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s\CAMARA DE REPRESENTANTES\"/>
    </mc:Choice>
  </mc:AlternateContent>
  <xr:revisionPtr revIDLastSave="0" documentId="8_{C8A05DF2-2FA5-4AC0-84B0-5A67521D9F16}" xr6:coauthVersionLast="47" xr6:coauthVersionMax="47" xr10:uidLastSave="{00000000-0000-0000-0000-000000000000}"/>
  <bookViews>
    <workbookView xWindow="-120" yWindow="-120" windowWidth="21840" windowHeight="13140" activeTab="1" xr2:uid="{84870C40-77AB-4179-9697-7D31BA2FD90D}"/>
  </bookViews>
  <sheets>
    <sheet name="CONSOLIDADO A DIC 31" sheetId="1" r:id="rId1"/>
    <sheet name="EJECUCIÓN AGREGADA DIC 31" sheetId="2" r:id="rId2"/>
  </sheets>
  <externalReferences>
    <externalReference r:id="rId3"/>
    <externalReference r:id="rId4"/>
    <externalReference r:id="rId5"/>
  </externalReferences>
  <definedNames>
    <definedName name="__Csf27" localSheetId="0">#REF!</definedName>
    <definedName name="__Csf27">#REF!</definedName>
    <definedName name="__PAC29" localSheetId="0">#REF!</definedName>
    <definedName name="__PAC29">#REF!</definedName>
    <definedName name="_Csf27" localSheetId="0">#REF!</definedName>
    <definedName name="_Csf27">#REF!</definedName>
    <definedName name="_xlnm._FilterDatabase" localSheetId="1" hidden="1">'EJECUCIÓN AGREGADA DIC 31'!$A$2:$AC$36</definedName>
    <definedName name="_PAC28" localSheetId="0">#REF!</definedName>
    <definedName name="_PAC28">#REF!</definedName>
    <definedName name="_PAC29" localSheetId="0">#REF!</definedName>
    <definedName name="_PAC29">#REF!</definedName>
    <definedName name="ABRIL" localSheetId="0">'[2]TIQUETES 2018'!#REF!</definedName>
    <definedName name="ABRIL">'[2]TIQUETES 2018'!#REF!</definedName>
    <definedName name="AGOSTO" localSheetId="0">'[2]TIQUETES 2018'!#REF!</definedName>
    <definedName name="AGOSTO">'[2]TIQUETES 2018'!#REF!</definedName>
    <definedName name="ÁREAS" localSheetId="0">'[2]TIQUETES 2018'!#REF!</definedName>
    <definedName name="ÁREAS">'[2]TIQUETES 2018'!#REF!</definedName>
    <definedName name="BDSSF" localSheetId="0">#REF!</definedName>
    <definedName name="BDSSF">#REF!</definedName>
    <definedName name="BIBLIOTECA_JOSÉ_MANUEL_RIVAS_SACCONI" localSheetId="0">'[2]TIQUETES 2018'!#REF!</definedName>
    <definedName name="BIBLIOTECA_JOSÉ_MANUEL_RIVAS_SACCONI">'[2]TIQUETES 2018'!#REF!</definedName>
    <definedName name="COMUNICACIONES_Y_PRENSA" localSheetId="0">'[2]TIQUETES 2018'!#REF!</definedName>
    <definedName name="COMUNICACIONES_Y_PRENSA">'[2]TIQUETES 2018'!#REF!</definedName>
    <definedName name="CREXPORT" localSheetId="0">#REF!</definedName>
    <definedName name="CREXPORT">#REF!</definedName>
    <definedName name="DATOSSSF" localSheetId="0">#REF!</definedName>
    <definedName name="DATOSSSF">#REF!</definedName>
    <definedName name="DÍAS">[3]FÓRMULAS!$I$2:$I$6</definedName>
    <definedName name="DICIEMBRE" localSheetId="0">'[2]TIQUETES 2018'!#REF!</definedName>
    <definedName name="DICIEMBRE">'[2]TIQUETES 2018'!#REF!</definedName>
    <definedName name="DIVULGACIÓN_EDITORIAL" localSheetId="0">'[2]TIQUETES 2018'!#REF!</definedName>
    <definedName name="DIVULGACIÓN_EDITORIAL">'[2]TIQUETES 2018'!#REF!</definedName>
    <definedName name="DURADIAS" localSheetId="0">'[2]TIQUETES 2018'!#REF!</definedName>
    <definedName name="DURADIAS">'[2]TIQUETES 2018'!#REF!</definedName>
    <definedName name="DURAMES" localSheetId="0">'[2]TIQUETES 2018'!#REF!</definedName>
    <definedName name="DURAMES">'[2]TIQUETES 2018'!#REF!</definedName>
    <definedName name="ENERO" localSheetId="0">'[2]TIQUETES 2018'!#REF!</definedName>
    <definedName name="ENERO">'[2]TIQUETES 2018'!#REF!</definedName>
    <definedName name="ESTADOVF" localSheetId="0">'[2]TIQUETES 2018'!#REF!</definedName>
    <definedName name="ESTADOVF">'[2]TIQUETES 2018'!#REF!</definedName>
    <definedName name="FEBRERO" localSheetId="0">'[2]TIQUETES 2018'!#REF!</definedName>
    <definedName name="FEBRERO">'[2]TIQUETES 2018'!#REF!</definedName>
    <definedName name="FUENTE" localSheetId="0">'[2]TIQUETES 2018'!#REF!</definedName>
    <definedName name="FUENTE">'[2]TIQUETES 2018'!#REF!</definedName>
    <definedName name="FUENTE_DE_LOS_RECURSOS">[3]FÓRMULAS!$K$2:$K$3</definedName>
    <definedName name="FUN_01" localSheetId="0">#REF!</definedName>
    <definedName name="FUN_01">#REF!</definedName>
    <definedName name="FUN_02" localSheetId="0">#REF!</definedName>
    <definedName name="FUN_02">#REF!</definedName>
    <definedName name="FUN_03" localSheetId="0">#REF!</definedName>
    <definedName name="FUN_03">#REF!</definedName>
    <definedName name="FUN_04" localSheetId="0">#REF!</definedName>
    <definedName name="FUN_04">#REF!</definedName>
    <definedName name="FUN_05" localSheetId="0">#REF!</definedName>
    <definedName name="FUN_05">#REF!</definedName>
    <definedName name="FUN_06" localSheetId="0">#REF!</definedName>
    <definedName name="FUN_06">#REF!</definedName>
    <definedName name="FUN_07" localSheetId="0">#REF!</definedName>
    <definedName name="FUN_07">#REF!</definedName>
    <definedName name="FUN_08" localSheetId="0">#REF!</definedName>
    <definedName name="FUN_08">#REF!</definedName>
    <definedName name="FUN_09" localSheetId="0">#REF!</definedName>
    <definedName name="FUN_09">#REF!</definedName>
    <definedName name="FUN_10" localSheetId="0">#REF!</definedName>
    <definedName name="FUN_10">#REF!</definedName>
    <definedName name="FUN_11" localSheetId="0">#REF!</definedName>
    <definedName name="FUN_11">#REF!</definedName>
    <definedName name="GC">[3]FÓRMULAS!$Q$2</definedName>
    <definedName name="GESTIÓN_DOCUMENTAL" localSheetId="0">'[2]TIQUETES 2018'!#REF!</definedName>
    <definedName name="GESTIÓN_DOCUMENTAL">'[2]TIQUETES 2018'!#REF!</definedName>
    <definedName name="GESTIÓN_FINANCIERA" localSheetId="0">'[2]TIQUETES 2018'!#REF!</definedName>
    <definedName name="GESTIÓN_FINANCIERA">'[2]TIQUETES 2018'!#REF!</definedName>
    <definedName name="GRUPO_DE_INVESTIGACIÓN" localSheetId="0">'[2]TIQUETES 2018'!#REF!</definedName>
    <definedName name="GRUPO_DE_INVESTIGACIÓN">'[2]TIQUETES 2018'!#REF!</definedName>
    <definedName name="GRUPO_DE_INVESTIGACIONES_EN_LINGÜÍSTICA" localSheetId="0">#REF!</definedName>
    <definedName name="GRUPO_DE_INVESTIGACIONES_EN_LINGÜÍSTICA">#REF!</definedName>
    <definedName name="GRUPO_DE_INVESTIGACIONES_EN_LITERATURA" localSheetId="0">#REF!</definedName>
    <definedName name="GRUPO_DE_INVESTIGACIONES_EN_LITERATURA">#REF!</definedName>
    <definedName name="JULIO" localSheetId="0">'[2]TIQUETES 2018'!#REF!</definedName>
    <definedName name="JULIO">'[2]TIQUETES 2018'!#REF!</definedName>
    <definedName name="JUNIO" localSheetId="0">'[2]TIQUETES 2018'!#REF!</definedName>
    <definedName name="JUNIO">'[2]TIQUETES 2018'!#REF!</definedName>
    <definedName name="M" localSheetId="0">#REF!</definedName>
    <definedName name="M">#REF!</definedName>
    <definedName name="MARZO" localSheetId="0">'[2]TIQUETES 2018'!#REF!</definedName>
    <definedName name="MARZO">'[2]TIQUETES 2018'!#REF!</definedName>
    <definedName name="MAYO" localSheetId="0">'[2]TIQUETES 2018'!#REF!</definedName>
    <definedName name="MAYO">'[2]TIQUETES 2018'!#REF!</definedName>
    <definedName name="MESES" localSheetId="0">'[2]TIQUETES 2018'!#REF!</definedName>
    <definedName name="MESES">'[2]TIQUETES 2018'!#REF!</definedName>
    <definedName name="mm" localSheetId="0">#REF!</definedName>
    <definedName name="mm">#REF!</definedName>
    <definedName name="MODALIDAD" localSheetId="0">'[2]TIQUETES 2018'!#REF!</definedName>
    <definedName name="MODALIDAD">'[2]TIQUETES 2018'!#REF!</definedName>
    <definedName name="MODALIDAD_DE_CONTRATACIÓN">[3]FÓRMULAS!$J$2:$J$10</definedName>
    <definedName name="MUSEOLOGÍA" localSheetId="0">'[2]TIQUETES 2018'!#REF!</definedName>
    <definedName name="MUSEOLOGÍA">'[2]TIQUETES 2018'!#REF!</definedName>
    <definedName name="N" localSheetId="0">#REF!</definedName>
    <definedName name="N">#REF!</definedName>
    <definedName name="NOVIEMBRE" localSheetId="0">'[2]TIQUETES 2018'!#REF!</definedName>
    <definedName name="NOVIEMBRE">'[2]TIQUETES 2018'!#REF!</definedName>
    <definedName name="OCTUBRE" localSheetId="0">'[2]TIQUETES 2018'!#REF!</definedName>
    <definedName name="OCTUBRE">'[2]TIQUETES 2018'!#REF!</definedName>
    <definedName name="pac03año" localSheetId="0">#REF!</definedName>
    <definedName name="pac03año">#REF!</definedName>
    <definedName name="PLANEACIÓN" localSheetId="0">'[2]TIQUETES 2018'!#REF!</definedName>
    <definedName name="PLANEACIÓN">'[2]TIQUETES 2018'!#REF!</definedName>
    <definedName name="PROCESOS" localSheetId="0">'[2]TIQUETES 2018'!#REF!</definedName>
    <definedName name="PROCESOS">'[2]TIQUETES 2018'!#REF!</definedName>
    <definedName name="PROGRAMA_ELE_COLOMBIA" localSheetId="0">'[2]TIQUETES 2018'!#REF!</definedName>
    <definedName name="PROGRAMA_ELE_COLOMBIA">'[2]TIQUETES 2018'!#REF!</definedName>
    <definedName name="RECURSOS_FÍSICOS" localSheetId="0">'[2]TIQUETES 2018'!#REF!</definedName>
    <definedName name="RECURSOS_FÍSICOS">'[2]TIQUETES 2018'!#REF!</definedName>
    <definedName name="RELACIONES_INTERINSTITUCIONALES" localSheetId="0">#REF!</definedName>
    <definedName name="RELACIONES_INTERINSTITUCIONALES">#REF!</definedName>
    <definedName name="RUB_01" localSheetId="0">#REF!</definedName>
    <definedName name="RUB_01">#REF!</definedName>
    <definedName name="RUB_02" localSheetId="0">#REF!</definedName>
    <definedName name="RUB_02">#REF!</definedName>
    <definedName name="RUB_03" localSheetId="0">#REF!</definedName>
    <definedName name="RUB_03">#REF!</definedName>
    <definedName name="RUB_04" localSheetId="0">#REF!</definedName>
    <definedName name="RUB_04">#REF!</definedName>
    <definedName name="RUB_05" localSheetId="0">#REF!</definedName>
    <definedName name="RUB_05">#REF!</definedName>
    <definedName name="RUB_06" localSheetId="0">#REF!</definedName>
    <definedName name="RUB_06">#REF!</definedName>
    <definedName name="RUB_07" localSheetId="0">#REF!</definedName>
    <definedName name="RUB_07">#REF!</definedName>
    <definedName name="RUB_08" localSheetId="0">#REF!</definedName>
    <definedName name="RUB_08">#REF!</definedName>
    <definedName name="RUB_09" localSheetId="0">#REF!</definedName>
    <definedName name="RUB_09">#REF!</definedName>
    <definedName name="RUB_1" localSheetId="0">#REF!</definedName>
    <definedName name="RUB_1">#REF!</definedName>
    <definedName name="RUB_10" localSheetId="0">#REF!</definedName>
    <definedName name="RUB_10">#REF!</definedName>
    <definedName name="RUB_11" localSheetId="0">#REF!</definedName>
    <definedName name="RUB_11">#REF!</definedName>
    <definedName name="RUB_12" localSheetId="0">#REF!</definedName>
    <definedName name="RUB_12">#REF!</definedName>
    <definedName name="RUB_13" localSheetId="0">#REF!</definedName>
    <definedName name="RUB_13">#REF!</definedName>
    <definedName name="RUB_14" localSheetId="0">#REF!</definedName>
    <definedName name="RUB_14">#REF!</definedName>
    <definedName name="RUB_15" localSheetId="0">#REF!</definedName>
    <definedName name="RUB_15">#REF!</definedName>
    <definedName name="RUB_16" localSheetId="0">#REF!</definedName>
    <definedName name="RUB_16">#REF!</definedName>
    <definedName name="RUB_17" localSheetId="0">#REF!</definedName>
    <definedName name="RUB_17">#REF!</definedName>
    <definedName name="RUB_18" localSheetId="0">#REF!</definedName>
    <definedName name="RUB_18">#REF!</definedName>
    <definedName name="RUB_19" localSheetId="0">#REF!</definedName>
    <definedName name="RUB_19">#REF!</definedName>
    <definedName name="RUB_2" localSheetId="0">#REF!</definedName>
    <definedName name="RUB_2">#REF!</definedName>
    <definedName name="RUB_20" localSheetId="0">#REF!</definedName>
    <definedName name="RUB_20">#REF!</definedName>
    <definedName name="RUB_21" localSheetId="0">#REF!</definedName>
    <definedName name="RUB_21">#REF!</definedName>
    <definedName name="RUB_22" localSheetId="0">#REF!</definedName>
    <definedName name="RUB_22">#REF!</definedName>
    <definedName name="RUB_23" localSheetId="0">#REF!</definedName>
    <definedName name="RUB_23">#REF!</definedName>
    <definedName name="RUB_24" localSheetId="0">#REF!</definedName>
    <definedName name="RUB_24">#REF!</definedName>
    <definedName name="RUB_25" localSheetId="0">#REF!</definedName>
    <definedName name="RUB_25">#REF!</definedName>
    <definedName name="RUB_26" localSheetId="0">#REF!</definedName>
    <definedName name="RUB_26">#REF!</definedName>
    <definedName name="RUB_27" localSheetId="0">#REF!</definedName>
    <definedName name="RUB_27">#REF!</definedName>
    <definedName name="RUB_3" localSheetId="0">#REF!</definedName>
    <definedName name="RUB_3">#REF!</definedName>
    <definedName name="RUB_4" localSheetId="0">#REF!</definedName>
    <definedName name="RUB_4">#REF!</definedName>
    <definedName name="RUB_5" localSheetId="0">#REF!</definedName>
    <definedName name="RUB_5">#REF!</definedName>
    <definedName name="RUB_6" localSheetId="0">#REF!</definedName>
    <definedName name="RUB_6">#REF!</definedName>
    <definedName name="RUB_7" localSheetId="0">#REF!</definedName>
    <definedName name="RUB_7">#REF!</definedName>
    <definedName name="RUB_8" localSheetId="0">#REF!</definedName>
    <definedName name="RUB_8">#REF!</definedName>
    <definedName name="RUB_9" localSheetId="0">#REF!</definedName>
    <definedName name="RUB_9">#REF!</definedName>
    <definedName name="S" localSheetId="0">#REF!</definedName>
    <definedName name="S">#REF!</definedName>
    <definedName name="SAB" localSheetId="0">'[2]PLAN ANUAL DE ADQUISICIONES'!#REF!</definedName>
    <definedName name="SAB">'[2]PLAN ANUAL DE ADQUISICIONES'!#REF!</definedName>
    <definedName name="SEPTIEMBRE" localSheetId="0">'[2]TIQUETES 2018'!#REF!</definedName>
    <definedName name="SEPTIEMBRE">'[2]TIQUETES 2018'!#REF!</definedName>
    <definedName name="SER" localSheetId="0">#REF!</definedName>
    <definedName name="SER">#REF!</definedName>
    <definedName name="SINO">[3]FÓRMULAS!$N$2:$N$3</definedName>
    <definedName name="SISTEMAS" localSheetId="0">'[2]TIQUETES 2018'!#REF!</definedName>
    <definedName name="SISTEMAS">'[2]TIQUETES 2018'!#REF!</definedName>
    <definedName name="SS" localSheetId="0">#REF!</definedName>
    <definedName name="SS">#REF!</definedName>
    <definedName name="SSF" localSheetId="0">#REF!</definedName>
    <definedName name="SSF">#REF!</definedName>
    <definedName name="SSS" localSheetId="0">#REF!</definedName>
    <definedName name="SSS">#REF!</definedName>
    <definedName name="SUBDIRECCIÓN">[3]FÓRMULAS!$B$2:$B$4</definedName>
    <definedName name="SUBDIRECCIÓN_ACADÉMICA" localSheetId="0">'[2]TIQUETES 2018'!#REF!</definedName>
    <definedName name="SUBDIRECCIÓN_ACADÉMICA">'[2]TIQUETES 2018'!#REF!</definedName>
    <definedName name="SUBDIRECCIÓN_ADMINISTRATIVA_Y_FINANCIERA" localSheetId="0">'[2]TIQUETES 2018'!#REF!</definedName>
    <definedName name="SUBDIRECCIÓN_ADMINISTRATIVA_Y_FINANCIERA">'[2]TIQUETES 2018'!#REF!</definedName>
    <definedName name="UBICACION" localSheetId="0">'[2]TIQUETES 2018'!#REF!</definedName>
    <definedName name="UBICACION">'[2]TIQUETES 2018'!#REF!</definedName>
    <definedName name="UNIDAD_DOCENTE_SEMINARIO_ANDRÉS_BELLO" localSheetId="0">'[2]TIQUETES 2018'!#REF!</definedName>
    <definedName name="UNIDAD_DOCENTE_SEMINARIO_ANDRÉS_BELLO">'[2]TIQUETES 2018'!#REF!</definedName>
    <definedName name="UNIDAD_DOCENTE_SEMINARIO_ANDRÉS_BELLO_" localSheetId="0">'[2]TIQUETES 2018'!#REF!</definedName>
    <definedName name="UNIDAD_DOCENTE_SEMINARIO_ANDRÉS_BELLO_">'[2]TIQUETES 2018'!#REF!</definedName>
    <definedName name="VF">[3]FÓRMULAS!$P$2:$P$5</definedName>
    <definedName name="VFSINO" localSheetId="0">'[2]TIQUETES 2018'!#REF!</definedName>
    <definedName name="VFSINO">'[2]TIQUETES 2018'!#REF!</definedName>
    <definedName name="XX" localSheetId="0">#REF!</definedName>
    <definedName name="XX">#REF!</definedName>
    <definedName name="z">[3]FÓRMULAS!$C$2:$C$18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0" i="2" l="1"/>
  <c r="AD39" i="2"/>
  <c r="AD41" i="2" s="1"/>
  <c r="AC34" i="2"/>
  <c r="AC40" i="2" s="1"/>
  <c r="AB34" i="2"/>
  <c r="AB40" i="2" s="1"/>
  <c r="Z34" i="2"/>
  <c r="Z35" i="2" s="1"/>
  <c r="X34" i="2"/>
  <c r="X40" i="2" s="1"/>
  <c r="W34" i="2"/>
  <c r="V34" i="2"/>
  <c r="V35" i="2" s="1"/>
  <c r="U34" i="2"/>
  <c r="U40" i="2" s="1"/>
  <c r="T34" i="2"/>
  <c r="T40" i="2" s="1"/>
  <c r="S34" i="2"/>
  <c r="R34" i="2"/>
  <c r="R35" i="2" s="1"/>
  <c r="Q34" i="2"/>
  <c r="Y33" i="2"/>
  <c r="AA33" i="2" s="1"/>
  <c r="Y32" i="2"/>
  <c r="AA32" i="2" s="1"/>
  <c r="Y31" i="2"/>
  <c r="AA31" i="2" s="1"/>
  <c r="Y30" i="2"/>
  <c r="AA30" i="2" s="1"/>
  <c r="Y29" i="2"/>
  <c r="AA29" i="2" s="1"/>
  <c r="Y28" i="2"/>
  <c r="AA28" i="2" s="1"/>
  <c r="Z27" i="2"/>
  <c r="Z39" i="2" s="1"/>
  <c r="V27" i="2"/>
  <c r="V39" i="2" s="1"/>
  <c r="R27" i="2"/>
  <c r="R39" i="2" s="1"/>
  <c r="AC26" i="2"/>
  <c r="AC27" i="2" s="1"/>
  <c r="AC39" i="2" s="1"/>
  <c r="AC41" i="2" s="1"/>
  <c r="AB26" i="2"/>
  <c r="Z26" i="2"/>
  <c r="X26" i="2"/>
  <c r="W26" i="2"/>
  <c r="W27" i="2" s="1"/>
  <c r="W39" i="2" s="1"/>
  <c r="V26" i="2"/>
  <c r="U26" i="2"/>
  <c r="U27" i="2" s="1"/>
  <c r="U39" i="2" s="1"/>
  <c r="U41" i="2" s="1"/>
  <c r="T26" i="2"/>
  <c r="S26" i="2"/>
  <c r="S27" i="2" s="1"/>
  <c r="S39" i="2" s="1"/>
  <c r="R26" i="2"/>
  <c r="Q26" i="2"/>
  <c r="Q27" i="2" s="1"/>
  <c r="Q39" i="2" s="1"/>
  <c r="Y25" i="2"/>
  <c r="AA25" i="2" s="1"/>
  <c r="Y24" i="2"/>
  <c r="AA24" i="2" s="1"/>
  <c r="Y23" i="2"/>
  <c r="AA23" i="2" s="1"/>
  <c r="Y22" i="2"/>
  <c r="AA22" i="2" s="1"/>
  <c r="Y21" i="2"/>
  <c r="AA21" i="2" s="1"/>
  <c r="Y20" i="2"/>
  <c r="AA20" i="2" s="1"/>
  <c r="Y19" i="2"/>
  <c r="AA19" i="2" s="1"/>
  <c r="Y18" i="2"/>
  <c r="AA18" i="2" s="1"/>
  <c r="AA26" i="2" s="1"/>
  <c r="AC17" i="2"/>
  <c r="AB17" i="2"/>
  <c r="AB27" i="2" s="1"/>
  <c r="Z17" i="2"/>
  <c r="X17" i="2"/>
  <c r="X27" i="2" s="1"/>
  <c r="W17" i="2"/>
  <c r="V17" i="2"/>
  <c r="U17" i="2"/>
  <c r="T17" i="2"/>
  <c r="T27" i="2" s="1"/>
  <c r="S17" i="2"/>
  <c r="R17" i="2"/>
  <c r="Q17" i="2"/>
  <c r="AA16" i="2"/>
  <c r="Y16" i="2"/>
  <c r="AA15" i="2"/>
  <c r="Y15" i="2"/>
  <c r="AA14" i="2"/>
  <c r="AA17" i="2" s="1"/>
  <c r="Y14" i="2"/>
  <c r="Y17" i="2" s="1"/>
  <c r="AC13" i="2"/>
  <c r="AB13" i="2"/>
  <c r="Z13" i="2"/>
  <c r="X13" i="2"/>
  <c r="W13" i="2"/>
  <c r="V13" i="2"/>
  <c r="U13" i="2"/>
  <c r="T13" i="2"/>
  <c r="S13" i="2"/>
  <c r="R13" i="2"/>
  <c r="Q13" i="2"/>
  <c r="Y12" i="2"/>
  <c r="AA12" i="2" s="1"/>
  <c r="Y11" i="2"/>
  <c r="AA11" i="2" s="1"/>
  <c r="Y10" i="2"/>
  <c r="AA10" i="2" s="1"/>
  <c r="Y9" i="2"/>
  <c r="AA9" i="2" s="1"/>
  <c r="AA13" i="2" s="1"/>
  <c r="AC8" i="2"/>
  <c r="AB8" i="2"/>
  <c r="Z8" i="2"/>
  <c r="X8" i="2"/>
  <c r="W8" i="2"/>
  <c r="V8" i="2"/>
  <c r="U8" i="2"/>
  <c r="T8" i="2"/>
  <c r="S8" i="2"/>
  <c r="R8" i="2"/>
  <c r="Q8" i="2"/>
  <c r="AA7" i="2"/>
  <c r="Y7" i="2"/>
  <c r="AA6" i="2"/>
  <c r="Y6" i="2"/>
  <c r="AA5" i="2"/>
  <c r="Y5" i="2"/>
  <c r="AA4" i="2"/>
  <c r="Y4" i="2"/>
  <c r="AA3" i="2"/>
  <c r="AA8" i="2" s="1"/>
  <c r="Y3" i="2"/>
  <c r="Y8" i="2" s="1"/>
  <c r="O11" i="1"/>
  <c r="P11" i="1" s="1"/>
  <c r="M11" i="1"/>
  <c r="N11" i="1" s="1"/>
  <c r="K11" i="1"/>
  <c r="L11" i="1" s="1"/>
  <c r="I11" i="1"/>
  <c r="J11" i="1" s="1"/>
  <c r="H11" i="1"/>
  <c r="G11" i="1"/>
  <c r="F11" i="1"/>
  <c r="E11" i="1"/>
  <c r="O9" i="1"/>
  <c r="P9" i="1" s="1"/>
  <c r="M9" i="1"/>
  <c r="N9" i="1" s="1"/>
  <c r="K9" i="1"/>
  <c r="L9" i="1" s="1"/>
  <c r="I9" i="1"/>
  <c r="J9" i="1" s="1"/>
  <c r="H9" i="1"/>
  <c r="G9" i="1"/>
  <c r="F9" i="1"/>
  <c r="E9" i="1"/>
  <c r="O8" i="1"/>
  <c r="P8" i="1" s="1"/>
  <c r="M8" i="1"/>
  <c r="N8" i="1" s="1"/>
  <c r="K8" i="1"/>
  <c r="L8" i="1" s="1"/>
  <c r="I8" i="1"/>
  <c r="J8" i="1" s="1"/>
  <c r="H8" i="1"/>
  <c r="G8" i="1"/>
  <c r="F8" i="1"/>
  <c r="E8" i="1"/>
  <c r="E10" i="1" s="1"/>
  <c r="E12" i="1" s="1"/>
  <c r="O7" i="1"/>
  <c r="P7" i="1" s="1"/>
  <c r="M7" i="1"/>
  <c r="K7" i="1"/>
  <c r="L7" i="1" s="1"/>
  <c r="I7" i="1"/>
  <c r="H7" i="1"/>
  <c r="G7" i="1"/>
  <c r="F7" i="1"/>
  <c r="F10" i="1" s="1"/>
  <c r="F12" i="1" s="1"/>
  <c r="E7" i="1"/>
  <c r="O6" i="1"/>
  <c r="P6" i="1" s="1"/>
  <c r="M6" i="1"/>
  <c r="N6" i="1" s="1"/>
  <c r="K6" i="1"/>
  <c r="L6" i="1" s="1"/>
  <c r="I6" i="1"/>
  <c r="J6" i="1" s="1"/>
  <c r="H6" i="1"/>
  <c r="H10" i="1" s="1"/>
  <c r="H12" i="1" s="1"/>
  <c r="G6" i="1"/>
  <c r="G10" i="1" s="1"/>
  <c r="G12" i="1" s="1"/>
  <c r="F6" i="1"/>
  <c r="E6" i="1"/>
  <c r="T35" i="2" l="1"/>
  <c r="T39" i="2"/>
  <c r="T41" i="2" s="1"/>
  <c r="X35" i="2"/>
  <c r="X39" i="2"/>
  <c r="X41" i="2" s="1"/>
  <c r="AB39" i="2"/>
  <c r="AB41" i="2" s="1"/>
  <c r="AB35" i="2"/>
  <c r="AA34" i="2"/>
  <c r="S35" i="2"/>
  <c r="W35" i="2"/>
  <c r="AA27" i="2"/>
  <c r="AA39" i="2" s="1"/>
  <c r="R41" i="2"/>
  <c r="Q41" i="2"/>
  <c r="Q35" i="2"/>
  <c r="Y34" i="2"/>
  <c r="Q40" i="2"/>
  <c r="U35" i="2"/>
  <c r="AC35" i="2"/>
  <c r="R40" i="2"/>
  <c r="V40" i="2"/>
  <c r="V41" i="2" s="1"/>
  <c r="Z40" i="2"/>
  <c r="Z41" i="2" s="1"/>
  <c r="Y13" i="2"/>
  <c r="Y26" i="2"/>
  <c r="S40" i="2"/>
  <c r="S41" i="2" s="1"/>
  <c r="W40" i="2"/>
  <c r="W41" i="2" s="1"/>
  <c r="J7" i="1"/>
  <c r="I10" i="1"/>
  <c r="K10" i="1"/>
  <c r="O10" i="1"/>
  <c r="N7" i="1"/>
  <c r="M10" i="1"/>
  <c r="Y27" i="2" l="1"/>
  <c r="Y39" i="2" s="1"/>
  <c r="Y40" i="2"/>
  <c r="Y35" i="2"/>
  <c r="AA41" i="2"/>
  <c r="AA35" i="2"/>
  <c r="AA40" i="2"/>
  <c r="L10" i="1"/>
  <c r="K12" i="1"/>
  <c r="L12" i="1" s="1"/>
  <c r="M12" i="1"/>
  <c r="N12" i="1" s="1"/>
  <c r="N10" i="1"/>
  <c r="J10" i="1"/>
  <c r="I12" i="1"/>
  <c r="J12" i="1" s="1"/>
  <c r="P10" i="1"/>
  <c r="O12" i="1"/>
  <c r="P12" i="1" s="1"/>
  <c r="Y41" i="2" l="1"/>
</calcChain>
</file>

<file path=xl/sharedStrings.xml><?xml version="1.0" encoding="utf-8"?>
<sst xmlns="http://schemas.openxmlformats.org/spreadsheetml/2006/main" count="440" uniqueCount="128">
  <si>
    <t>CARO Y CUERVO</t>
  </si>
  <si>
    <t>CONSOLIDADO INSTITUTO CARO Y CUERVO</t>
  </si>
  <si>
    <t>DICIEMBRE</t>
  </si>
  <si>
    <t>Cifras en Pesos</t>
  </si>
  <si>
    <t>CONCEPTO</t>
  </si>
  <si>
    <t>APR. INICIAL</t>
  </si>
  <si>
    <t>APR. VIGENTE</t>
  </si>
  <si>
    <t>BLOQ</t>
  </si>
  <si>
    <t>APR. DISPONIBLE</t>
  </si>
  <si>
    <t>CDP</t>
  </si>
  <si>
    <t>COMPROMISOS</t>
  </si>
  <si>
    <t>OBLIGACIONES</t>
  </si>
  <si>
    <t>PAGOS</t>
  </si>
  <si>
    <t>VALOR</t>
  </si>
  <si>
    <t>% EJEC.</t>
  </si>
  <si>
    <t>%</t>
  </si>
  <si>
    <t>01. Gastos de personal</t>
  </si>
  <si>
    <t>02. Adquisición de bienes y servicios</t>
  </si>
  <si>
    <t>03. Transferencias corrientes</t>
  </si>
  <si>
    <t>08. Gastos por tributos, multas, sanciones e intereses de mora</t>
  </si>
  <si>
    <t>FUNCIONAMIENTO</t>
  </si>
  <si>
    <t>INVERSION</t>
  </si>
  <si>
    <t>INSTITUTO CARO Y CUERVO</t>
  </si>
  <si>
    <t>Información SIIF Nación</t>
  </si>
  <si>
    <t>*</t>
  </si>
  <si>
    <t xml:space="preserve">Verde </t>
  </si>
  <si>
    <t xml:space="preserve">Se cumple el 100% la Ejecución  Presupuestal </t>
  </si>
  <si>
    <t xml:space="preserve">Amarillo </t>
  </si>
  <si>
    <t xml:space="preserve">Se cumple  entre 70%  al  99% la Ejecución Presupuestal </t>
  </si>
  <si>
    <t xml:space="preserve">Rojo </t>
  </si>
  <si>
    <t xml:space="preserve">Se cumple menos del 70% de la Ejecución Presupuestal </t>
  </si>
  <si>
    <t xml:space="preserve">PROYECTÓ: </t>
  </si>
  <si>
    <t>Daniela León Ramirez -Profesional Universitario Grupo de gestión financiera</t>
  </si>
  <si>
    <t>REVISÓ:</t>
  </si>
  <si>
    <t>Auris Margarita Mendoza Ureche - Coordinadora Grupo de gestión financiera</t>
  </si>
  <si>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</si>
  <si>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</si>
  <si>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</si>
  <si>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</si>
  <si>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</si>
  <si>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</si>
  <si>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</si>
  <si>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</si>
  <si>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</si>
  <si>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</si>
  <si>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</si>
  <si>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</si>
  <si>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</si>
  <si>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</si>
  <si>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</si>
  <si>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</si>
  <si>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</si>
  <si>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</si>
  <si>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ADICIONADA</t>
  </si>
  <si>
    <t>APR. REDUCIDA</t>
  </si>
  <si>
    <t>APR BLOQUEADA</t>
  </si>
  <si>
    <t>COMPROMISO</t>
  </si>
  <si>
    <t>APR. SIN COMPROMETER</t>
  </si>
  <si>
    <t>OBLIGACION</t>
  </si>
  <si>
    <t>APR. SIN OBLIGAR</t>
  </si>
  <si>
    <t>ORDEN PAGO</t>
  </si>
  <si>
    <t>33-07-00</t>
  </si>
  <si>
    <t>A-01-01-01</t>
  </si>
  <si>
    <t>A</t>
  </si>
  <si>
    <t>01</t>
  </si>
  <si>
    <t>Nación</t>
  </si>
  <si>
    <t>10</t>
  </si>
  <si>
    <t>CSF</t>
  </si>
  <si>
    <t>SALARIO</t>
  </si>
  <si>
    <t>Propios</t>
  </si>
  <si>
    <t>20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</si>
  <si>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</si>
  <si>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</si>
  <si>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</si>
  <si>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</si>
  <si>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</si>
  <si>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</si>
  <si>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SUBTOTAL GASTOS DE PERSONAL</t>
  </si>
  <si>
    <t>A-02-01</t>
  </si>
  <si>
    <t>ADQUISICIÓN DE ACTIVOS NO FINANCIEROS</t>
  </si>
  <si>
    <t>A-02-02</t>
  </si>
  <si>
    <t>ADQUISICIONES DIFERENTES DE ACTIVOS</t>
  </si>
  <si>
    <t>SUBTOTAL ADQUISICIÓN DE BIENES Y SERVICIOS</t>
  </si>
  <si>
    <t>A-03-03-01-999</t>
  </si>
  <si>
    <t>999</t>
  </si>
  <si>
    <t>OTRAS TRANSFERENCIAS - DISTRIBUCIÓN PREVIO CONCEPTO DGPPN</t>
  </si>
  <si>
    <t>A-03-04-02-012</t>
  </si>
  <si>
    <t>04</t>
  </si>
  <si>
    <t>012</t>
  </si>
  <si>
    <t>INCAPACIDADES Y LICENCIAS DE MATERNIDAD Y PATERNIDAD (NO DE PENSIONES)</t>
  </si>
  <si>
    <t>A-03-10-01-001</t>
  </si>
  <si>
    <t>001</t>
  </si>
  <si>
    <t>SENTENCIAS</t>
  </si>
  <si>
    <t>SUBTOTAL TRANSFERENCIAS CORRIENTES</t>
  </si>
  <si>
    <t>A-08-01</t>
  </si>
  <si>
    <t>08</t>
  </si>
  <si>
    <t>IMPUESTOS</t>
  </si>
  <si>
    <t>A-08-03</t>
  </si>
  <si>
    <t>TASAS Y DERECHOS ADMINISTRATIVOS</t>
  </si>
  <si>
    <t>A-08-04-01</t>
  </si>
  <si>
    <t>CUOTA DE FISCALIZACIÓN Y AUDITAJE</t>
  </si>
  <si>
    <t>SSF</t>
  </si>
  <si>
    <t>11</t>
  </si>
  <si>
    <t>A-08-05</t>
  </si>
  <si>
    <t>05</t>
  </si>
  <si>
    <t>MULTAS, SANCIONES E INTERESES DE MORA</t>
  </si>
  <si>
    <t>SUBTOTAL GASTOS POR TRIBUTOS, MULTAS, SANCIONES E INTERESES DE MORA</t>
  </si>
  <si>
    <t xml:space="preserve">TOTAL GASTOS DE FUNCIONAMIENTO </t>
  </si>
  <si>
    <t>C-3301-1603-2</t>
  </si>
  <si>
    <t>C</t>
  </si>
  <si>
    <t>3301</t>
  </si>
  <si>
    <t>1603</t>
  </si>
  <si>
    <t>2</t>
  </si>
  <si>
    <t>INCREMENTO  DE RECURSOS FÍSICOS PARA EL APOYO ACADÉMICO Y MUSEAL DEL INSTITUTO CARO Y CUERVO  BOGOTÁ</t>
  </si>
  <si>
    <t>21</t>
  </si>
  <si>
    <t>C-3302-1603-2</t>
  </si>
  <si>
    <t>3302</t>
  </si>
  <si>
    <t>CONSOLIDACIÓN DE LAS FUNCIONES MISIONALES, FORMACIÓN, DOCENCIA Y APROPIACIÓN SOCIAL DEL CONOCIMIENTO, DEL INSTITUTO CARO Y CUERVO A NIVEL NACIONAL  BOGOTÁ, CHÍA</t>
  </si>
  <si>
    <t>C-3399-1603-4</t>
  </si>
  <si>
    <t>3399</t>
  </si>
  <si>
    <t>4</t>
  </si>
  <si>
    <t>FORTALECIMIENTO DE LOS SISTEMAS DE GESTIÓN PARA LA ADECUACIÓN, PROTECCIÓN Y SALVAGUARDIA DEL PATRIMONIO CULTURAL DEL INSTITUTO CARO Y CUERVO   BOGOTÁ</t>
  </si>
  <si>
    <t xml:space="preserve">TOTAL GASTOS DE INVERSIÓN </t>
  </si>
  <si>
    <t xml:space="preserve">TOTAL PRESUPUESTO </t>
  </si>
  <si>
    <t>MES</t>
  </si>
  <si>
    <t xml:space="preserve">COMPROMISO 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</si>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</sst>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#,##0.0000000"/>
    <numFmt numFmtId="165" formatCode="[$-1240A]&quot;$&quot;\ #,##0.00;\(&quot;$&quot;\ #,##0.00\)"/>
    <numFmt numFmtId="166" formatCode="[$-1240A]&quot;$&quot;\ #,##0.00;\-&quot;$&quot;\ #,##0.00"/>
    <numFmt numFmtId="167" formatCode="&quot;$&quot;\ 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10.5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Calibri"/>
      <family val="2"/>
    </font>
    <font>
      <sz val="1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92D050"/>
      <name val="Arial"/>
      <family val="2"/>
    </font>
    <font>
      <b/>
      <sz val="7"/>
      <color rgb="FFFFFF00"/>
      <name val="Arial"/>
      <family val="2"/>
    </font>
    <font>
      <b/>
      <sz val="7"/>
      <color rgb="FFC00000"/>
      <name val="Arial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theme="0"/>
      <name val="Times New Roman"/>
      <family val="1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</cellStyleXfs>
  <cellXfs count="107">
    <xf numFmtId="0" fontId="0" fillId="0" borderId="0" xfId="0"/>
    <xf numFmtId="0" fontId="1" fillId="0" borderId="0" xfId="3" applyAlignment="1">
      <alignment horizontal="center" vertical="center"/>
    </xf>
    <xf numFmtId="0" fontId="1" fillId="0" borderId="0" xfId="3"/>
    <xf numFmtId="3" fontId="1" fillId="0" borderId="0" xfId="3" applyNumberFormat="1"/>
    <xf numFmtId="0" fontId="2" fillId="2" borderId="1" xfId="3" applyFont="1" applyFill="1" applyBorder="1" applyAlignment="1">
      <alignment horizontal="center" vertic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2" fillId="3" borderId="1" xfId="3" applyFont="1" applyFill="1" applyBorder="1" applyAlignment="1">
      <alignment horizontal="center" vertical="center"/>
    </xf>
    <xf numFmtId="0" fontId="4" fillId="0" borderId="4" xfId="3" applyFont="1" applyBorder="1"/>
    <xf numFmtId="0" fontId="4" fillId="0" borderId="5" xfId="3" applyFont="1" applyBorder="1"/>
    <xf numFmtId="0" fontId="5" fillId="0" borderId="5" xfId="3" applyFont="1" applyBorder="1"/>
    <xf numFmtId="0" fontId="1" fillId="0" borderId="5" xfId="3" applyBorder="1"/>
    <xf numFmtId="0" fontId="1" fillId="0" borderId="6" xfId="3" applyBorder="1"/>
    <xf numFmtId="0" fontId="6" fillId="4" borderId="7" xfId="3" applyFont="1" applyFill="1" applyBorder="1" applyAlignment="1">
      <alignment horizontal="center" vertical="center" wrapText="1" readingOrder="1"/>
    </xf>
    <xf numFmtId="0" fontId="6" fillId="4" borderId="8" xfId="3" applyFont="1" applyFill="1" applyBorder="1" applyAlignment="1">
      <alignment horizontal="center" vertical="center" wrapText="1" readingOrder="1"/>
    </xf>
    <xf numFmtId="0" fontId="6" fillId="4" borderId="1" xfId="3" applyFont="1" applyFill="1" applyBorder="1" applyAlignment="1">
      <alignment horizontal="center" vertical="center" wrapText="1" readingOrder="1"/>
    </xf>
    <xf numFmtId="0" fontId="6" fillId="3" borderId="1" xfId="3" applyFont="1" applyFill="1" applyBorder="1" applyAlignment="1">
      <alignment horizontal="center" vertical="center" wrapText="1" readingOrder="1"/>
    </xf>
    <xf numFmtId="0" fontId="7" fillId="5" borderId="1" xfId="3" applyFont="1" applyFill="1" applyBorder="1" applyAlignment="1">
      <alignment horizontal="center" vertical="center" wrapText="1" readingOrder="1"/>
    </xf>
    <xf numFmtId="0" fontId="6" fillId="4" borderId="9" xfId="3" applyFont="1" applyFill="1" applyBorder="1" applyAlignment="1">
      <alignment horizontal="center" vertical="center" wrapText="1" readingOrder="1"/>
    </xf>
    <xf numFmtId="0" fontId="6" fillId="4" borderId="10" xfId="3" applyFont="1" applyFill="1" applyBorder="1" applyAlignment="1">
      <alignment horizontal="center" vertical="center" wrapText="1" readingOrder="1"/>
    </xf>
    <xf numFmtId="0" fontId="6" fillId="4" borderId="11" xfId="3" applyFont="1" applyFill="1" applyBorder="1" applyAlignment="1">
      <alignment horizontal="center" vertical="center" wrapText="1" readingOrder="1"/>
    </xf>
    <xf numFmtId="0" fontId="6" fillId="4" borderId="12" xfId="3" applyFont="1" applyFill="1" applyBorder="1" applyAlignment="1">
      <alignment horizontal="center" vertical="center" wrapText="1" readingOrder="1"/>
    </xf>
    <xf numFmtId="0" fontId="6" fillId="4" borderId="13" xfId="3" applyFont="1" applyFill="1" applyBorder="1" applyAlignment="1">
      <alignment horizontal="center" vertical="center" wrapText="1" readingOrder="1"/>
    </xf>
    <xf numFmtId="0" fontId="6" fillId="4" borderId="14" xfId="3" applyFont="1" applyFill="1" applyBorder="1" applyAlignment="1">
      <alignment horizontal="center" vertical="center" wrapText="1" readingOrder="1"/>
    </xf>
    <xf numFmtId="0" fontId="6" fillId="3" borderId="14" xfId="3" applyFont="1" applyFill="1" applyBorder="1" applyAlignment="1">
      <alignment horizontal="center" vertical="center" wrapText="1" readingOrder="1"/>
    </xf>
    <xf numFmtId="0" fontId="7" fillId="5" borderId="14" xfId="3" applyFont="1" applyFill="1" applyBorder="1" applyAlignment="1">
      <alignment horizontal="center" vertical="center" wrapText="1" readingOrder="1"/>
    </xf>
    <xf numFmtId="0" fontId="8" fillId="6" borderId="1" xfId="3" applyFont="1" applyFill="1" applyBorder="1" applyAlignment="1">
      <alignment horizontal="center" vertical="center" wrapText="1" readingOrder="1"/>
    </xf>
    <xf numFmtId="0" fontId="8" fillId="6" borderId="14" xfId="3" applyFont="1" applyFill="1" applyBorder="1" applyAlignment="1">
      <alignment horizontal="center" vertical="center" wrapText="1" readingOrder="1"/>
    </xf>
    <xf numFmtId="0" fontId="8" fillId="6" borderId="15" xfId="3" applyFont="1" applyFill="1" applyBorder="1" applyAlignment="1">
      <alignment horizontal="center" vertical="center" wrapText="1" readingOrder="1"/>
    </xf>
    <xf numFmtId="0" fontId="9" fillId="0" borderId="16" xfId="3" applyFont="1" applyBorder="1" applyAlignment="1">
      <alignment horizontal="center" vertical="center" wrapText="1" readingOrder="1"/>
    </xf>
    <xf numFmtId="0" fontId="9" fillId="0" borderId="17" xfId="3" applyFont="1" applyBorder="1" applyAlignment="1">
      <alignment horizontal="center" vertical="center" wrapText="1" readingOrder="1"/>
    </xf>
    <xf numFmtId="3" fontId="10" fillId="0" borderId="1" xfId="3" applyNumberFormat="1" applyFont="1" applyBorder="1" applyAlignment="1">
      <alignment horizontal="center" vertical="center" wrapText="1" readingOrder="1"/>
    </xf>
    <xf numFmtId="10" fontId="10" fillId="5" borderId="1" xfId="2" applyNumberFormat="1" applyFont="1" applyFill="1" applyBorder="1" applyAlignment="1">
      <alignment horizontal="center" vertical="center" wrapText="1" readingOrder="1"/>
    </xf>
    <xf numFmtId="3" fontId="10" fillId="0" borderId="18" xfId="3" applyNumberFormat="1" applyFont="1" applyBorder="1" applyAlignment="1">
      <alignment horizontal="center" vertical="center" wrapText="1" readingOrder="1"/>
    </xf>
    <xf numFmtId="10" fontId="10" fillId="5" borderId="18" xfId="2" applyNumberFormat="1" applyFont="1" applyFill="1" applyBorder="1" applyAlignment="1">
      <alignment horizontal="center" vertical="center" wrapText="1" readingOrder="1"/>
    </xf>
    <xf numFmtId="10" fontId="10" fillId="7" borderId="1" xfId="2" applyNumberFormat="1" applyFont="1" applyFill="1" applyBorder="1" applyAlignment="1">
      <alignment horizontal="center" vertical="center" wrapText="1" readingOrder="1"/>
    </xf>
    <xf numFmtId="10" fontId="10" fillId="7" borderId="18" xfId="2" applyNumberFormat="1" applyFont="1" applyFill="1" applyBorder="1" applyAlignment="1">
      <alignment horizontal="center" vertical="center" wrapText="1" readingOrder="1"/>
    </xf>
    <xf numFmtId="4" fontId="1" fillId="0" borderId="0" xfId="3" applyNumberFormat="1"/>
    <xf numFmtId="10" fontId="10" fillId="8" borderId="1" xfId="2" applyNumberFormat="1" applyFont="1" applyFill="1" applyBorder="1" applyAlignment="1">
      <alignment horizontal="center" vertical="center" wrapText="1" readingOrder="1"/>
    </xf>
    <xf numFmtId="10" fontId="10" fillId="8" borderId="18" xfId="2" applyNumberFormat="1" applyFont="1" applyFill="1" applyBorder="1" applyAlignment="1">
      <alignment horizontal="center" vertical="center" wrapText="1" readingOrder="1"/>
    </xf>
    <xf numFmtId="0" fontId="7" fillId="6" borderId="16" xfId="3" applyFont="1" applyFill="1" applyBorder="1" applyAlignment="1">
      <alignment horizontal="center" vertical="center" wrapText="1" readingOrder="1"/>
    </xf>
    <xf numFmtId="0" fontId="7" fillId="6" borderId="17" xfId="3" applyFont="1" applyFill="1" applyBorder="1" applyAlignment="1">
      <alignment horizontal="center" vertical="center" wrapText="1" readingOrder="1"/>
    </xf>
    <xf numFmtId="3" fontId="12" fillId="6" borderId="1" xfId="3" applyNumberFormat="1" applyFont="1" applyFill="1" applyBorder="1" applyAlignment="1">
      <alignment horizontal="center" vertical="center" wrapText="1" readingOrder="1"/>
    </xf>
    <xf numFmtId="10" fontId="12" fillId="7" borderId="1" xfId="2" applyNumberFormat="1" applyFont="1" applyFill="1" applyBorder="1" applyAlignment="1">
      <alignment horizontal="center" vertical="center" wrapText="1" readingOrder="1"/>
    </xf>
    <xf numFmtId="4" fontId="12" fillId="6" borderId="1" xfId="3" applyNumberFormat="1" applyFont="1" applyFill="1" applyBorder="1" applyAlignment="1">
      <alignment horizontal="center" vertical="center" wrapText="1" readingOrder="1"/>
    </xf>
    <xf numFmtId="10" fontId="12" fillId="7" borderId="1" xfId="4" applyNumberFormat="1" applyFont="1" applyFill="1" applyBorder="1" applyAlignment="1">
      <alignment horizontal="center" vertical="center" wrapText="1" readingOrder="1"/>
    </xf>
    <xf numFmtId="3" fontId="12" fillId="6" borderId="18" xfId="3" applyNumberFormat="1" applyFont="1" applyFill="1" applyBorder="1" applyAlignment="1">
      <alignment horizontal="center" vertical="center" wrapText="1" readingOrder="1"/>
    </xf>
    <xf numFmtId="10" fontId="12" fillId="7" borderId="18" xfId="2" applyNumberFormat="1" applyFont="1" applyFill="1" applyBorder="1" applyAlignment="1">
      <alignment horizontal="center" vertical="center" wrapText="1" readingOrder="1"/>
    </xf>
    <xf numFmtId="0" fontId="8" fillId="6" borderId="16" xfId="3" applyFont="1" applyFill="1" applyBorder="1" applyAlignment="1">
      <alignment horizontal="center" vertical="center" wrapText="1" readingOrder="1"/>
    </xf>
    <xf numFmtId="0" fontId="8" fillId="6" borderId="17" xfId="3" applyFont="1" applyFill="1" applyBorder="1" applyAlignment="1">
      <alignment horizontal="center" vertical="center" wrapText="1" readingOrder="1"/>
    </xf>
    <xf numFmtId="10" fontId="12" fillId="5" borderId="1" xfId="2" applyNumberFormat="1" applyFont="1" applyFill="1" applyBorder="1" applyAlignment="1">
      <alignment horizontal="center" vertical="center" wrapText="1" readingOrder="1"/>
    </xf>
    <xf numFmtId="10" fontId="12" fillId="5" borderId="1" xfId="4" applyNumberFormat="1" applyFont="1" applyFill="1" applyBorder="1" applyAlignment="1">
      <alignment horizontal="center" vertical="center" wrapText="1" readingOrder="1"/>
    </xf>
    <xf numFmtId="10" fontId="13" fillId="7" borderId="1" xfId="2" applyNumberFormat="1" applyFont="1" applyFill="1" applyBorder="1" applyAlignment="1">
      <alignment horizontal="center" vertical="center" wrapText="1" readingOrder="1"/>
    </xf>
    <xf numFmtId="0" fontId="14" fillId="4" borderId="19" xfId="3" applyFont="1" applyFill="1" applyBorder="1" applyAlignment="1">
      <alignment horizontal="center" vertical="center" wrapText="1" readingOrder="1"/>
    </xf>
    <xf numFmtId="0" fontId="14" fillId="4" borderId="20" xfId="3" applyFont="1" applyFill="1" applyBorder="1" applyAlignment="1">
      <alignment horizontal="center" vertical="center" wrapText="1" readingOrder="1"/>
    </xf>
    <xf numFmtId="3" fontId="15" fillId="4" borderId="21" xfId="3" applyNumberFormat="1" applyFont="1" applyFill="1" applyBorder="1" applyAlignment="1">
      <alignment horizontal="center" vertical="center" wrapText="1" readingOrder="1"/>
    </xf>
    <xf numFmtId="10" fontId="13" fillId="7" borderId="21" xfId="2" applyNumberFormat="1" applyFont="1" applyFill="1" applyBorder="1" applyAlignment="1">
      <alignment horizontal="center" vertical="center" wrapText="1" readingOrder="1"/>
    </xf>
    <xf numFmtId="10" fontId="12" fillId="7" borderId="21" xfId="4" applyNumberFormat="1" applyFont="1" applyFill="1" applyBorder="1" applyAlignment="1">
      <alignment horizontal="center" vertical="center" wrapText="1" readingOrder="1"/>
    </xf>
    <xf numFmtId="10" fontId="13" fillId="7" borderId="22" xfId="2" applyNumberFormat="1" applyFont="1" applyFill="1" applyBorder="1" applyAlignment="1">
      <alignment horizontal="center" vertical="center" wrapText="1" readingOrder="1"/>
    </xf>
    <xf numFmtId="0" fontId="5" fillId="0" borderId="0" xfId="3" applyFont="1"/>
    <xf numFmtId="3" fontId="5" fillId="0" borderId="0" xfId="3" applyNumberFormat="1" applyFont="1"/>
    <xf numFmtId="41" fontId="5" fillId="0" borderId="0" xfId="1" applyFont="1"/>
    <xf numFmtId="0" fontId="16" fillId="0" borderId="0" xfId="3" applyFont="1" applyAlignment="1">
      <alignment vertical="center"/>
    </xf>
    <xf numFmtId="0" fontId="17" fillId="0" borderId="1" xfId="3" applyFont="1" applyBorder="1" applyAlignment="1">
      <alignment horizontal="center" vertical="center" readingOrder="1"/>
    </xf>
    <xf numFmtId="0" fontId="18" fillId="0" borderId="1" xfId="3" applyFont="1" applyBorder="1" applyAlignment="1">
      <alignment horizontal="center" vertical="center" readingOrder="1"/>
    </xf>
    <xf numFmtId="0" fontId="19" fillId="5" borderId="1" xfId="3" applyFont="1" applyFill="1" applyBorder="1" applyAlignment="1">
      <alignment horizontal="center" vertical="center" readingOrder="1"/>
    </xf>
    <xf numFmtId="0" fontId="18" fillId="0" borderId="9" xfId="3" applyFont="1" applyBorder="1" applyAlignment="1">
      <alignment horizontal="left" vertical="center" readingOrder="1"/>
    </xf>
    <xf numFmtId="0" fontId="18" fillId="0" borderId="10" xfId="3" applyFont="1" applyBorder="1" applyAlignment="1">
      <alignment horizontal="left" vertical="center" readingOrder="1"/>
    </xf>
    <xf numFmtId="0" fontId="5" fillId="0" borderId="0" xfId="3" applyFont="1" applyAlignment="1">
      <alignment vertical="center"/>
    </xf>
    <xf numFmtId="14" fontId="16" fillId="0" borderId="0" xfId="5" applyNumberFormat="1" applyFont="1" applyAlignment="1">
      <alignment horizontal="left" vertical="center"/>
    </xf>
    <xf numFmtId="0" fontId="20" fillId="7" borderId="1" xfId="3" applyFont="1" applyFill="1" applyBorder="1" applyAlignment="1">
      <alignment horizontal="center" vertical="center" readingOrder="1"/>
    </xf>
    <xf numFmtId="20" fontId="5" fillId="0" borderId="0" xfId="3" applyNumberFormat="1" applyFont="1" applyAlignment="1">
      <alignment vertical="center"/>
    </xf>
    <xf numFmtId="0" fontId="21" fillId="8" borderId="1" xfId="3" applyFont="1" applyFill="1" applyBorder="1" applyAlignment="1">
      <alignment horizontal="center" vertical="center" readingOrder="1"/>
    </xf>
    <xf numFmtId="164" fontId="1" fillId="0" borderId="0" xfId="3" applyNumberFormat="1"/>
    <xf numFmtId="0" fontId="22" fillId="0" borderId="23" xfId="6" applyFont="1" applyBorder="1" applyAlignment="1">
      <alignment horizontal="center" vertical="center" wrapText="1" readingOrder="1"/>
    </xf>
    <xf numFmtId="0" fontId="22" fillId="0" borderId="0" xfId="6" applyFont="1" applyAlignment="1">
      <alignment horizontal="center" vertical="center" wrapText="1" readingOrder="1"/>
    </xf>
    <xf numFmtId="0" fontId="5" fillId="0" borderId="0" xfId="6" applyFont="1"/>
    <xf numFmtId="0" fontId="22" fillId="0" borderId="24" xfId="6" applyFont="1" applyBorder="1" applyAlignment="1">
      <alignment horizontal="center" vertical="center" wrapText="1" readingOrder="1"/>
    </xf>
    <xf numFmtId="0" fontId="22" fillId="0" borderId="1" xfId="6" applyFont="1" applyBorder="1" applyAlignment="1">
      <alignment horizontal="center" vertical="center" wrapText="1" readingOrder="1"/>
    </xf>
    <xf numFmtId="0" fontId="23" fillId="0" borderId="23" xfId="6" applyFont="1" applyBorder="1" applyAlignment="1">
      <alignment horizontal="center" vertical="center" wrapText="1" readingOrder="1"/>
    </xf>
    <xf numFmtId="0" fontId="23" fillId="0" borderId="23" xfId="6" applyFont="1" applyBorder="1" applyAlignment="1">
      <alignment horizontal="left" vertical="center" wrapText="1" readingOrder="1"/>
    </xf>
    <xf numFmtId="0" fontId="23" fillId="0" borderId="23" xfId="6" applyFont="1" applyBorder="1" applyAlignment="1">
      <alignment vertical="center" wrapText="1" readingOrder="1"/>
    </xf>
    <xf numFmtId="0" fontId="23" fillId="0" borderId="24" xfId="6" applyFont="1" applyBorder="1" applyAlignment="1">
      <alignment horizontal="center" vertical="center" wrapText="1" readingOrder="1"/>
    </xf>
    <xf numFmtId="0" fontId="23" fillId="0" borderId="1" xfId="6" applyFont="1" applyBorder="1" applyAlignment="1">
      <alignment horizontal="left" vertical="center" wrapText="1" readingOrder="1"/>
    </xf>
    <xf numFmtId="165" fontId="23" fillId="0" borderId="1" xfId="6" applyNumberFormat="1" applyFont="1" applyBorder="1" applyAlignment="1">
      <alignment horizontal="right" vertical="center" wrapText="1" readingOrder="1"/>
    </xf>
    <xf numFmtId="0" fontId="24" fillId="0" borderId="1" xfId="6" applyFont="1" applyBorder="1" applyAlignment="1">
      <alignment horizontal="left" vertical="center" wrapText="1" readingOrder="1"/>
    </xf>
    <xf numFmtId="165" fontId="24" fillId="0" borderId="1" xfId="6" applyNumberFormat="1" applyFont="1" applyBorder="1" applyAlignment="1">
      <alignment horizontal="right" vertical="center" wrapText="1" readingOrder="1"/>
    </xf>
    <xf numFmtId="166" fontId="23" fillId="0" borderId="1" xfId="6" applyNumberFormat="1" applyFont="1" applyBorder="1" applyAlignment="1">
      <alignment horizontal="right" vertical="center" wrapText="1" readingOrder="1"/>
    </xf>
    <xf numFmtId="0" fontId="25" fillId="0" borderId="1" xfId="6" applyFont="1" applyBorder="1" applyAlignment="1">
      <alignment horizontal="left" vertical="center" wrapText="1" readingOrder="1"/>
    </xf>
    <xf numFmtId="165" fontId="25" fillId="0" borderId="1" xfId="6" applyNumberFormat="1" applyFont="1" applyBorder="1" applyAlignment="1">
      <alignment horizontal="right" vertical="center" wrapText="1" readingOrder="1"/>
    </xf>
    <xf numFmtId="0" fontId="22" fillId="0" borderId="23" xfId="6" applyFont="1" applyBorder="1" applyAlignment="1">
      <alignment horizontal="left" vertical="center" wrapText="1" readingOrder="1"/>
    </xf>
    <xf numFmtId="0" fontId="23" fillId="0" borderId="25" xfId="6" applyFont="1" applyBorder="1" applyAlignment="1">
      <alignment horizontal="left" vertical="center" wrapText="1" readingOrder="1"/>
    </xf>
    <xf numFmtId="0" fontId="26" fillId="0" borderId="25" xfId="6" applyFont="1" applyBorder="1" applyAlignment="1">
      <alignment horizontal="right" vertical="center" wrapText="1" readingOrder="1"/>
    </xf>
    <xf numFmtId="167" fontId="5" fillId="0" borderId="0" xfId="6" applyNumberFormat="1" applyFont="1"/>
    <xf numFmtId="0" fontId="27" fillId="9" borderId="1" xfId="7" applyFont="1" applyFill="1" applyBorder="1" applyAlignment="1">
      <alignment horizontal="center" vertical="center" wrapText="1" readingOrder="1"/>
    </xf>
    <xf numFmtId="0" fontId="27" fillId="9" borderId="9" xfId="7" applyFont="1" applyFill="1" applyBorder="1" applyAlignment="1">
      <alignment horizontal="center" vertical="center" wrapText="1" readingOrder="1"/>
    </xf>
    <xf numFmtId="0" fontId="27" fillId="0" borderId="0" xfId="7" applyFont="1" applyAlignment="1">
      <alignment horizontal="center" vertical="center" wrapText="1" readingOrder="1"/>
    </xf>
    <xf numFmtId="14" fontId="23" fillId="0" borderId="26" xfId="6" applyNumberFormat="1" applyFont="1" applyBorder="1" applyAlignment="1">
      <alignment horizontal="left" vertical="center" wrapText="1" readingOrder="1"/>
    </xf>
    <xf numFmtId="0" fontId="23" fillId="0" borderId="26" xfId="6" applyFont="1" applyBorder="1" applyAlignment="1">
      <alignment horizontal="left" vertical="center" wrapText="1" readingOrder="1"/>
    </xf>
    <xf numFmtId="165" fontId="23" fillId="0" borderId="26" xfId="6" applyNumberFormat="1" applyFont="1" applyBorder="1" applyAlignment="1">
      <alignment horizontal="right" vertical="center" wrapText="1" readingOrder="1"/>
    </xf>
    <xf numFmtId="165" fontId="23" fillId="0" borderId="27" xfId="6" applyNumberFormat="1" applyFont="1" applyBorder="1" applyAlignment="1">
      <alignment horizontal="right" vertical="center" wrapText="1" readingOrder="1"/>
    </xf>
    <xf numFmtId="165" fontId="23" fillId="0" borderId="0" xfId="6" applyNumberFormat="1" applyFont="1" applyAlignment="1">
      <alignment horizontal="right" vertical="center" wrapText="1" readingOrder="1"/>
    </xf>
    <xf numFmtId="165" fontId="23" fillId="0" borderId="9" xfId="6" applyNumberFormat="1" applyFont="1" applyBorder="1" applyAlignment="1">
      <alignment horizontal="right" vertical="center" wrapText="1" readingOrder="1"/>
    </xf>
    <xf numFmtId="0" fontId="28" fillId="0" borderId="0" xfId="6" applyFont="1"/>
    <xf numFmtId="167" fontId="29" fillId="0" borderId="0" xfId="6" applyNumberFormat="1" applyFont="1"/>
    <xf numFmtId="167" fontId="28" fillId="0" borderId="0" xfId="6" applyNumberFormat="1" applyFont="1"/>
    <xf numFmtId="0" fontId="30" fillId="0" borderId="0" xfId="6" applyFont="1"/>
  </cellXfs>
  <cellStyles count="8">
    <cellStyle name="Millares [0]" xfId="1" builtinId="6"/>
    <cellStyle name="Millares 2" xfId="5" xr:uid="{3343577A-3512-4549-BB4C-B3596BE92D76}"/>
    <cellStyle name="Normal" xfId="0" builtinId="0"/>
    <cellStyle name="Normal 2" xfId="3" xr:uid="{6081A880-5512-435D-B4FD-B2ACEF1FC202}"/>
    <cellStyle name="Normal 2 5" xfId="7" xr:uid="{264479F8-DB96-4FDC-B1E4-D5DFC66604F9}"/>
    <cellStyle name="Normal 3" xfId="6" xr:uid="{6B2815C5-A07C-4BF2-82C2-06945F5883C8}"/>
    <cellStyle name="Porcentaje" xfId="2" builtinId="5"/>
    <cellStyle name="Porcentaje 2" xfId="4" xr:uid="{A17F8945-1542-4688-A743-B4E2D87F26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5</xdr:row>
      <xdr:rowOff>0</xdr:rowOff>
    </xdr:from>
    <xdr:to>
      <xdr:col>14</xdr:col>
      <xdr:colOff>304800</xdr:colOff>
      <xdr:row>5</xdr:row>
      <xdr:rowOff>304800</xdr:rowOff>
    </xdr:to>
    <xdr:sp macro="" textlink="">
      <xdr:nvSpPr>
        <xdr:cNvPr id="2" name="avatar">
          <a:extLst>
            <a:ext uri="{FF2B5EF4-FFF2-40B4-BE49-F238E27FC236}">
              <a16:creationId xmlns:a16="http://schemas.microsoft.com/office/drawing/2014/main" id="{4C581278-9DD3-4827-8FDC-73EBFE1857AC}"/>
            </a:ext>
          </a:extLst>
        </xdr:cNvPr>
        <xdr:cNvSpPr>
          <a:spLocks noChangeAspect="1" noChangeArrowheads="1"/>
        </xdr:cNvSpPr>
      </xdr:nvSpPr>
      <xdr:spPr bwMode="auto">
        <a:xfrm>
          <a:off x="16402050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EJECUCI&#211;N%20%20A%20DICIEMBRE%2031%20D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wncloud\PLAN%20ANUAL%20DE%20ADQUISICI&#211;NES%202018\PAA_2018_11_01_FINANCIERA_PLAN%20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stian.velandia\Downloads\PLAN%20ANUAL%20DE%20ADQUISICIONES%202020%2024_12_19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A DIC 31"/>
      <sheetName val="EJECUCIÓN AGREGADA DIC 31"/>
      <sheetName val="RESERVA PRESUPUESTAL 2022"/>
      <sheetName val="CUENTAS POR PAGAR 2022"/>
      <sheetName val="CUENTAS POR PAGAR 2021"/>
      <sheetName val="RESERVA PRESUPUESTAL 2021"/>
    </sheetNames>
    <sheetDataSet>
      <sheetData sheetId="0"/>
      <sheetData sheetId="1">
        <row r="8">
          <cell r="Q8">
            <v>6021867779</v>
          </cell>
          <cell r="T8">
            <v>6119086456</v>
          </cell>
          <cell r="U8">
            <v>0</v>
          </cell>
          <cell r="V8">
            <v>6079286525</v>
          </cell>
          <cell r="W8">
            <v>39799931</v>
          </cell>
          <cell r="X8">
            <v>6079286525</v>
          </cell>
          <cell r="Z8">
            <v>6079286525</v>
          </cell>
          <cell r="AC8">
            <v>6079286525</v>
          </cell>
        </row>
        <row r="13">
          <cell r="Q13">
            <v>2420411768</v>
          </cell>
          <cell r="T13">
            <v>2380904977</v>
          </cell>
          <cell r="U13">
            <v>0</v>
          </cell>
          <cell r="V13">
            <v>2283340926.29</v>
          </cell>
          <cell r="W13">
            <v>97564050.710000008</v>
          </cell>
          <cell r="X13">
            <v>2277505174.29</v>
          </cell>
          <cell r="Z13">
            <v>2023744106.77</v>
          </cell>
          <cell r="AC13">
            <v>2023744106.77</v>
          </cell>
        </row>
        <row r="17">
          <cell r="Q17">
            <v>165218893</v>
          </cell>
          <cell r="T17">
            <v>105000216</v>
          </cell>
          <cell r="U17">
            <v>0</v>
          </cell>
          <cell r="V17">
            <v>2739337.91</v>
          </cell>
          <cell r="W17">
            <v>102260878.09</v>
          </cell>
          <cell r="X17">
            <v>2739337.91</v>
          </cell>
          <cell r="Z17">
            <v>2739337.91</v>
          </cell>
          <cell r="AC17">
            <v>2739337.91</v>
          </cell>
        </row>
        <row r="26">
          <cell r="Q26">
            <v>58514300</v>
          </cell>
          <cell r="T26">
            <v>98021091</v>
          </cell>
          <cell r="U26">
            <v>0</v>
          </cell>
          <cell r="V26">
            <v>91644111</v>
          </cell>
          <cell r="W26">
            <v>6376980</v>
          </cell>
          <cell r="X26">
            <v>91644111</v>
          </cell>
          <cell r="Z26">
            <v>91644111</v>
          </cell>
          <cell r="AC26">
            <v>91644111</v>
          </cell>
        </row>
        <row r="34">
          <cell r="Q34">
            <v>5390429173</v>
          </cell>
          <cell r="T34">
            <v>5390429173</v>
          </cell>
          <cell r="U34">
            <v>0</v>
          </cell>
          <cell r="V34">
            <v>5367068285.8199997</v>
          </cell>
          <cell r="W34">
            <v>23360887.18</v>
          </cell>
          <cell r="X34">
            <v>5367068285.8199997</v>
          </cell>
          <cell r="Z34">
            <v>5250993154.1499996</v>
          </cell>
          <cell r="AC34">
            <v>5235252954.1499996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NCIONES DEL CUADRO"/>
      <sheetName val="PLAN ANUAL DE ADQUISICIONES"/>
      <sheetName val="CONVENIO 2017"/>
      <sheetName val="CONVENIO 2018"/>
      <sheetName val="TIQUETES 2017"/>
      <sheetName val="TIQUETES 2018"/>
      <sheetName val="VIÁTICOS"/>
      <sheetName val="LOGÍSTICA"/>
      <sheetName val="Compromisos viajes SPTO"/>
      <sheetName val="Hoja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INFORMADO 2020 ICC"/>
      <sheetName val="TABLAS DE RESUMEN"/>
      <sheetName val="PLAN SOLICITUD COMPILADO"/>
      <sheetName val="CONVENIO"/>
      <sheetName val="LOGISTICA"/>
      <sheetName val="TIQUETES"/>
      <sheetName val="TOPES POR PROCESO"/>
      <sheetName val="TOPES FUNCIONAMIENTO"/>
      <sheetName val="TOPES INVERSIÓN"/>
      <sheetName val="FÓRMULAS"/>
      <sheetName val="Hoja1"/>
      <sheetName val="PRESUPUESTO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2ED80-D473-4E9D-905F-3617F2C9844E}">
  <sheetPr>
    <tabColor rgb="FF002060"/>
    <pageSetUpPr fitToPage="1"/>
  </sheetPr>
  <dimension ref="A1:Q19"/>
  <sheetViews>
    <sheetView topLeftCell="B1" zoomScale="115" zoomScaleNormal="115" workbookViewId="0">
      <pane xSplit="3" ySplit="5" topLeftCell="E9" activePane="bottomRight" state="frozen"/>
      <selection pane="topRight" activeCell="E1" sqref="E1"/>
      <selection pane="bottomLeft" activeCell="B6" sqref="B6"/>
      <selection pane="bottomRight" activeCell="Q6" sqref="Q6:Q7"/>
    </sheetView>
  </sheetViews>
  <sheetFormatPr baseColWidth="10" defaultColWidth="11.42578125" defaultRowHeight="15" x14ac:dyDescent="0.25"/>
  <cols>
    <col min="1" max="1" width="19.140625" style="1" customWidth="1"/>
    <col min="2" max="2" width="6.7109375" style="2" bestFit="1" customWidth="1"/>
    <col min="3" max="3" width="20.7109375" style="2" customWidth="1"/>
    <col min="4" max="4" width="6.7109375" style="2" bestFit="1" customWidth="1"/>
    <col min="5" max="5" width="21.7109375" style="2" bestFit="1" customWidth="1"/>
    <col min="6" max="6" width="24.7109375" style="2" bestFit="1" customWidth="1"/>
    <col min="7" max="7" width="24" style="2" customWidth="1"/>
    <col min="8" max="8" width="20.5703125" style="2" customWidth="1"/>
    <col min="9" max="9" width="23.7109375" style="2" customWidth="1"/>
    <col min="10" max="10" width="10.7109375" style="2" customWidth="1"/>
    <col min="11" max="11" width="21.85546875" style="2" customWidth="1"/>
    <col min="12" max="12" width="11.42578125" style="2"/>
    <col min="13" max="13" width="22.5703125" style="2" customWidth="1"/>
    <col min="14" max="14" width="11.42578125" style="2"/>
    <col min="15" max="15" width="20.5703125" style="2" customWidth="1"/>
    <col min="16" max="16" width="11.42578125" style="2"/>
    <col min="17" max="17" width="17.7109375" style="2" customWidth="1"/>
    <col min="18" max="16384" width="11.42578125" style="2"/>
  </cols>
  <sheetData>
    <row r="1" spans="1:17" x14ac:dyDescent="0.25">
      <c r="M1" s="3"/>
    </row>
    <row r="2" spans="1:17" ht="24" thickBot="1" x14ac:dyDescent="0.4">
      <c r="A2" s="4" t="s">
        <v>0</v>
      </c>
      <c r="C2" s="5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x14ac:dyDescent="0.25">
      <c r="A3" s="7" t="s">
        <v>2</v>
      </c>
      <c r="C3" s="8" t="s">
        <v>3</v>
      </c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2"/>
    </row>
    <row r="4" spans="1:17" ht="36" customHeight="1" x14ac:dyDescent="0.25">
      <c r="C4" s="13" t="s">
        <v>4</v>
      </c>
      <c r="D4" s="14"/>
      <c r="E4" s="15" t="s">
        <v>5</v>
      </c>
      <c r="F4" s="15" t="s">
        <v>6</v>
      </c>
      <c r="G4" s="16" t="s">
        <v>7</v>
      </c>
      <c r="H4" s="17" t="s">
        <v>8</v>
      </c>
      <c r="I4" s="15" t="s">
        <v>9</v>
      </c>
      <c r="J4" s="15"/>
      <c r="K4" s="15" t="s">
        <v>10</v>
      </c>
      <c r="L4" s="15"/>
      <c r="M4" s="18" t="s">
        <v>11</v>
      </c>
      <c r="N4" s="19"/>
      <c r="O4" s="18" t="s">
        <v>12</v>
      </c>
      <c r="P4" s="20"/>
    </row>
    <row r="5" spans="1:17" ht="30" customHeight="1" x14ac:dyDescent="0.25">
      <c r="C5" s="21"/>
      <c r="D5" s="22"/>
      <c r="E5" s="23"/>
      <c r="F5" s="23"/>
      <c r="G5" s="24"/>
      <c r="H5" s="25"/>
      <c r="I5" s="26" t="s">
        <v>13</v>
      </c>
      <c r="J5" s="26" t="s">
        <v>14</v>
      </c>
      <c r="K5" s="26" t="s">
        <v>13</v>
      </c>
      <c r="L5" s="26" t="s">
        <v>14</v>
      </c>
      <c r="M5" s="27" t="s">
        <v>13</v>
      </c>
      <c r="N5" s="27" t="s">
        <v>14</v>
      </c>
      <c r="O5" s="27" t="s">
        <v>13</v>
      </c>
      <c r="P5" s="28" t="s">
        <v>15</v>
      </c>
    </row>
    <row r="6" spans="1:17" ht="36" customHeight="1" x14ac:dyDescent="0.25">
      <c r="C6" s="29" t="s">
        <v>16</v>
      </c>
      <c r="D6" s="30"/>
      <c r="E6" s="31">
        <f>+'[1]EJECUCIÓN AGREGADA DIC 31'!Q8</f>
        <v>6021867779</v>
      </c>
      <c r="F6" s="31">
        <f>+'[1]EJECUCIÓN AGREGADA DIC 31'!T8</f>
        <v>6119086456</v>
      </c>
      <c r="G6" s="31">
        <f>+'[1]EJECUCIÓN AGREGADA DIC 31'!U8</f>
        <v>0</v>
      </c>
      <c r="H6" s="31">
        <f>+'[1]EJECUCIÓN AGREGADA DIC 31'!W8</f>
        <v>39799931</v>
      </c>
      <c r="I6" s="31">
        <f>+'[1]EJECUCIÓN AGREGADA DIC 31'!V8</f>
        <v>6079286525</v>
      </c>
      <c r="J6" s="32">
        <f>+I6/F6</f>
        <v>0.99349577240227183</v>
      </c>
      <c r="K6" s="31">
        <f>+'[1]EJECUCIÓN AGREGADA DIC 31'!X8</f>
        <v>6079286525</v>
      </c>
      <c r="L6" s="32">
        <f>+K6/F6</f>
        <v>0.99349577240227183</v>
      </c>
      <c r="M6" s="31">
        <f>+'[1]EJECUCIÓN AGREGADA DIC 31'!Z8</f>
        <v>6079286525</v>
      </c>
      <c r="N6" s="32">
        <f t="shared" ref="N6:N12" si="0">+M6/F6</f>
        <v>0.99349577240227183</v>
      </c>
      <c r="O6" s="33">
        <f>+'[1]EJECUCIÓN AGREGADA DIC 31'!AC8</f>
        <v>6079286525</v>
      </c>
      <c r="P6" s="34">
        <f t="shared" ref="P6:P12" si="1">+O6/F6</f>
        <v>0.99349577240227183</v>
      </c>
      <c r="Q6" s="3"/>
    </row>
    <row r="7" spans="1:17" ht="36" customHeight="1" x14ac:dyDescent="0.25">
      <c r="C7" s="29" t="s">
        <v>17</v>
      </c>
      <c r="D7" s="30"/>
      <c r="E7" s="31">
        <f>+'[1]EJECUCIÓN AGREGADA DIC 31'!Q13</f>
        <v>2420411768</v>
      </c>
      <c r="F7" s="31">
        <f>+'[1]EJECUCIÓN AGREGADA DIC 31'!T13</f>
        <v>2380904977</v>
      </c>
      <c r="G7" s="31">
        <f>+'[1]EJECUCIÓN AGREGADA DIC 31'!U13</f>
        <v>0</v>
      </c>
      <c r="H7" s="31">
        <f>+'[1]EJECUCIÓN AGREGADA DIC 31'!W13</f>
        <v>97564050.710000008</v>
      </c>
      <c r="I7" s="31">
        <f>+'[1]EJECUCIÓN AGREGADA DIC 31'!V13</f>
        <v>2283340926.29</v>
      </c>
      <c r="J7" s="32">
        <f t="shared" ref="J7:J9" si="2">+I7/F7</f>
        <v>0.95902228284938396</v>
      </c>
      <c r="K7" s="31">
        <f>+'[1]EJECUCIÓN AGREGADA DIC 31'!X13</f>
        <v>2277505174.29</v>
      </c>
      <c r="L7" s="32">
        <f t="shared" ref="L7:L12" si="3">+K7/F7</f>
        <v>0.95657121820952029</v>
      </c>
      <c r="M7" s="31">
        <f>+'[1]EJECUCIÓN AGREGADA DIC 31'!Z13</f>
        <v>2023744106.77</v>
      </c>
      <c r="N7" s="35">
        <f t="shared" si="0"/>
        <v>0.84998944784431019</v>
      </c>
      <c r="O7" s="33">
        <f>+'[1]EJECUCIÓN AGREGADA DIC 31'!AC13</f>
        <v>2023744106.77</v>
      </c>
      <c r="P7" s="36">
        <f t="shared" si="1"/>
        <v>0.84998944784431019</v>
      </c>
      <c r="Q7" s="37"/>
    </row>
    <row r="8" spans="1:17" ht="36" customHeight="1" x14ac:dyDescent="0.25">
      <c r="C8" s="29" t="s">
        <v>18</v>
      </c>
      <c r="D8" s="30"/>
      <c r="E8" s="31">
        <f>+'[1]EJECUCIÓN AGREGADA DIC 31'!Q17</f>
        <v>165218893</v>
      </c>
      <c r="F8" s="31">
        <f>+'[1]EJECUCIÓN AGREGADA DIC 31'!T17</f>
        <v>105000216</v>
      </c>
      <c r="G8" s="31">
        <f>+'[1]EJECUCIÓN AGREGADA DIC 31'!U17</f>
        <v>0</v>
      </c>
      <c r="H8" s="31">
        <f>+'[1]EJECUCIÓN AGREGADA DIC 31'!W17</f>
        <v>102260878.09</v>
      </c>
      <c r="I8" s="31">
        <f>+'[1]EJECUCIÓN AGREGADA DIC 31'!V17</f>
        <v>2739337.91</v>
      </c>
      <c r="J8" s="38">
        <f t="shared" si="2"/>
        <v>2.6088878807639788E-2</v>
      </c>
      <c r="K8" s="31">
        <f>+'[1]EJECUCIÓN AGREGADA DIC 31'!X17</f>
        <v>2739337.91</v>
      </c>
      <c r="L8" s="38">
        <f t="shared" si="3"/>
        <v>2.6088878807639788E-2</v>
      </c>
      <c r="M8" s="31">
        <f>+'[1]EJECUCIÓN AGREGADA DIC 31'!Z17</f>
        <v>2739337.91</v>
      </c>
      <c r="N8" s="38">
        <f t="shared" si="0"/>
        <v>2.6088878807639788E-2</v>
      </c>
      <c r="O8" s="33">
        <f>+'[1]EJECUCIÓN AGREGADA DIC 31'!AC17</f>
        <v>2739337.91</v>
      </c>
      <c r="P8" s="39">
        <f t="shared" si="1"/>
        <v>2.6088878807639788E-2</v>
      </c>
    </row>
    <row r="9" spans="1:17" ht="36" customHeight="1" x14ac:dyDescent="0.25">
      <c r="C9" s="29" t="s">
        <v>19</v>
      </c>
      <c r="D9" s="30"/>
      <c r="E9" s="31">
        <f>+'[1]EJECUCIÓN AGREGADA DIC 31'!Q26</f>
        <v>58514300</v>
      </c>
      <c r="F9" s="31">
        <f>+'[1]EJECUCIÓN AGREGADA DIC 31'!T26</f>
        <v>98021091</v>
      </c>
      <c r="G9" s="31">
        <f>+'[1]EJECUCIÓN AGREGADA DIC 31'!U26</f>
        <v>0</v>
      </c>
      <c r="H9" s="31">
        <f>+'[1]EJECUCIÓN AGREGADA DIC 31'!W26</f>
        <v>6376980</v>
      </c>
      <c r="I9" s="31">
        <f>+'[1]EJECUCIÓN AGREGADA DIC 31'!V26</f>
        <v>91644111</v>
      </c>
      <c r="J9" s="35">
        <f t="shared" si="2"/>
        <v>0.93494277675403548</v>
      </c>
      <c r="K9" s="31">
        <f>+'[1]EJECUCIÓN AGREGADA DIC 31'!X26</f>
        <v>91644111</v>
      </c>
      <c r="L9" s="35">
        <f t="shared" si="3"/>
        <v>0.93494277675403548</v>
      </c>
      <c r="M9" s="31">
        <f>+'[1]EJECUCIÓN AGREGADA DIC 31'!Z26</f>
        <v>91644111</v>
      </c>
      <c r="N9" s="35">
        <f t="shared" si="0"/>
        <v>0.93494277675403548</v>
      </c>
      <c r="O9" s="33">
        <f>+'[1]EJECUCIÓN AGREGADA DIC 31'!AC26</f>
        <v>91644111</v>
      </c>
      <c r="P9" s="34">
        <f t="shared" si="1"/>
        <v>0.93494277675403548</v>
      </c>
    </row>
    <row r="10" spans="1:17" ht="30" customHeight="1" x14ac:dyDescent="0.25">
      <c r="C10" s="40" t="s">
        <v>20</v>
      </c>
      <c r="D10" s="41"/>
      <c r="E10" s="42">
        <f>+SUM(E6:E9)</f>
        <v>8666012740</v>
      </c>
      <c r="F10" s="42">
        <f>+SUM(F6:F9)</f>
        <v>8703012740</v>
      </c>
      <c r="G10" s="42">
        <f>+SUM(G6:G9)</f>
        <v>0</v>
      </c>
      <c r="H10" s="42">
        <f>+SUM(H6:H9)</f>
        <v>246001839.80000001</v>
      </c>
      <c r="I10" s="42">
        <f>+SUM(I6:I9)</f>
        <v>8457010900.1999998</v>
      </c>
      <c r="J10" s="43">
        <f>+I10/F10</f>
        <v>0.97173371484688875</v>
      </c>
      <c r="K10" s="42">
        <f>+SUM(K6:K9)</f>
        <v>8451175148.1999998</v>
      </c>
      <c r="L10" s="43">
        <f t="shared" si="3"/>
        <v>0.97106317095888794</v>
      </c>
      <c r="M10" s="44">
        <f>+SUM(M6:M9)</f>
        <v>8197414080.6800003</v>
      </c>
      <c r="N10" s="45">
        <f t="shared" si="0"/>
        <v>0.94190532928945248</v>
      </c>
      <c r="O10" s="46">
        <f>+SUM(O6:O9)</f>
        <v>8197414080.6800003</v>
      </c>
      <c r="P10" s="47">
        <f t="shared" si="1"/>
        <v>0.94190532928945248</v>
      </c>
    </row>
    <row r="11" spans="1:17" ht="30" customHeight="1" x14ac:dyDescent="0.25">
      <c r="C11" s="48" t="s">
        <v>21</v>
      </c>
      <c r="D11" s="49"/>
      <c r="E11" s="42">
        <f>+'[1]EJECUCIÓN AGREGADA DIC 31'!Q34</f>
        <v>5390429173</v>
      </c>
      <c r="F11" s="42">
        <f>+'[1]EJECUCIÓN AGREGADA DIC 31'!T34</f>
        <v>5390429173</v>
      </c>
      <c r="G11" s="42">
        <f>+'[1]EJECUCIÓN AGREGADA DIC 31'!U34</f>
        <v>0</v>
      </c>
      <c r="H11" s="42">
        <f>+'[1]EJECUCIÓN AGREGADA DIC 31'!W34</f>
        <v>23360887.18</v>
      </c>
      <c r="I11" s="42">
        <f>+'[1]EJECUCIÓN AGREGADA DIC 31'!V34</f>
        <v>5367068285.8199997</v>
      </c>
      <c r="J11" s="50">
        <f>+I11/F11</f>
        <v>0.99566622871198973</v>
      </c>
      <c r="K11" s="42">
        <f>+'[1]EJECUCIÓN AGREGADA DIC 31'!X34</f>
        <v>5367068285.8199997</v>
      </c>
      <c r="L11" s="51">
        <f t="shared" si="3"/>
        <v>0.99566622871198973</v>
      </c>
      <c r="M11" s="42">
        <f>+'[1]EJECUCIÓN AGREGADA DIC 31'!Z34</f>
        <v>5250993154.1499996</v>
      </c>
      <c r="N11" s="52">
        <f t="shared" si="0"/>
        <v>0.97413266840636392</v>
      </c>
      <c r="O11" s="46">
        <f>+'[1]EJECUCIÓN AGREGADA DIC 31'!AC34</f>
        <v>5235252954.1499996</v>
      </c>
      <c r="P11" s="47">
        <f t="shared" si="1"/>
        <v>0.97121264117015782</v>
      </c>
    </row>
    <row r="12" spans="1:17" ht="30" customHeight="1" thickBot="1" x14ac:dyDescent="0.3">
      <c r="C12" s="53" t="s">
        <v>22</v>
      </c>
      <c r="D12" s="54"/>
      <c r="E12" s="55">
        <f>+SUM(E10:E11)</f>
        <v>14056441913</v>
      </c>
      <c r="F12" s="55">
        <f>+SUM(F10:F11)</f>
        <v>14093441913</v>
      </c>
      <c r="G12" s="55">
        <f>+SUM(G10:G11)</f>
        <v>0</v>
      </c>
      <c r="H12" s="55">
        <f>+SUM(H10:H11)</f>
        <v>269362726.98000002</v>
      </c>
      <c r="I12" s="55">
        <f>+SUM(I10:I11)</f>
        <v>13824079186.02</v>
      </c>
      <c r="J12" s="56">
        <f>+I12/F12</f>
        <v>0.98088737097418799</v>
      </c>
      <c r="K12" s="55">
        <f>+SUM(K10:K11)</f>
        <v>13818243434.02</v>
      </c>
      <c r="L12" s="57">
        <f t="shared" si="3"/>
        <v>0.98047329526180882</v>
      </c>
      <c r="M12" s="55">
        <f>+SUM(M10:M11)</f>
        <v>13448407234.83</v>
      </c>
      <c r="N12" s="56">
        <f t="shared" si="0"/>
        <v>0.95423157223396149</v>
      </c>
      <c r="O12" s="55">
        <f>+SUM(O10:O11)</f>
        <v>13432667034.83</v>
      </c>
      <c r="P12" s="58">
        <f t="shared" si="1"/>
        <v>0.95311472653387164</v>
      </c>
    </row>
    <row r="13" spans="1:17" x14ac:dyDescent="0.25">
      <c r="C13" s="59"/>
      <c r="D13" s="59"/>
      <c r="E13" s="59"/>
      <c r="F13" s="60"/>
      <c r="G13" s="61"/>
      <c r="H13" s="60"/>
      <c r="I13" s="60"/>
      <c r="J13" s="60"/>
      <c r="K13" s="59"/>
      <c r="L13" s="59"/>
      <c r="M13" s="59"/>
      <c r="N13" s="59"/>
    </row>
    <row r="14" spans="1:17" x14ac:dyDescent="0.25">
      <c r="C14" s="62" t="s">
        <v>23</v>
      </c>
      <c r="D14" s="62"/>
      <c r="E14" s="63" t="s">
        <v>24</v>
      </c>
      <c r="F14" s="64" t="s">
        <v>25</v>
      </c>
      <c r="G14" s="65"/>
      <c r="H14" s="66" t="s">
        <v>26</v>
      </c>
      <c r="I14" s="67"/>
      <c r="J14" s="67"/>
      <c r="K14" s="67"/>
      <c r="L14" s="67"/>
      <c r="M14" s="68"/>
      <c r="N14" s="68"/>
    </row>
    <row r="15" spans="1:17" x14ac:dyDescent="0.25">
      <c r="C15" s="69">
        <v>44561</v>
      </c>
      <c r="D15" s="69"/>
      <c r="E15" s="63"/>
      <c r="F15" s="64" t="s">
        <v>27</v>
      </c>
      <c r="G15" s="70"/>
      <c r="H15" s="66" t="s">
        <v>28</v>
      </c>
      <c r="I15" s="67"/>
      <c r="J15" s="67"/>
      <c r="K15" s="67"/>
      <c r="L15" s="67"/>
      <c r="M15" s="68"/>
      <c r="N15" s="68"/>
    </row>
    <row r="16" spans="1:17" x14ac:dyDescent="0.25">
      <c r="C16" s="71"/>
      <c r="D16" s="68"/>
      <c r="E16" s="63"/>
      <c r="F16" s="64" t="s">
        <v>29</v>
      </c>
      <c r="G16" s="72"/>
      <c r="H16" s="66" t="s">
        <v>30</v>
      </c>
      <c r="I16" s="67"/>
      <c r="J16" s="67"/>
      <c r="K16" s="67"/>
      <c r="L16" s="67"/>
      <c r="M16" s="68"/>
      <c r="N16" s="68"/>
    </row>
    <row r="18" spans="3:9" x14ac:dyDescent="0.25">
      <c r="C18" s="2" t="s">
        <v>31</v>
      </c>
      <c r="D18" s="2" t="s">
        <v>32</v>
      </c>
    </row>
    <row r="19" spans="3:9" x14ac:dyDescent="0.25">
      <c r="C19" s="2" t="s">
        <v>33</v>
      </c>
      <c r="D19" s="2" t="s">
        <v>34</v>
      </c>
      <c r="I19" s="73"/>
    </row>
  </sheetData>
  <mergeCells count="21">
    <mergeCell ref="C12:D12"/>
    <mergeCell ref="E14:E16"/>
    <mergeCell ref="H14:L14"/>
    <mergeCell ref="H15:L15"/>
    <mergeCell ref="H16:L16"/>
    <mergeCell ref="C6:D6"/>
    <mergeCell ref="C7:D7"/>
    <mergeCell ref="C8:D8"/>
    <mergeCell ref="C9:D9"/>
    <mergeCell ref="C10:D10"/>
    <mergeCell ref="C11:D11"/>
    <mergeCell ref="C2:P2"/>
    <mergeCell ref="C4:D5"/>
    <mergeCell ref="E4:E5"/>
    <mergeCell ref="F4:F5"/>
    <mergeCell ref="G4:G5"/>
    <mergeCell ref="H4:H5"/>
    <mergeCell ref="I4:J4"/>
    <mergeCell ref="K4:L4"/>
    <mergeCell ref="M4:N4"/>
    <mergeCell ref="O4:P4"/>
  </mergeCells>
  <pageMargins left="0.7" right="0.7" top="0.75" bottom="0.75" header="0.3" footer="0.3"/>
  <pageSetup paperSize="252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6B041-D2AE-4ABE-9FE3-2F620FE321BD}">
  <dimension ref="A1:AE55"/>
  <sheetViews>
    <sheetView tabSelected="1" topLeftCell="M1" workbookViewId="0">
      <selection activeCell="P10" sqref="P10"/>
    </sheetView>
  </sheetViews>
  <sheetFormatPr baseColWidth="10" defaultColWidth="11.5703125" defaultRowHeight="15" x14ac:dyDescent="0.25"/>
  <cols>
    <col min="1" max="1" width="13.42578125" style="76" customWidth="1"/>
    <col min="2" max="2" width="26.85546875" style="76" customWidth="1"/>
    <col min="3" max="3" width="21.5703125" style="76" customWidth="1"/>
    <col min="4" max="11" width="5.42578125" style="76" customWidth="1"/>
    <col min="12" max="12" width="7" style="76" customWidth="1"/>
    <col min="13" max="13" width="9.7109375" style="76" customWidth="1"/>
    <col min="14" max="14" width="8.140625" style="76" customWidth="1"/>
    <col min="15" max="15" width="9.7109375" style="76" customWidth="1"/>
    <col min="16" max="16" width="27.7109375" style="76" customWidth="1"/>
    <col min="17" max="17" width="20.42578125" style="76" customWidth="1"/>
    <col min="18" max="19" width="18.85546875" style="76" customWidth="1"/>
    <col min="20" max="20" width="21.28515625" style="76" customWidth="1"/>
    <col min="21" max="21" width="18.85546875" style="76" customWidth="1"/>
    <col min="22" max="22" width="21.28515625" style="76" customWidth="1"/>
    <col min="23" max="23" width="18.85546875" style="76" customWidth="1"/>
    <col min="24" max="24" width="20" style="76" bestFit="1" customWidth="1"/>
    <col min="25" max="25" width="18.85546875" style="76" customWidth="1"/>
    <col min="26" max="26" width="20" style="76" bestFit="1" customWidth="1"/>
    <col min="27" max="27" width="20.28515625" style="76" customWidth="1"/>
    <col min="28" max="29" width="20" style="76" bestFit="1" customWidth="1"/>
    <col min="30" max="30" width="0" style="76" hidden="1" customWidth="1"/>
    <col min="31" max="31" width="6.42578125" style="76" customWidth="1"/>
    <col min="32" max="16384" width="11.5703125" style="76"/>
  </cols>
  <sheetData>
    <row r="1" spans="1:29" x14ac:dyDescent="0.25">
      <c r="A1" s="74" t="s">
        <v>35</v>
      </c>
      <c r="B1" s="74">
        <v>2021</v>
      </c>
      <c r="C1" s="75" t="s">
        <v>36</v>
      </c>
      <c r="D1" s="75" t="s">
        <v>36</v>
      </c>
      <c r="E1" s="75" t="s">
        <v>36</v>
      </c>
      <c r="F1" s="75" t="s">
        <v>36</v>
      </c>
      <c r="G1" s="75" t="s">
        <v>36</v>
      </c>
      <c r="H1" s="75" t="s">
        <v>36</v>
      </c>
      <c r="I1" s="75" t="s">
        <v>36</v>
      </c>
      <c r="J1" s="75" t="s">
        <v>36</v>
      </c>
      <c r="K1" s="75" t="s">
        <v>36</v>
      </c>
      <c r="L1" s="75" t="s">
        <v>36</v>
      </c>
      <c r="M1" s="75" t="s">
        <v>36</v>
      </c>
      <c r="N1" s="75" t="s">
        <v>36</v>
      </c>
      <c r="O1" s="75" t="s">
        <v>36</v>
      </c>
      <c r="P1" s="75" t="s">
        <v>36</v>
      </c>
      <c r="Q1" s="75" t="s">
        <v>36</v>
      </c>
      <c r="R1" s="75" t="s">
        <v>36</v>
      </c>
      <c r="S1" s="75" t="s">
        <v>36</v>
      </c>
      <c r="T1" s="75" t="s">
        <v>36</v>
      </c>
      <c r="U1" s="75" t="s">
        <v>36</v>
      </c>
      <c r="V1" s="75" t="s">
        <v>36</v>
      </c>
      <c r="W1" s="75" t="s">
        <v>36</v>
      </c>
      <c r="X1" s="75" t="s">
        <v>36</v>
      </c>
      <c r="Y1" s="75"/>
      <c r="Z1" s="75" t="s">
        <v>36</v>
      </c>
      <c r="AA1" s="75"/>
      <c r="AB1" s="75" t="s">
        <v>36</v>
      </c>
      <c r="AC1" s="75" t="s">
        <v>36</v>
      </c>
    </row>
    <row r="2" spans="1:29" ht="24" x14ac:dyDescent="0.25">
      <c r="A2" s="74" t="s">
        <v>37</v>
      </c>
      <c r="B2" s="74" t="s">
        <v>38</v>
      </c>
      <c r="C2" s="74" t="s">
        <v>39</v>
      </c>
      <c r="D2" s="74" t="s">
        <v>40</v>
      </c>
      <c r="E2" s="74" t="s">
        <v>41</v>
      </c>
      <c r="F2" s="74" t="s">
        <v>42</v>
      </c>
      <c r="G2" s="74" t="s">
        <v>43</v>
      </c>
      <c r="H2" s="74" t="s">
        <v>44</v>
      </c>
      <c r="I2" s="74" t="s">
        <v>45</v>
      </c>
      <c r="J2" s="74" t="s">
        <v>46</v>
      </c>
      <c r="K2" s="74" t="s">
        <v>47</v>
      </c>
      <c r="L2" s="74" t="s">
        <v>48</v>
      </c>
      <c r="M2" s="74" t="s">
        <v>49</v>
      </c>
      <c r="N2" s="74" t="s">
        <v>50</v>
      </c>
      <c r="O2" s="77" t="s">
        <v>51</v>
      </c>
      <c r="P2" s="78" t="s">
        <v>52</v>
      </c>
      <c r="Q2" s="78" t="s">
        <v>5</v>
      </c>
      <c r="R2" s="78" t="s">
        <v>53</v>
      </c>
      <c r="S2" s="78" t="s">
        <v>54</v>
      </c>
      <c r="T2" s="78" t="s">
        <v>6</v>
      </c>
      <c r="U2" s="78" t="s">
        <v>55</v>
      </c>
      <c r="V2" s="78" t="s">
        <v>9</v>
      </c>
      <c r="W2" s="78" t="s">
        <v>8</v>
      </c>
      <c r="X2" s="78" t="s">
        <v>56</v>
      </c>
      <c r="Y2" s="78" t="s">
        <v>57</v>
      </c>
      <c r="Z2" s="78" t="s">
        <v>58</v>
      </c>
      <c r="AA2" s="78" t="s">
        <v>59</v>
      </c>
      <c r="AB2" s="78" t="s">
        <v>60</v>
      </c>
      <c r="AC2" s="78" t="s">
        <v>12</v>
      </c>
    </row>
    <row r="3" spans="1:29" x14ac:dyDescent="0.25">
      <c r="A3" s="79" t="s">
        <v>61</v>
      </c>
      <c r="B3" s="80" t="s">
        <v>22</v>
      </c>
      <c r="C3" s="81" t="s">
        <v>62</v>
      </c>
      <c r="D3" s="79" t="s">
        <v>63</v>
      </c>
      <c r="E3" s="79" t="s">
        <v>64</v>
      </c>
      <c r="F3" s="79" t="s">
        <v>64</v>
      </c>
      <c r="G3" s="79" t="s">
        <v>64</v>
      </c>
      <c r="H3" s="79"/>
      <c r="I3" s="79"/>
      <c r="J3" s="79"/>
      <c r="K3" s="79"/>
      <c r="L3" s="79"/>
      <c r="M3" s="79" t="s">
        <v>65</v>
      </c>
      <c r="N3" s="79" t="s">
        <v>66</v>
      </c>
      <c r="O3" s="82" t="s">
        <v>67</v>
      </c>
      <c r="P3" s="83" t="s">
        <v>68</v>
      </c>
      <c r="Q3" s="84">
        <v>4064245907</v>
      </c>
      <c r="R3" s="84">
        <v>28000000</v>
      </c>
      <c r="S3" s="84">
        <v>23600000</v>
      </c>
      <c r="T3" s="84">
        <v>4068645907</v>
      </c>
      <c r="U3" s="84">
        <v>0</v>
      </c>
      <c r="V3" s="84">
        <v>4059013024</v>
      </c>
      <c r="W3" s="84">
        <v>9632883</v>
      </c>
      <c r="X3" s="84">
        <v>4059013024</v>
      </c>
      <c r="Y3" s="84">
        <f>+W3+(V3-X3)</f>
        <v>9632883</v>
      </c>
      <c r="Z3" s="84">
        <v>4059013024</v>
      </c>
      <c r="AA3" s="84">
        <f>+Y3+(X3-Z3)</f>
        <v>9632883</v>
      </c>
      <c r="AB3" s="84">
        <v>4059013024</v>
      </c>
      <c r="AC3" s="84">
        <v>4059013024</v>
      </c>
    </row>
    <row r="4" spans="1:29" x14ac:dyDescent="0.25">
      <c r="A4" s="79" t="s">
        <v>61</v>
      </c>
      <c r="B4" s="80" t="s">
        <v>22</v>
      </c>
      <c r="C4" s="81" t="s">
        <v>62</v>
      </c>
      <c r="D4" s="79" t="s">
        <v>63</v>
      </c>
      <c r="E4" s="79" t="s">
        <v>64</v>
      </c>
      <c r="F4" s="79" t="s">
        <v>64</v>
      </c>
      <c r="G4" s="79" t="s">
        <v>64</v>
      </c>
      <c r="H4" s="79"/>
      <c r="I4" s="79"/>
      <c r="J4" s="79"/>
      <c r="K4" s="79"/>
      <c r="L4" s="79"/>
      <c r="M4" s="79" t="s">
        <v>69</v>
      </c>
      <c r="N4" s="79" t="s">
        <v>70</v>
      </c>
      <c r="O4" s="82" t="s">
        <v>67</v>
      </c>
      <c r="P4" s="83" t="s">
        <v>68</v>
      </c>
      <c r="Q4" s="84">
        <v>25000000</v>
      </c>
      <c r="R4" s="84">
        <v>0</v>
      </c>
      <c r="S4" s="84">
        <v>338000</v>
      </c>
      <c r="T4" s="84">
        <v>24662000</v>
      </c>
      <c r="U4" s="84">
        <v>0</v>
      </c>
      <c r="V4" s="84">
        <v>0</v>
      </c>
      <c r="W4" s="84">
        <v>24662000</v>
      </c>
      <c r="X4" s="84">
        <v>0</v>
      </c>
      <c r="Y4" s="84">
        <f t="shared" ref="Y4:Y33" si="0">+W4+(V4-X4)</f>
        <v>24662000</v>
      </c>
      <c r="Z4" s="84">
        <v>0</v>
      </c>
      <c r="AA4" s="84">
        <f t="shared" ref="AA4:AA33" si="1">+Y4+(X4-Z4)</f>
        <v>24662000</v>
      </c>
      <c r="AB4" s="84">
        <v>0</v>
      </c>
      <c r="AC4" s="84">
        <v>0</v>
      </c>
    </row>
    <row r="5" spans="1:29" ht="22.5" x14ac:dyDescent="0.25">
      <c r="A5" s="79" t="s">
        <v>61</v>
      </c>
      <c r="B5" s="80" t="s">
        <v>22</v>
      </c>
      <c r="C5" s="81" t="s">
        <v>71</v>
      </c>
      <c r="D5" s="79" t="s">
        <v>63</v>
      </c>
      <c r="E5" s="79" t="s">
        <v>64</v>
      </c>
      <c r="F5" s="79" t="s">
        <v>64</v>
      </c>
      <c r="G5" s="79" t="s">
        <v>72</v>
      </c>
      <c r="H5" s="79"/>
      <c r="I5" s="79"/>
      <c r="J5" s="79"/>
      <c r="K5" s="79"/>
      <c r="L5" s="79"/>
      <c r="M5" s="79" t="s">
        <v>65</v>
      </c>
      <c r="N5" s="79" t="s">
        <v>66</v>
      </c>
      <c r="O5" s="82" t="s">
        <v>67</v>
      </c>
      <c r="P5" s="83" t="s">
        <v>73</v>
      </c>
      <c r="Q5" s="84">
        <v>1439380964</v>
      </c>
      <c r="R5" s="84">
        <v>16600000</v>
      </c>
      <c r="S5" s="84">
        <v>0</v>
      </c>
      <c r="T5" s="84">
        <v>1455980964</v>
      </c>
      <c r="U5" s="84">
        <v>0</v>
      </c>
      <c r="V5" s="84">
        <v>1450631099</v>
      </c>
      <c r="W5" s="84">
        <v>5349865</v>
      </c>
      <c r="X5" s="84">
        <v>1450631099</v>
      </c>
      <c r="Y5" s="84">
        <f t="shared" si="0"/>
        <v>5349865</v>
      </c>
      <c r="Z5" s="84">
        <v>1450631099</v>
      </c>
      <c r="AA5" s="84">
        <f t="shared" si="1"/>
        <v>5349865</v>
      </c>
      <c r="AB5" s="84">
        <v>1450631099</v>
      </c>
      <c r="AC5" s="84">
        <v>1450631099</v>
      </c>
    </row>
    <row r="6" spans="1:29" ht="33.75" x14ac:dyDescent="0.25">
      <c r="A6" s="79" t="s">
        <v>61</v>
      </c>
      <c r="B6" s="80" t="s">
        <v>22</v>
      </c>
      <c r="C6" s="81" t="s">
        <v>74</v>
      </c>
      <c r="D6" s="79" t="s">
        <v>63</v>
      </c>
      <c r="E6" s="79" t="s">
        <v>64</v>
      </c>
      <c r="F6" s="79" t="s">
        <v>64</v>
      </c>
      <c r="G6" s="79" t="s">
        <v>75</v>
      </c>
      <c r="H6" s="79"/>
      <c r="I6" s="79"/>
      <c r="J6" s="79"/>
      <c r="K6" s="79"/>
      <c r="L6" s="79"/>
      <c r="M6" s="79" t="s">
        <v>65</v>
      </c>
      <c r="N6" s="79" t="s">
        <v>66</v>
      </c>
      <c r="O6" s="82" t="s">
        <v>67</v>
      </c>
      <c r="P6" s="83" t="s">
        <v>76</v>
      </c>
      <c r="Q6" s="84">
        <v>466960908</v>
      </c>
      <c r="R6" s="84">
        <v>76218677</v>
      </c>
      <c r="S6" s="84">
        <v>0</v>
      </c>
      <c r="T6" s="84">
        <v>543179585</v>
      </c>
      <c r="U6" s="84">
        <v>0</v>
      </c>
      <c r="V6" s="84">
        <v>543024812</v>
      </c>
      <c r="W6" s="84">
        <v>154773</v>
      </c>
      <c r="X6" s="84">
        <v>543024812</v>
      </c>
      <c r="Y6" s="84">
        <f t="shared" si="0"/>
        <v>154773</v>
      </c>
      <c r="Z6" s="84">
        <v>543024812</v>
      </c>
      <c r="AA6" s="84">
        <f t="shared" si="1"/>
        <v>154773</v>
      </c>
      <c r="AB6" s="84">
        <v>543024812</v>
      </c>
      <c r="AC6" s="84">
        <v>543024812</v>
      </c>
    </row>
    <row r="7" spans="1:29" ht="33.75" x14ac:dyDescent="0.25">
      <c r="A7" s="79" t="s">
        <v>61</v>
      </c>
      <c r="B7" s="80" t="s">
        <v>22</v>
      </c>
      <c r="C7" s="81" t="s">
        <v>74</v>
      </c>
      <c r="D7" s="79" t="s">
        <v>63</v>
      </c>
      <c r="E7" s="79" t="s">
        <v>64</v>
      </c>
      <c r="F7" s="79" t="s">
        <v>64</v>
      </c>
      <c r="G7" s="79" t="s">
        <v>75</v>
      </c>
      <c r="H7" s="79"/>
      <c r="I7" s="79"/>
      <c r="J7" s="79"/>
      <c r="K7" s="79"/>
      <c r="L7" s="79"/>
      <c r="M7" s="79" t="s">
        <v>69</v>
      </c>
      <c r="N7" s="79">
        <v>20</v>
      </c>
      <c r="O7" s="82" t="s">
        <v>67</v>
      </c>
      <c r="P7" s="83" t="s">
        <v>76</v>
      </c>
      <c r="Q7" s="84">
        <v>26280000</v>
      </c>
      <c r="R7" s="84">
        <v>338000</v>
      </c>
      <c r="S7" s="84">
        <v>0</v>
      </c>
      <c r="T7" s="84">
        <v>26618000</v>
      </c>
      <c r="U7" s="84">
        <v>0</v>
      </c>
      <c r="V7" s="84">
        <v>26617590</v>
      </c>
      <c r="W7" s="84">
        <v>410</v>
      </c>
      <c r="X7" s="84">
        <v>26617590</v>
      </c>
      <c r="Y7" s="84">
        <f t="shared" si="0"/>
        <v>410</v>
      </c>
      <c r="Z7" s="84">
        <v>26617590</v>
      </c>
      <c r="AA7" s="84">
        <f t="shared" si="1"/>
        <v>410</v>
      </c>
      <c r="AB7" s="84">
        <v>26617590</v>
      </c>
      <c r="AC7" s="84">
        <v>26617590</v>
      </c>
    </row>
    <row r="8" spans="1:29" ht="25.5" x14ac:dyDescent="0.25">
      <c r="A8" s="79"/>
      <c r="B8" s="80"/>
      <c r="C8" s="81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2"/>
      <c r="P8" s="85" t="s">
        <v>77</v>
      </c>
      <c r="Q8" s="86">
        <f>+SUM(Q3:Q7)</f>
        <v>6021867779</v>
      </c>
      <c r="R8" s="86">
        <f>+SUM(R3:R7)</f>
        <v>121156677</v>
      </c>
      <c r="S8" s="86">
        <f>+SUM(S3:S7)</f>
        <v>23938000</v>
      </c>
      <c r="T8" s="86">
        <f>+SUM(T3:T7)</f>
        <v>6119086456</v>
      </c>
      <c r="U8" s="86">
        <f>+SUM(U3:U7)</f>
        <v>0</v>
      </c>
      <c r="V8" s="86">
        <f>+SUM(V3:V7)</f>
        <v>6079286525</v>
      </c>
      <c r="W8" s="86">
        <f>+SUM(W3:W7)</f>
        <v>39799931</v>
      </c>
      <c r="X8" s="86">
        <f>+SUM(X3:X7)</f>
        <v>6079286525</v>
      </c>
      <c r="Y8" s="86">
        <f>+SUM(Y3:Y7)</f>
        <v>39799931</v>
      </c>
      <c r="Z8" s="86">
        <f>+SUM(Z3:Z7)</f>
        <v>6079286525</v>
      </c>
      <c r="AA8" s="86">
        <f>+SUM(AA3:AA7)</f>
        <v>39799931</v>
      </c>
      <c r="AB8" s="86">
        <f>+SUM(AB3:AB7)</f>
        <v>6079286525</v>
      </c>
      <c r="AC8" s="86">
        <f>+SUM(AC3:AC7)</f>
        <v>6079286525</v>
      </c>
    </row>
    <row r="9" spans="1:29" ht="22.5" x14ac:dyDescent="0.25">
      <c r="A9" s="79" t="s">
        <v>61</v>
      </c>
      <c r="B9" s="80" t="s">
        <v>22</v>
      </c>
      <c r="C9" s="81" t="s">
        <v>78</v>
      </c>
      <c r="D9" s="79" t="s">
        <v>63</v>
      </c>
      <c r="E9" s="79" t="s">
        <v>72</v>
      </c>
      <c r="F9" s="79" t="s">
        <v>64</v>
      </c>
      <c r="G9" s="79"/>
      <c r="H9" s="79"/>
      <c r="I9" s="79"/>
      <c r="J9" s="79"/>
      <c r="K9" s="79"/>
      <c r="L9" s="79"/>
      <c r="M9" s="79" t="s">
        <v>69</v>
      </c>
      <c r="N9" s="79">
        <v>20</v>
      </c>
      <c r="O9" s="82" t="s">
        <v>67</v>
      </c>
      <c r="P9" s="83" t="s">
        <v>79</v>
      </c>
      <c r="Q9" s="84">
        <v>300000000</v>
      </c>
      <c r="R9" s="84">
        <v>0</v>
      </c>
      <c r="S9" s="84">
        <v>95000000</v>
      </c>
      <c r="T9" s="84">
        <v>205000000</v>
      </c>
      <c r="U9" s="84">
        <v>0</v>
      </c>
      <c r="V9" s="84">
        <v>204701115.99000001</v>
      </c>
      <c r="W9" s="84">
        <v>298884.01</v>
      </c>
      <c r="X9" s="84">
        <v>204701115.99000001</v>
      </c>
      <c r="Y9" s="84">
        <f t="shared" si="0"/>
        <v>298884.01</v>
      </c>
      <c r="Z9" s="87">
        <v>90793563.129999995</v>
      </c>
      <c r="AA9" s="84">
        <f t="shared" si="1"/>
        <v>114206436.87000002</v>
      </c>
      <c r="AB9" s="87">
        <v>90793563.129999995</v>
      </c>
      <c r="AC9" s="87">
        <v>90793563.129999995</v>
      </c>
    </row>
    <row r="10" spans="1:29" ht="22.5" x14ac:dyDescent="0.25">
      <c r="A10" s="79" t="s">
        <v>61</v>
      </c>
      <c r="B10" s="80" t="s">
        <v>22</v>
      </c>
      <c r="C10" s="81" t="s">
        <v>80</v>
      </c>
      <c r="D10" s="79" t="s">
        <v>63</v>
      </c>
      <c r="E10" s="79" t="s">
        <v>72</v>
      </c>
      <c r="F10" s="79" t="s">
        <v>72</v>
      </c>
      <c r="G10" s="79"/>
      <c r="H10" s="79"/>
      <c r="I10" s="79"/>
      <c r="J10" s="79"/>
      <c r="K10" s="79"/>
      <c r="L10" s="79"/>
      <c r="M10" s="79" t="s">
        <v>65</v>
      </c>
      <c r="N10" s="79" t="s">
        <v>66</v>
      </c>
      <c r="O10" s="82" t="s">
        <v>67</v>
      </c>
      <c r="P10" s="83" t="s">
        <v>81</v>
      </c>
      <c r="Q10" s="84">
        <v>832000000</v>
      </c>
      <c r="R10" s="84">
        <v>0</v>
      </c>
      <c r="S10" s="84">
        <v>17098741</v>
      </c>
      <c r="T10" s="84">
        <v>814901259</v>
      </c>
      <c r="U10" s="84">
        <v>0</v>
      </c>
      <c r="V10" s="84">
        <v>809277121.73000002</v>
      </c>
      <c r="W10" s="84">
        <v>5624137.2699999996</v>
      </c>
      <c r="X10" s="84">
        <v>803441369.73000002</v>
      </c>
      <c r="Y10" s="84">
        <f t="shared" si="0"/>
        <v>11459889.27</v>
      </c>
      <c r="Z10" s="84">
        <v>766242272.16999996</v>
      </c>
      <c r="AA10" s="84">
        <f t="shared" si="1"/>
        <v>48658986.830000058</v>
      </c>
      <c r="AB10" s="84">
        <v>766242272.16999996</v>
      </c>
      <c r="AC10" s="84">
        <v>766242272.16999996</v>
      </c>
    </row>
    <row r="11" spans="1:29" ht="22.5" x14ac:dyDescent="0.25">
      <c r="A11" s="79" t="s">
        <v>61</v>
      </c>
      <c r="B11" s="80" t="s">
        <v>22</v>
      </c>
      <c r="C11" s="81" t="s">
        <v>80</v>
      </c>
      <c r="D11" s="79" t="s">
        <v>63</v>
      </c>
      <c r="E11" s="79" t="s">
        <v>72</v>
      </c>
      <c r="F11" s="79" t="s">
        <v>72</v>
      </c>
      <c r="G11" s="79"/>
      <c r="H11" s="79"/>
      <c r="I11" s="79"/>
      <c r="J11" s="79"/>
      <c r="K11" s="79"/>
      <c r="L11" s="79"/>
      <c r="M11" s="79" t="s">
        <v>69</v>
      </c>
      <c r="N11" s="79" t="s">
        <v>70</v>
      </c>
      <c r="O11" s="82" t="s">
        <v>67</v>
      </c>
      <c r="P11" s="83" t="s">
        <v>81</v>
      </c>
      <c r="Q11" s="84">
        <v>1263411768</v>
      </c>
      <c r="R11" s="84">
        <v>72591950</v>
      </c>
      <c r="S11" s="84">
        <v>0</v>
      </c>
      <c r="T11" s="84">
        <v>1336003718</v>
      </c>
      <c r="U11" s="84">
        <v>0</v>
      </c>
      <c r="V11" s="84">
        <v>1244362688.5699999</v>
      </c>
      <c r="W11" s="84">
        <v>91641029.430000007</v>
      </c>
      <c r="X11" s="84">
        <v>1244362688.5699999</v>
      </c>
      <c r="Y11" s="84">
        <f t="shared" si="0"/>
        <v>91641029.430000007</v>
      </c>
      <c r="Z11" s="84">
        <v>1141708271.47</v>
      </c>
      <c r="AA11" s="84">
        <f t="shared" si="1"/>
        <v>194295446.52999991</v>
      </c>
      <c r="AB11" s="84">
        <v>1141708271.47</v>
      </c>
      <c r="AC11" s="84">
        <v>1141708271.47</v>
      </c>
    </row>
    <row r="12" spans="1:29" ht="22.5" x14ac:dyDescent="0.25">
      <c r="A12" s="79" t="s">
        <v>61</v>
      </c>
      <c r="B12" s="80" t="s">
        <v>22</v>
      </c>
      <c r="C12" s="81" t="s">
        <v>80</v>
      </c>
      <c r="D12" s="79" t="s">
        <v>63</v>
      </c>
      <c r="E12" s="79" t="s">
        <v>72</v>
      </c>
      <c r="F12" s="79" t="s">
        <v>72</v>
      </c>
      <c r="G12" s="79"/>
      <c r="H12" s="79"/>
      <c r="I12" s="79"/>
      <c r="J12" s="79"/>
      <c r="K12" s="79"/>
      <c r="L12" s="79"/>
      <c r="M12" s="79" t="s">
        <v>69</v>
      </c>
      <c r="N12" s="79">
        <v>21</v>
      </c>
      <c r="O12" s="82" t="s">
        <v>67</v>
      </c>
      <c r="P12" s="83" t="s">
        <v>81</v>
      </c>
      <c r="Q12" s="84">
        <v>25000000</v>
      </c>
      <c r="R12" s="84">
        <v>0</v>
      </c>
      <c r="S12" s="84">
        <v>0</v>
      </c>
      <c r="T12" s="84">
        <v>25000000</v>
      </c>
      <c r="U12" s="84">
        <v>0</v>
      </c>
      <c r="V12" s="84">
        <v>25000000</v>
      </c>
      <c r="W12" s="84">
        <v>0</v>
      </c>
      <c r="X12" s="84">
        <v>25000000</v>
      </c>
      <c r="Y12" s="84">
        <f t="shared" si="0"/>
        <v>0</v>
      </c>
      <c r="Z12" s="84">
        <v>25000000</v>
      </c>
      <c r="AA12" s="84">
        <f t="shared" si="1"/>
        <v>0</v>
      </c>
      <c r="AB12" s="84">
        <v>25000000</v>
      </c>
      <c r="AC12" s="84">
        <v>25000000</v>
      </c>
    </row>
    <row r="13" spans="1:29" ht="25.5" x14ac:dyDescent="0.25">
      <c r="A13" s="79"/>
      <c r="B13" s="80"/>
      <c r="C13" s="81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2"/>
      <c r="P13" s="85" t="s">
        <v>82</v>
      </c>
      <c r="Q13" s="86">
        <f>+SUM(Q9:Q12)</f>
        <v>2420411768</v>
      </c>
      <c r="R13" s="86">
        <f>+SUM(R9:R12)</f>
        <v>72591950</v>
      </c>
      <c r="S13" s="86">
        <f>+SUM(S9:S12)</f>
        <v>112098741</v>
      </c>
      <c r="T13" s="86">
        <f>+SUM(T9:T12)</f>
        <v>2380904977</v>
      </c>
      <c r="U13" s="86">
        <f>+SUM(U9:U12)</f>
        <v>0</v>
      </c>
      <c r="V13" s="86">
        <f>+SUM(V9:V12)</f>
        <v>2283340926.29</v>
      </c>
      <c r="W13" s="86">
        <f>+SUM(W9:W12)</f>
        <v>97564050.710000008</v>
      </c>
      <c r="X13" s="86">
        <f>+SUM(X9:X12)</f>
        <v>2277505174.29</v>
      </c>
      <c r="Y13" s="86">
        <f>+SUM(Y9:Y12)</f>
        <v>103399802.71000001</v>
      </c>
      <c r="Z13" s="86">
        <f>+SUM(Z9:Z12)</f>
        <v>2023744106.77</v>
      </c>
      <c r="AA13" s="86">
        <f>+SUM(AA9:AA12)</f>
        <v>357160870.23000002</v>
      </c>
      <c r="AB13" s="86">
        <f>+SUM(AB9:AB12)</f>
        <v>2023744106.77</v>
      </c>
      <c r="AC13" s="86">
        <f>+SUM(AC9:AC12)</f>
        <v>2023744106.77</v>
      </c>
    </row>
    <row r="14" spans="1:29" ht="33.75" x14ac:dyDescent="0.25">
      <c r="A14" s="79" t="s">
        <v>61</v>
      </c>
      <c r="B14" s="80" t="s">
        <v>22</v>
      </c>
      <c r="C14" s="81" t="s">
        <v>83</v>
      </c>
      <c r="D14" s="79" t="s">
        <v>63</v>
      </c>
      <c r="E14" s="79" t="s">
        <v>75</v>
      </c>
      <c r="F14" s="79" t="s">
        <v>75</v>
      </c>
      <c r="G14" s="79" t="s">
        <v>64</v>
      </c>
      <c r="H14" s="79" t="s">
        <v>84</v>
      </c>
      <c r="I14" s="79"/>
      <c r="J14" s="79"/>
      <c r="K14" s="79"/>
      <c r="L14" s="79"/>
      <c r="M14" s="79" t="s">
        <v>65</v>
      </c>
      <c r="N14" s="79" t="s">
        <v>66</v>
      </c>
      <c r="O14" s="82" t="s">
        <v>67</v>
      </c>
      <c r="P14" s="83" t="s">
        <v>85</v>
      </c>
      <c r="Q14" s="84">
        <v>60218677</v>
      </c>
      <c r="R14" s="84">
        <v>0</v>
      </c>
      <c r="S14" s="84">
        <v>60218677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f t="shared" si="0"/>
        <v>0</v>
      </c>
      <c r="Z14" s="84">
        <v>0</v>
      </c>
      <c r="AA14" s="84">
        <f t="shared" si="1"/>
        <v>0</v>
      </c>
      <c r="AB14" s="84">
        <v>0</v>
      </c>
      <c r="AC14" s="84">
        <v>0</v>
      </c>
    </row>
    <row r="15" spans="1:29" ht="33.75" x14ac:dyDescent="0.25">
      <c r="A15" s="79" t="s">
        <v>61</v>
      </c>
      <c r="B15" s="80" t="s">
        <v>22</v>
      </c>
      <c r="C15" s="81" t="s">
        <v>86</v>
      </c>
      <c r="D15" s="79" t="s">
        <v>63</v>
      </c>
      <c r="E15" s="79" t="s">
        <v>75</v>
      </c>
      <c r="F15" s="79" t="s">
        <v>87</v>
      </c>
      <c r="G15" s="79" t="s">
        <v>72</v>
      </c>
      <c r="H15" s="79" t="s">
        <v>88</v>
      </c>
      <c r="I15" s="79"/>
      <c r="J15" s="79"/>
      <c r="K15" s="79"/>
      <c r="L15" s="79"/>
      <c r="M15" s="79" t="s">
        <v>65</v>
      </c>
      <c r="N15" s="79" t="s">
        <v>66</v>
      </c>
      <c r="O15" s="82" t="s">
        <v>67</v>
      </c>
      <c r="P15" s="83" t="s">
        <v>89</v>
      </c>
      <c r="Q15" s="84">
        <v>8240000</v>
      </c>
      <c r="R15" s="84">
        <v>0</v>
      </c>
      <c r="S15" s="84">
        <v>0</v>
      </c>
      <c r="T15" s="84">
        <v>8240000</v>
      </c>
      <c r="U15" s="84">
        <v>0</v>
      </c>
      <c r="V15" s="84">
        <v>1474312</v>
      </c>
      <c r="W15" s="84">
        <v>6765688</v>
      </c>
      <c r="X15" s="84">
        <v>1474312</v>
      </c>
      <c r="Y15" s="84">
        <f t="shared" si="0"/>
        <v>6765688</v>
      </c>
      <c r="Z15" s="84">
        <v>1474312</v>
      </c>
      <c r="AA15" s="84">
        <f t="shared" si="1"/>
        <v>6765688</v>
      </c>
      <c r="AB15" s="84">
        <v>1474312</v>
      </c>
      <c r="AC15" s="84">
        <v>1474312</v>
      </c>
    </row>
    <row r="16" spans="1:29" x14ac:dyDescent="0.25">
      <c r="A16" s="79" t="s">
        <v>61</v>
      </c>
      <c r="B16" s="80" t="s">
        <v>22</v>
      </c>
      <c r="C16" s="81" t="s">
        <v>90</v>
      </c>
      <c r="D16" s="79" t="s">
        <v>63</v>
      </c>
      <c r="E16" s="79" t="s">
        <v>75</v>
      </c>
      <c r="F16" s="79" t="s">
        <v>66</v>
      </c>
      <c r="G16" s="79" t="s">
        <v>64</v>
      </c>
      <c r="H16" s="79" t="s">
        <v>91</v>
      </c>
      <c r="I16" s="79"/>
      <c r="J16" s="79"/>
      <c r="K16" s="79"/>
      <c r="L16" s="79"/>
      <c r="M16" s="79" t="s">
        <v>65</v>
      </c>
      <c r="N16" s="79" t="s">
        <v>66</v>
      </c>
      <c r="O16" s="82" t="s">
        <v>67</v>
      </c>
      <c r="P16" s="83" t="s">
        <v>92</v>
      </c>
      <c r="Q16" s="84">
        <v>96760216</v>
      </c>
      <c r="R16" s="84">
        <v>0</v>
      </c>
      <c r="S16" s="84">
        <v>0</v>
      </c>
      <c r="T16" s="84">
        <v>96760216</v>
      </c>
      <c r="U16" s="84">
        <v>0</v>
      </c>
      <c r="V16" s="84">
        <v>1265025.9099999999</v>
      </c>
      <c r="W16" s="84">
        <v>95495190.090000004</v>
      </c>
      <c r="X16" s="84">
        <v>1265025.9099999999</v>
      </c>
      <c r="Y16" s="84">
        <f>+W16+(V16-X16)</f>
        <v>95495190.090000004</v>
      </c>
      <c r="Z16" s="84">
        <v>1265025.9099999999</v>
      </c>
      <c r="AA16" s="84">
        <f>+Y16+(X16-Z16)</f>
        <v>95495190.090000004</v>
      </c>
      <c r="AB16" s="84">
        <v>1265025.9099999999</v>
      </c>
      <c r="AC16" s="84">
        <v>1265025.9099999999</v>
      </c>
    </row>
    <row r="17" spans="1:29" ht="25.5" x14ac:dyDescent="0.25">
      <c r="A17" s="79"/>
      <c r="B17" s="80"/>
      <c r="C17" s="81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2"/>
      <c r="P17" s="85" t="s">
        <v>93</v>
      </c>
      <c r="Q17" s="86">
        <f>+SUM(Q14:Q16)</f>
        <v>165218893</v>
      </c>
      <c r="R17" s="86">
        <f>+SUM(R14:R16)</f>
        <v>0</v>
      </c>
      <c r="S17" s="86">
        <f>+SUM(S14:S16)</f>
        <v>60218677</v>
      </c>
      <c r="T17" s="86">
        <f t="shared" ref="T17:AE17" si="2">+SUM(T14:T16)</f>
        <v>105000216</v>
      </c>
      <c r="U17" s="86">
        <f t="shared" si="2"/>
        <v>0</v>
      </c>
      <c r="V17" s="86">
        <f t="shared" si="2"/>
        <v>2739337.91</v>
      </c>
      <c r="W17" s="86">
        <f t="shared" si="2"/>
        <v>102260878.09</v>
      </c>
      <c r="X17" s="86">
        <f t="shared" si="2"/>
        <v>2739337.91</v>
      </c>
      <c r="Y17" s="86">
        <f t="shared" si="2"/>
        <v>102260878.09</v>
      </c>
      <c r="Z17" s="86">
        <f t="shared" si="2"/>
        <v>2739337.91</v>
      </c>
      <c r="AA17" s="86">
        <f>+SUM(AA14:AA16)</f>
        <v>102260878.09</v>
      </c>
      <c r="AB17" s="86">
        <f>+SUM(AB14:AB16)</f>
        <v>2739337.91</v>
      </c>
      <c r="AC17" s="86">
        <f t="shared" si="2"/>
        <v>2739337.91</v>
      </c>
    </row>
    <row r="18" spans="1:29" x14ac:dyDescent="0.25">
      <c r="A18" s="79" t="s">
        <v>61</v>
      </c>
      <c r="B18" s="80" t="s">
        <v>22</v>
      </c>
      <c r="C18" s="81" t="s">
        <v>94</v>
      </c>
      <c r="D18" s="79" t="s">
        <v>63</v>
      </c>
      <c r="E18" s="79" t="s">
        <v>95</v>
      </c>
      <c r="F18" s="79" t="s">
        <v>64</v>
      </c>
      <c r="G18" s="79"/>
      <c r="H18" s="79"/>
      <c r="I18" s="79"/>
      <c r="J18" s="79"/>
      <c r="K18" s="79"/>
      <c r="L18" s="79"/>
      <c r="M18" s="79" t="s">
        <v>65</v>
      </c>
      <c r="N18" s="79" t="s">
        <v>66</v>
      </c>
      <c r="O18" s="82" t="s">
        <v>67</v>
      </c>
      <c r="P18" s="83" t="s">
        <v>96</v>
      </c>
      <c r="Q18" s="84">
        <v>28644300</v>
      </c>
      <c r="R18" s="84">
        <v>0</v>
      </c>
      <c r="S18" s="84">
        <v>0</v>
      </c>
      <c r="T18" s="84">
        <v>28644300</v>
      </c>
      <c r="U18" s="84">
        <v>0</v>
      </c>
      <c r="V18" s="84">
        <v>28644300</v>
      </c>
      <c r="W18" s="84">
        <v>0</v>
      </c>
      <c r="X18" s="84">
        <v>28644300</v>
      </c>
      <c r="Y18" s="84">
        <f t="shared" si="0"/>
        <v>0</v>
      </c>
      <c r="Z18" s="84">
        <v>28644300</v>
      </c>
      <c r="AA18" s="84">
        <f t="shared" si="1"/>
        <v>0</v>
      </c>
      <c r="AB18" s="84">
        <v>28644300</v>
      </c>
      <c r="AC18" s="84">
        <v>28644300</v>
      </c>
    </row>
    <row r="19" spans="1:29" x14ac:dyDescent="0.25">
      <c r="A19" s="79" t="s">
        <v>61</v>
      </c>
      <c r="B19" s="80" t="s">
        <v>22</v>
      </c>
      <c r="C19" s="81" t="s">
        <v>94</v>
      </c>
      <c r="D19" s="79" t="s">
        <v>63</v>
      </c>
      <c r="E19" s="79" t="s">
        <v>95</v>
      </c>
      <c r="F19" s="79" t="s">
        <v>64</v>
      </c>
      <c r="G19" s="79"/>
      <c r="H19" s="79"/>
      <c r="I19" s="79"/>
      <c r="J19" s="79"/>
      <c r="K19" s="79"/>
      <c r="L19" s="79"/>
      <c r="M19" s="79" t="s">
        <v>69</v>
      </c>
      <c r="N19" s="79" t="s">
        <v>70</v>
      </c>
      <c r="O19" s="82" t="s">
        <v>67</v>
      </c>
      <c r="P19" s="83" t="s">
        <v>96</v>
      </c>
      <c r="Q19" s="84">
        <v>0</v>
      </c>
      <c r="R19" s="84">
        <v>15875845</v>
      </c>
      <c r="S19" s="84">
        <v>0</v>
      </c>
      <c r="T19" s="84">
        <v>15875845</v>
      </c>
      <c r="U19" s="84">
        <v>0</v>
      </c>
      <c r="V19" s="84">
        <v>15875845</v>
      </c>
      <c r="W19" s="84">
        <v>0</v>
      </c>
      <c r="X19" s="84">
        <v>15875845</v>
      </c>
      <c r="Y19" s="84">
        <f t="shared" si="0"/>
        <v>0</v>
      </c>
      <c r="Z19" s="84">
        <v>15875845</v>
      </c>
      <c r="AA19" s="84">
        <f t="shared" si="1"/>
        <v>0</v>
      </c>
      <c r="AB19" s="84">
        <v>15875845</v>
      </c>
      <c r="AC19" s="84">
        <v>15875845</v>
      </c>
    </row>
    <row r="20" spans="1:29" ht="22.5" x14ac:dyDescent="0.25">
      <c r="A20" s="79" t="s">
        <v>61</v>
      </c>
      <c r="B20" s="80" t="s">
        <v>22</v>
      </c>
      <c r="C20" s="81" t="s">
        <v>97</v>
      </c>
      <c r="D20" s="79" t="s">
        <v>63</v>
      </c>
      <c r="E20" s="79" t="s">
        <v>95</v>
      </c>
      <c r="F20" s="79" t="s">
        <v>75</v>
      </c>
      <c r="G20" s="79"/>
      <c r="H20" s="79"/>
      <c r="I20" s="79"/>
      <c r="J20" s="79"/>
      <c r="K20" s="79"/>
      <c r="L20" s="79"/>
      <c r="M20" s="79" t="s">
        <v>65</v>
      </c>
      <c r="N20" s="79" t="s">
        <v>66</v>
      </c>
      <c r="O20" s="82" t="s">
        <v>67</v>
      </c>
      <c r="P20" s="83" t="s">
        <v>98</v>
      </c>
      <c r="Q20" s="84">
        <v>6180000</v>
      </c>
      <c r="R20" s="84">
        <v>0</v>
      </c>
      <c r="S20" s="84">
        <v>0</v>
      </c>
      <c r="T20" s="84">
        <v>6180000</v>
      </c>
      <c r="U20" s="84">
        <v>0</v>
      </c>
      <c r="V20" s="84">
        <v>424700</v>
      </c>
      <c r="W20" s="84">
        <v>5755300</v>
      </c>
      <c r="X20" s="84">
        <v>424700</v>
      </c>
      <c r="Y20" s="84">
        <f t="shared" si="0"/>
        <v>5755300</v>
      </c>
      <c r="Z20" s="84">
        <v>424700</v>
      </c>
      <c r="AA20" s="84">
        <f t="shared" si="1"/>
        <v>5755300</v>
      </c>
      <c r="AB20" s="84">
        <v>424700</v>
      </c>
      <c r="AC20" s="84">
        <v>424700</v>
      </c>
    </row>
    <row r="21" spans="1:29" ht="22.5" x14ac:dyDescent="0.25">
      <c r="A21" s="79" t="s">
        <v>61</v>
      </c>
      <c r="B21" s="80" t="s">
        <v>22</v>
      </c>
      <c r="C21" s="81" t="s">
        <v>99</v>
      </c>
      <c r="D21" s="79" t="s">
        <v>63</v>
      </c>
      <c r="E21" s="79" t="s">
        <v>95</v>
      </c>
      <c r="F21" s="79" t="s">
        <v>87</v>
      </c>
      <c r="G21" s="79" t="s">
        <v>64</v>
      </c>
      <c r="H21" s="79"/>
      <c r="I21" s="79"/>
      <c r="J21" s="79"/>
      <c r="K21" s="79"/>
      <c r="L21" s="79"/>
      <c r="M21" s="79" t="s">
        <v>65</v>
      </c>
      <c r="N21" s="79" t="s">
        <v>66</v>
      </c>
      <c r="O21" s="82" t="s">
        <v>67</v>
      </c>
      <c r="P21" s="83" t="s">
        <v>100</v>
      </c>
      <c r="Q21" s="84">
        <v>0</v>
      </c>
      <c r="R21" s="84">
        <v>9654266</v>
      </c>
      <c r="S21" s="84">
        <v>9654266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f t="shared" si="0"/>
        <v>0</v>
      </c>
      <c r="Z21" s="84">
        <v>0</v>
      </c>
      <c r="AA21" s="84">
        <f t="shared" si="1"/>
        <v>0</v>
      </c>
      <c r="AB21" s="84">
        <v>0</v>
      </c>
      <c r="AC21" s="84">
        <v>0</v>
      </c>
    </row>
    <row r="22" spans="1:29" ht="22.5" x14ac:dyDescent="0.25">
      <c r="A22" s="79" t="s">
        <v>61</v>
      </c>
      <c r="B22" s="80" t="s">
        <v>22</v>
      </c>
      <c r="C22" s="81" t="s">
        <v>99</v>
      </c>
      <c r="D22" s="79" t="s">
        <v>63</v>
      </c>
      <c r="E22" s="79" t="s">
        <v>95</v>
      </c>
      <c r="F22" s="79" t="s">
        <v>87</v>
      </c>
      <c r="G22" s="79" t="s">
        <v>64</v>
      </c>
      <c r="H22" s="79"/>
      <c r="I22" s="79"/>
      <c r="J22" s="79"/>
      <c r="K22" s="79"/>
      <c r="L22" s="79"/>
      <c r="M22" s="79" t="s">
        <v>65</v>
      </c>
      <c r="N22" s="79" t="s">
        <v>66</v>
      </c>
      <c r="O22" s="82" t="s">
        <v>101</v>
      </c>
      <c r="P22" s="83" t="s">
        <v>100</v>
      </c>
      <c r="Q22" s="87">
        <v>0</v>
      </c>
      <c r="R22" s="87">
        <v>9654266</v>
      </c>
      <c r="S22" s="87">
        <v>0</v>
      </c>
      <c r="T22" s="87">
        <v>9654266</v>
      </c>
      <c r="U22" s="87">
        <v>0</v>
      </c>
      <c r="V22" s="87">
        <v>9654266</v>
      </c>
      <c r="W22" s="87">
        <v>0</v>
      </c>
      <c r="X22" s="87">
        <v>9654266</v>
      </c>
      <c r="Y22" s="84">
        <f t="shared" si="0"/>
        <v>0</v>
      </c>
      <c r="Z22" s="87">
        <v>9654266</v>
      </c>
      <c r="AA22" s="84">
        <f t="shared" si="1"/>
        <v>0</v>
      </c>
      <c r="AB22" s="87">
        <v>9654266</v>
      </c>
      <c r="AC22" s="87">
        <v>9654266</v>
      </c>
    </row>
    <row r="23" spans="1:29" ht="22.5" x14ac:dyDescent="0.25">
      <c r="A23" s="79" t="s">
        <v>61</v>
      </c>
      <c r="B23" s="80" t="s">
        <v>22</v>
      </c>
      <c r="C23" s="81" t="s">
        <v>99</v>
      </c>
      <c r="D23" s="79" t="s">
        <v>63</v>
      </c>
      <c r="E23" s="79" t="s">
        <v>95</v>
      </c>
      <c r="F23" s="79" t="s">
        <v>87</v>
      </c>
      <c r="G23" s="79" t="s">
        <v>64</v>
      </c>
      <c r="H23" s="79"/>
      <c r="I23" s="79"/>
      <c r="J23" s="79"/>
      <c r="K23" s="79"/>
      <c r="L23" s="79"/>
      <c r="M23" s="79" t="s">
        <v>65</v>
      </c>
      <c r="N23" s="79" t="s">
        <v>102</v>
      </c>
      <c r="O23" s="82" t="s">
        <v>101</v>
      </c>
      <c r="P23" s="83" t="s">
        <v>100</v>
      </c>
      <c r="Q23" s="84">
        <v>22660000</v>
      </c>
      <c r="R23" s="84">
        <v>0</v>
      </c>
      <c r="S23" s="84">
        <v>0</v>
      </c>
      <c r="T23" s="84">
        <v>22660000</v>
      </c>
      <c r="U23" s="84">
        <v>0</v>
      </c>
      <c r="V23" s="84">
        <v>22660000</v>
      </c>
      <c r="W23" s="84">
        <v>0</v>
      </c>
      <c r="X23" s="84">
        <v>22660000</v>
      </c>
      <c r="Y23" s="84">
        <f t="shared" si="0"/>
        <v>0</v>
      </c>
      <c r="Z23" s="84">
        <v>22660000</v>
      </c>
      <c r="AA23" s="84">
        <f t="shared" si="1"/>
        <v>0</v>
      </c>
      <c r="AB23" s="84">
        <v>22660000</v>
      </c>
      <c r="AC23" s="84">
        <v>22660000</v>
      </c>
    </row>
    <row r="24" spans="1:29" ht="22.5" x14ac:dyDescent="0.25">
      <c r="A24" s="79" t="s">
        <v>61</v>
      </c>
      <c r="B24" s="80" t="s">
        <v>22</v>
      </c>
      <c r="C24" s="81" t="s">
        <v>103</v>
      </c>
      <c r="D24" s="79" t="s">
        <v>63</v>
      </c>
      <c r="E24" s="79" t="s">
        <v>95</v>
      </c>
      <c r="F24" s="79" t="s">
        <v>104</v>
      </c>
      <c r="G24" s="79"/>
      <c r="H24" s="79"/>
      <c r="I24" s="79"/>
      <c r="J24" s="79"/>
      <c r="K24" s="79"/>
      <c r="L24" s="79"/>
      <c r="M24" s="79" t="s">
        <v>65</v>
      </c>
      <c r="N24" s="79" t="s">
        <v>66</v>
      </c>
      <c r="O24" s="82" t="s">
        <v>67</v>
      </c>
      <c r="P24" s="83" t="s">
        <v>105</v>
      </c>
      <c r="Q24" s="84">
        <v>1030000</v>
      </c>
      <c r="R24" s="84">
        <v>7444475</v>
      </c>
      <c r="S24" s="84">
        <v>0</v>
      </c>
      <c r="T24" s="84">
        <v>8474475</v>
      </c>
      <c r="U24" s="84">
        <v>0</v>
      </c>
      <c r="V24" s="84">
        <v>8474475</v>
      </c>
      <c r="W24" s="84">
        <v>0</v>
      </c>
      <c r="X24" s="84">
        <v>8474475</v>
      </c>
      <c r="Y24" s="84">
        <f t="shared" si="0"/>
        <v>0</v>
      </c>
      <c r="Z24" s="84">
        <v>8474475</v>
      </c>
      <c r="AA24" s="84">
        <f t="shared" si="1"/>
        <v>0</v>
      </c>
      <c r="AB24" s="84">
        <v>8474475</v>
      </c>
      <c r="AC24" s="84">
        <v>8474475</v>
      </c>
    </row>
    <row r="25" spans="1:29" ht="22.5" x14ac:dyDescent="0.25">
      <c r="A25" s="79" t="s">
        <v>61</v>
      </c>
      <c r="B25" s="80" t="s">
        <v>22</v>
      </c>
      <c r="C25" s="81" t="s">
        <v>103</v>
      </c>
      <c r="D25" s="79" t="s">
        <v>63</v>
      </c>
      <c r="E25" s="79" t="s">
        <v>95</v>
      </c>
      <c r="F25" s="79" t="s">
        <v>104</v>
      </c>
      <c r="G25" s="79"/>
      <c r="H25" s="79"/>
      <c r="I25" s="79"/>
      <c r="J25" s="79"/>
      <c r="K25" s="79"/>
      <c r="L25" s="79"/>
      <c r="M25" s="79" t="s">
        <v>69</v>
      </c>
      <c r="N25" s="79" t="s">
        <v>70</v>
      </c>
      <c r="O25" s="82" t="s">
        <v>67</v>
      </c>
      <c r="P25" s="83" t="s">
        <v>105</v>
      </c>
      <c r="Q25" s="84">
        <v>0</v>
      </c>
      <c r="R25" s="84">
        <v>6532205</v>
      </c>
      <c r="S25" s="84">
        <v>0</v>
      </c>
      <c r="T25" s="84">
        <v>6532205</v>
      </c>
      <c r="U25" s="84">
        <v>0</v>
      </c>
      <c r="V25" s="84">
        <v>5910525</v>
      </c>
      <c r="W25" s="84">
        <v>621680</v>
      </c>
      <c r="X25" s="84">
        <v>5910525</v>
      </c>
      <c r="Y25" s="84">
        <f t="shared" si="0"/>
        <v>621680</v>
      </c>
      <c r="Z25" s="84">
        <v>5910525</v>
      </c>
      <c r="AA25" s="84">
        <f t="shared" si="1"/>
        <v>621680</v>
      </c>
      <c r="AB25" s="84">
        <v>5910525</v>
      </c>
      <c r="AC25" s="84">
        <v>5910525</v>
      </c>
    </row>
    <row r="26" spans="1:29" ht="51" x14ac:dyDescent="0.25">
      <c r="A26" s="79"/>
      <c r="B26" s="80"/>
      <c r="C26" s="81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5" t="s">
        <v>106</v>
      </c>
      <c r="Q26" s="86">
        <f>+SUM(Q18:Q25)</f>
        <v>58514300</v>
      </c>
      <c r="R26" s="86">
        <f>+SUM(R18:R25)</f>
        <v>49161057</v>
      </c>
      <c r="S26" s="86">
        <f>+SUM(S18:S25)</f>
        <v>9654266</v>
      </c>
      <c r="T26" s="86">
        <f>+SUM(T18:T25)</f>
        <v>98021091</v>
      </c>
      <c r="U26" s="86">
        <f>+SUM(U18:U25)</f>
        <v>0</v>
      </c>
      <c r="V26" s="86">
        <f>+SUM(V18:V25)</f>
        <v>91644111</v>
      </c>
      <c r="W26" s="86">
        <f>+SUM(W18:W25)</f>
        <v>6376980</v>
      </c>
      <c r="X26" s="86">
        <f>+SUM(X18:X25)</f>
        <v>91644111</v>
      </c>
      <c r="Y26" s="86">
        <f>+SUM(Y18:Y25)</f>
        <v>6376980</v>
      </c>
      <c r="Z26" s="86">
        <f>+SUM(Z18:Z25)</f>
        <v>91644111</v>
      </c>
      <c r="AA26" s="86">
        <f>+SUM(AA18:AA25)</f>
        <v>6376980</v>
      </c>
      <c r="AB26" s="86">
        <f>+SUM(AB18:AB25)</f>
        <v>91644111</v>
      </c>
      <c r="AC26" s="86">
        <f>+SUM(AC18:AC25)</f>
        <v>91644111</v>
      </c>
    </row>
    <row r="27" spans="1:29" ht="28.5" x14ac:dyDescent="0.25">
      <c r="A27" s="79"/>
      <c r="B27" s="80"/>
      <c r="C27" s="81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2"/>
      <c r="P27" s="88" t="s">
        <v>107</v>
      </c>
      <c r="Q27" s="89">
        <f>+Q26+Q17+Q13+Q8</f>
        <v>8666012740</v>
      </c>
      <c r="R27" s="89">
        <f>+R26+R17+R13+R8</f>
        <v>242909684</v>
      </c>
      <c r="S27" s="89">
        <f>+S26+S17+S13+S8</f>
        <v>205909684</v>
      </c>
      <c r="T27" s="89">
        <f>+T26+T17+T13+T8</f>
        <v>8703012740</v>
      </c>
      <c r="U27" s="89">
        <f>+U26+U17+U13+U8</f>
        <v>0</v>
      </c>
      <c r="V27" s="89">
        <f>+V26+V17+V13+V8</f>
        <v>8457010900.1999998</v>
      </c>
      <c r="W27" s="89">
        <f>+W26+W17+W13+W8</f>
        <v>246001839.80000001</v>
      </c>
      <c r="X27" s="89">
        <f>+X26+X17+X13+X8</f>
        <v>8451175148.1999998</v>
      </c>
      <c r="Y27" s="89">
        <f>+Y26+Y17+Y13+Y8</f>
        <v>251837591.80000001</v>
      </c>
      <c r="Z27" s="89">
        <f>+Z26+Z17+Z13+Z8</f>
        <v>8197414080.6800003</v>
      </c>
      <c r="AA27" s="89">
        <f>+AA26+AA17+AA13+AA8</f>
        <v>505598659.32000005</v>
      </c>
      <c r="AB27" s="89">
        <f>+AB26+AB17+AB13+AB8</f>
        <v>8197414080.6800003</v>
      </c>
      <c r="AC27" s="89">
        <f>+AC26+AC17+AC13+AC8</f>
        <v>8197414080.6800003</v>
      </c>
    </row>
    <row r="28" spans="1:29" ht="56.25" x14ac:dyDescent="0.25">
      <c r="A28" s="79" t="s">
        <v>61</v>
      </c>
      <c r="B28" s="80" t="s">
        <v>22</v>
      </c>
      <c r="C28" s="81" t="s">
        <v>108</v>
      </c>
      <c r="D28" s="79" t="s">
        <v>109</v>
      </c>
      <c r="E28" s="79" t="s">
        <v>110</v>
      </c>
      <c r="F28" s="79" t="s">
        <v>111</v>
      </c>
      <c r="G28" s="79" t="s">
        <v>112</v>
      </c>
      <c r="H28" s="79"/>
      <c r="I28" s="79"/>
      <c r="J28" s="79"/>
      <c r="K28" s="79"/>
      <c r="L28" s="79"/>
      <c r="M28" s="79" t="s">
        <v>65</v>
      </c>
      <c r="N28" s="79" t="s">
        <v>66</v>
      </c>
      <c r="O28" s="82" t="s">
        <v>67</v>
      </c>
      <c r="P28" s="83" t="s">
        <v>113</v>
      </c>
      <c r="Q28" s="84">
        <v>268545227</v>
      </c>
      <c r="R28" s="84">
        <v>0</v>
      </c>
      <c r="S28" s="84">
        <v>0</v>
      </c>
      <c r="T28" s="84">
        <v>268545227</v>
      </c>
      <c r="U28" s="84">
        <v>0</v>
      </c>
      <c r="V28" s="84">
        <v>268545227</v>
      </c>
      <c r="W28" s="84">
        <v>0</v>
      </c>
      <c r="X28" s="84">
        <v>268545227</v>
      </c>
      <c r="Y28" s="84">
        <f>+W28+(V28-X28)</f>
        <v>0</v>
      </c>
      <c r="Z28" s="84">
        <v>268545227</v>
      </c>
      <c r="AA28" s="84">
        <f t="shared" si="1"/>
        <v>0</v>
      </c>
      <c r="AB28" s="84">
        <v>268545227</v>
      </c>
      <c r="AC28" s="84">
        <v>268545227</v>
      </c>
    </row>
    <row r="29" spans="1:29" ht="56.25" x14ac:dyDescent="0.25">
      <c r="A29" s="79" t="s">
        <v>61</v>
      </c>
      <c r="B29" s="80" t="s">
        <v>22</v>
      </c>
      <c r="C29" s="81" t="s">
        <v>108</v>
      </c>
      <c r="D29" s="79" t="s">
        <v>109</v>
      </c>
      <c r="E29" s="79" t="s">
        <v>110</v>
      </c>
      <c r="F29" s="79" t="s">
        <v>111</v>
      </c>
      <c r="G29" s="79" t="s">
        <v>112</v>
      </c>
      <c r="H29" s="79"/>
      <c r="I29" s="79"/>
      <c r="J29" s="79"/>
      <c r="K29" s="79"/>
      <c r="L29" s="79"/>
      <c r="M29" s="79" t="s">
        <v>69</v>
      </c>
      <c r="N29" s="79" t="s">
        <v>114</v>
      </c>
      <c r="O29" s="82" t="s">
        <v>67</v>
      </c>
      <c r="P29" s="83" t="s">
        <v>113</v>
      </c>
      <c r="Q29" s="84">
        <v>89600000</v>
      </c>
      <c r="R29" s="84">
        <v>0</v>
      </c>
      <c r="S29" s="84">
        <v>0</v>
      </c>
      <c r="T29" s="84">
        <v>89600000</v>
      </c>
      <c r="U29" s="84">
        <v>0</v>
      </c>
      <c r="V29" s="84">
        <v>89098150.819999993</v>
      </c>
      <c r="W29" s="84">
        <v>501849.18</v>
      </c>
      <c r="X29" s="84">
        <v>89098150.819999993</v>
      </c>
      <c r="Y29" s="84">
        <f t="shared" si="0"/>
        <v>501849.18</v>
      </c>
      <c r="Z29" s="84">
        <v>80670292.819999993</v>
      </c>
      <c r="AA29" s="84">
        <f t="shared" si="1"/>
        <v>8929707.1799999997</v>
      </c>
      <c r="AB29" s="84">
        <v>76949092.819999993</v>
      </c>
      <c r="AC29" s="84">
        <v>76949092.819999993</v>
      </c>
    </row>
    <row r="30" spans="1:29" ht="78.75" x14ac:dyDescent="0.25">
      <c r="A30" s="79" t="s">
        <v>61</v>
      </c>
      <c r="B30" s="80" t="s">
        <v>22</v>
      </c>
      <c r="C30" s="81" t="s">
        <v>115</v>
      </c>
      <c r="D30" s="79" t="s">
        <v>109</v>
      </c>
      <c r="E30" s="79" t="s">
        <v>116</v>
      </c>
      <c r="F30" s="79" t="s">
        <v>111</v>
      </c>
      <c r="G30" s="79" t="s">
        <v>112</v>
      </c>
      <c r="H30" s="79"/>
      <c r="I30" s="79"/>
      <c r="J30" s="79"/>
      <c r="K30" s="79"/>
      <c r="L30" s="79"/>
      <c r="M30" s="79" t="s">
        <v>65</v>
      </c>
      <c r="N30" s="79" t="s">
        <v>102</v>
      </c>
      <c r="O30" s="82" t="s">
        <v>67</v>
      </c>
      <c r="P30" s="83" t="s">
        <v>117</v>
      </c>
      <c r="Q30" s="84">
        <v>4016163208</v>
      </c>
      <c r="R30" s="84">
        <v>0</v>
      </c>
      <c r="S30" s="84">
        <v>0</v>
      </c>
      <c r="T30" s="84">
        <v>4016163208</v>
      </c>
      <c r="U30" s="84">
        <v>0</v>
      </c>
      <c r="V30" s="84">
        <v>4007871582</v>
      </c>
      <c r="W30" s="84">
        <v>8291626</v>
      </c>
      <c r="X30" s="84">
        <v>4007871582</v>
      </c>
      <c r="Y30" s="84">
        <f t="shared" si="0"/>
        <v>8291626</v>
      </c>
      <c r="Z30" s="84">
        <v>3987189221.0799999</v>
      </c>
      <c r="AA30" s="84">
        <f t="shared" si="1"/>
        <v>28973986.920000076</v>
      </c>
      <c r="AB30" s="84">
        <v>3987189221.0799999</v>
      </c>
      <c r="AC30" s="84">
        <v>3987189221.0799999</v>
      </c>
    </row>
    <row r="31" spans="1:29" ht="78.75" x14ac:dyDescent="0.25">
      <c r="A31" s="79" t="s">
        <v>61</v>
      </c>
      <c r="B31" s="80" t="s">
        <v>22</v>
      </c>
      <c r="C31" s="81" t="s">
        <v>115</v>
      </c>
      <c r="D31" s="79" t="s">
        <v>109</v>
      </c>
      <c r="E31" s="79" t="s">
        <v>116</v>
      </c>
      <c r="F31" s="79" t="s">
        <v>111</v>
      </c>
      <c r="G31" s="79" t="s">
        <v>112</v>
      </c>
      <c r="H31" s="79"/>
      <c r="I31" s="79"/>
      <c r="J31" s="79"/>
      <c r="K31" s="79"/>
      <c r="L31" s="79"/>
      <c r="M31" s="79" t="s">
        <v>69</v>
      </c>
      <c r="N31" s="79" t="s">
        <v>114</v>
      </c>
      <c r="O31" s="82" t="s">
        <v>67</v>
      </c>
      <c r="P31" s="83" t="s">
        <v>117</v>
      </c>
      <c r="Q31" s="84">
        <v>200000000</v>
      </c>
      <c r="R31" s="84">
        <v>0</v>
      </c>
      <c r="S31" s="84">
        <v>0</v>
      </c>
      <c r="T31" s="84">
        <v>200000000</v>
      </c>
      <c r="U31" s="84">
        <v>0</v>
      </c>
      <c r="V31" s="84">
        <v>199519675</v>
      </c>
      <c r="W31" s="84">
        <v>480325</v>
      </c>
      <c r="X31" s="84">
        <v>199519675</v>
      </c>
      <c r="Y31" s="84">
        <f t="shared" si="0"/>
        <v>480325</v>
      </c>
      <c r="Z31" s="84">
        <v>193262022</v>
      </c>
      <c r="AA31" s="84">
        <f t="shared" si="1"/>
        <v>6737978</v>
      </c>
      <c r="AB31" s="84">
        <v>181243022</v>
      </c>
      <c r="AC31" s="84">
        <v>181243022</v>
      </c>
    </row>
    <row r="32" spans="1:29" ht="78.75" x14ac:dyDescent="0.25">
      <c r="A32" s="79" t="s">
        <v>61</v>
      </c>
      <c r="B32" s="80" t="s">
        <v>22</v>
      </c>
      <c r="C32" s="81" t="s">
        <v>118</v>
      </c>
      <c r="D32" s="79" t="s">
        <v>109</v>
      </c>
      <c r="E32" s="79" t="s">
        <v>119</v>
      </c>
      <c r="F32" s="79" t="s">
        <v>111</v>
      </c>
      <c r="G32" s="79" t="s">
        <v>120</v>
      </c>
      <c r="H32" s="79"/>
      <c r="I32" s="79"/>
      <c r="J32" s="79"/>
      <c r="K32" s="79"/>
      <c r="L32" s="79"/>
      <c r="M32" s="79" t="s">
        <v>65</v>
      </c>
      <c r="N32" s="79" t="s">
        <v>102</v>
      </c>
      <c r="O32" s="82" t="s">
        <v>67</v>
      </c>
      <c r="P32" s="83" t="s">
        <v>121</v>
      </c>
      <c r="Q32" s="84">
        <v>716120738</v>
      </c>
      <c r="R32" s="84">
        <v>0</v>
      </c>
      <c r="S32" s="84">
        <v>0</v>
      </c>
      <c r="T32" s="84">
        <v>716120738</v>
      </c>
      <c r="U32" s="84">
        <v>0</v>
      </c>
      <c r="V32" s="84">
        <v>702033651</v>
      </c>
      <c r="W32" s="84">
        <v>14087087</v>
      </c>
      <c r="X32" s="84">
        <v>702033651</v>
      </c>
      <c r="Y32" s="84">
        <f t="shared" si="0"/>
        <v>14087087</v>
      </c>
      <c r="Z32" s="84">
        <v>667141750.25</v>
      </c>
      <c r="AA32" s="84">
        <f t="shared" si="1"/>
        <v>48978987.75</v>
      </c>
      <c r="AB32" s="84">
        <v>667141750.25</v>
      </c>
      <c r="AC32" s="84">
        <v>667141750.25</v>
      </c>
    </row>
    <row r="33" spans="1:31" ht="78.75" x14ac:dyDescent="0.25">
      <c r="A33" s="79" t="s">
        <v>61</v>
      </c>
      <c r="B33" s="80" t="s">
        <v>22</v>
      </c>
      <c r="C33" s="81" t="s">
        <v>118</v>
      </c>
      <c r="D33" s="79" t="s">
        <v>109</v>
      </c>
      <c r="E33" s="79" t="s">
        <v>119</v>
      </c>
      <c r="F33" s="79" t="s">
        <v>111</v>
      </c>
      <c r="G33" s="79" t="s">
        <v>120</v>
      </c>
      <c r="H33" s="79"/>
      <c r="I33" s="79"/>
      <c r="J33" s="79"/>
      <c r="K33" s="79"/>
      <c r="L33" s="79"/>
      <c r="M33" s="79" t="s">
        <v>69</v>
      </c>
      <c r="N33" s="79" t="s">
        <v>114</v>
      </c>
      <c r="O33" s="82" t="s">
        <v>67</v>
      </c>
      <c r="P33" s="83" t="s">
        <v>121</v>
      </c>
      <c r="Q33" s="84">
        <v>100000000</v>
      </c>
      <c r="R33" s="84">
        <v>0</v>
      </c>
      <c r="S33" s="84">
        <v>0</v>
      </c>
      <c r="T33" s="84">
        <v>100000000</v>
      </c>
      <c r="U33" s="84">
        <v>0</v>
      </c>
      <c r="V33" s="84">
        <v>100000000</v>
      </c>
      <c r="W33" s="84">
        <v>0</v>
      </c>
      <c r="X33" s="84">
        <v>100000000</v>
      </c>
      <c r="Y33" s="84">
        <f t="shared" si="0"/>
        <v>0</v>
      </c>
      <c r="Z33" s="84">
        <v>54184641</v>
      </c>
      <c r="AA33" s="84">
        <f t="shared" si="1"/>
        <v>45815359</v>
      </c>
      <c r="AB33" s="84">
        <v>54184641</v>
      </c>
      <c r="AC33" s="84">
        <v>54184641</v>
      </c>
    </row>
    <row r="34" spans="1:31" ht="28.5" x14ac:dyDescent="0.25">
      <c r="A34" s="79"/>
      <c r="B34" s="80"/>
      <c r="C34" s="81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2"/>
      <c r="P34" s="88" t="s">
        <v>122</v>
      </c>
      <c r="Q34" s="89">
        <f>+SUM(Q28:Q33)</f>
        <v>5390429173</v>
      </c>
      <c r="R34" s="89">
        <f t="shared" ref="R34:AC34" si="3">+SUM(R28:R33)</f>
        <v>0</v>
      </c>
      <c r="S34" s="89">
        <f t="shared" si="3"/>
        <v>0</v>
      </c>
      <c r="T34" s="89">
        <f t="shared" si="3"/>
        <v>5390429173</v>
      </c>
      <c r="U34" s="89">
        <f t="shared" si="3"/>
        <v>0</v>
      </c>
      <c r="V34" s="89">
        <f t="shared" si="3"/>
        <v>5367068285.8199997</v>
      </c>
      <c r="W34" s="89">
        <f t="shared" si="3"/>
        <v>23360887.18</v>
      </c>
      <c r="X34" s="89">
        <f>+SUM(X28:X33)</f>
        <v>5367068285.8199997</v>
      </c>
      <c r="Y34" s="89">
        <f>+SUM(Y28:Y33)</f>
        <v>23360887.18</v>
      </c>
      <c r="Z34" s="89">
        <f t="shared" si="3"/>
        <v>5250993154.1499996</v>
      </c>
      <c r="AA34" s="89">
        <f t="shared" si="3"/>
        <v>139436018.85000008</v>
      </c>
      <c r="AB34" s="89">
        <f t="shared" si="3"/>
        <v>5235252954.1499996</v>
      </c>
      <c r="AC34" s="89">
        <f t="shared" si="3"/>
        <v>5235252954.1499996</v>
      </c>
    </row>
    <row r="35" spans="1:31" x14ac:dyDescent="0.25">
      <c r="A35" s="79" t="s">
        <v>36</v>
      </c>
      <c r="B35" s="80" t="s">
        <v>36</v>
      </c>
      <c r="C35" s="81" t="s">
        <v>36</v>
      </c>
      <c r="D35" s="79" t="s">
        <v>36</v>
      </c>
      <c r="E35" s="79" t="s">
        <v>36</v>
      </c>
      <c r="F35" s="79" t="s">
        <v>36</v>
      </c>
      <c r="G35" s="79" t="s">
        <v>36</v>
      </c>
      <c r="H35" s="79" t="s">
        <v>36</v>
      </c>
      <c r="I35" s="79" t="s">
        <v>36</v>
      </c>
      <c r="J35" s="79" t="s">
        <v>36</v>
      </c>
      <c r="K35" s="79" t="s">
        <v>36</v>
      </c>
      <c r="L35" s="79" t="s">
        <v>36</v>
      </c>
      <c r="M35" s="79" t="s">
        <v>36</v>
      </c>
      <c r="N35" s="79" t="s">
        <v>36</v>
      </c>
      <c r="O35" s="82" t="s">
        <v>36</v>
      </c>
      <c r="P35" s="88" t="s">
        <v>123</v>
      </c>
      <c r="Q35" s="89">
        <f>+Q34+Q27</f>
        <v>14056441913</v>
      </c>
      <c r="R35" s="89">
        <f t="shared" ref="R35:AC35" si="4">+R34+R27</f>
        <v>242909684</v>
      </c>
      <c r="S35" s="89">
        <f t="shared" si="4"/>
        <v>205909684</v>
      </c>
      <c r="T35" s="89">
        <f t="shared" si="4"/>
        <v>14093441913</v>
      </c>
      <c r="U35" s="89">
        <f t="shared" si="4"/>
        <v>0</v>
      </c>
      <c r="V35" s="89">
        <f t="shared" si="4"/>
        <v>13824079186.02</v>
      </c>
      <c r="W35" s="89">
        <f t="shared" si="4"/>
        <v>269362726.98000002</v>
      </c>
      <c r="X35" s="89">
        <f t="shared" si="4"/>
        <v>13818243434.02</v>
      </c>
      <c r="Y35" s="89">
        <f t="shared" si="4"/>
        <v>275198478.98000002</v>
      </c>
      <c r="Z35" s="89">
        <f t="shared" si="4"/>
        <v>13448407234.83</v>
      </c>
      <c r="AA35" s="89">
        <f t="shared" si="4"/>
        <v>645034678.17000008</v>
      </c>
      <c r="AB35" s="89">
        <f t="shared" si="4"/>
        <v>13432667034.83</v>
      </c>
      <c r="AC35" s="89">
        <f t="shared" si="4"/>
        <v>13432667034.83</v>
      </c>
    </row>
    <row r="36" spans="1:31" x14ac:dyDescent="0.25">
      <c r="A36" s="79" t="s">
        <v>36</v>
      </c>
      <c r="B36" s="90" t="s">
        <v>36</v>
      </c>
      <c r="C36" s="81" t="s">
        <v>36</v>
      </c>
      <c r="D36" s="79" t="s">
        <v>36</v>
      </c>
      <c r="E36" s="79" t="s">
        <v>36</v>
      </c>
      <c r="F36" s="79" t="s">
        <v>36</v>
      </c>
      <c r="G36" s="79" t="s">
        <v>36</v>
      </c>
      <c r="H36" s="79" t="s">
        <v>36</v>
      </c>
      <c r="I36" s="79" t="s">
        <v>36</v>
      </c>
      <c r="J36" s="79" t="s">
        <v>36</v>
      </c>
      <c r="K36" s="79" t="s">
        <v>36</v>
      </c>
      <c r="L36" s="79" t="s">
        <v>36</v>
      </c>
      <c r="M36" s="79" t="s">
        <v>36</v>
      </c>
      <c r="N36" s="79" t="s">
        <v>36</v>
      </c>
      <c r="O36" s="79" t="s">
        <v>36</v>
      </c>
      <c r="P36" s="91" t="s">
        <v>36</v>
      </c>
      <c r="Q36" s="92" t="s">
        <v>36</v>
      </c>
      <c r="R36" s="92" t="s">
        <v>36</v>
      </c>
      <c r="S36" s="92" t="s">
        <v>36</v>
      </c>
      <c r="T36" s="92" t="s">
        <v>36</v>
      </c>
      <c r="U36" s="92" t="s">
        <v>36</v>
      </c>
      <c r="V36" s="92" t="s">
        <v>36</v>
      </c>
      <c r="W36" s="92" t="s">
        <v>36</v>
      </c>
      <c r="X36" s="92" t="s">
        <v>36</v>
      </c>
      <c r="Y36" s="92"/>
      <c r="Z36" s="92" t="s">
        <v>36</v>
      </c>
      <c r="AA36" s="92"/>
      <c r="AB36" s="92" t="s">
        <v>36</v>
      </c>
      <c r="AC36" s="92" t="s">
        <v>36</v>
      </c>
    </row>
    <row r="37" spans="1:31" ht="34.15" customHeight="1" x14ac:dyDescent="0.25">
      <c r="W37" s="93"/>
    </row>
    <row r="38" spans="1:31" ht="24" x14ac:dyDescent="0.25">
      <c r="O38" s="94" t="s">
        <v>124</v>
      </c>
      <c r="P38" s="94" t="s">
        <v>52</v>
      </c>
      <c r="Q38" s="94" t="s">
        <v>5</v>
      </c>
      <c r="R38" s="94" t="s">
        <v>53</v>
      </c>
      <c r="S38" s="94" t="s">
        <v>54</v>
      </c>
      <c r="T38" s="94" t="s">
        <v>6</v>
      </c>
      <c r="U38" s="94" t="s">
        <v>55</v>
      </c>
      <c r="V38" s="94" t="s">
        <v>9</v>
      </c>
      <c r="W38" s="94" t="s">
        <v>8</v>
      </c>
      <c r="X38" s="94" t="s">
        <v>125</v>
      </c>
      <c r="Y38" s="94" t="s">
        <v>57</v>
      </c>
      <c r="Z38" s="94" t="s">
        <v>58</v>
      </c>
      <c r="AA38" s="94" t="s">
        <v>59</v>
      </c>
      <c r="AB38" s="94" t="s">
        <v>60</v>
      </c>
      <c r="AC38" s="94" t="s">
        <v>12</v>
      </c>
      <c r="AD38" s="95" t="s">
        <v>12</v>
      </c>
      <c r="AE38" s="96"/>
    </row>
    <row r="39" spans="1:31" x14ac:dyDescent="0.25">
      <c r="O39" s="97">
        <v>44561</v>
      </c>
      <c r="P39" s="98" t="s">
        <v>20</v>
      </c>
      <c r="Q39" s="99">
        <f>+Q27</f>
        <v>8666012740</v>
      </c>
      <c r="R39" s="99">
        <f t="shared" ref="R39:AD39" si="5">+R27</f>
        <v>242909684</v>
      </c>
      <c r="S39" s="99">
        <f t="shared" si="5"/>
        <v>205909684</v>
      </c>
      <c r="T39" s="99">
        <f t="shared" si="5"/>
        <v>8703012740</v>
      </c>
      <c r="U39" s="99">
        <f t="shared" si="5"/>
        <v>0</v>
      </c>
      <c r="V39" s="99">
        <f t="shared" si="5"/>
        <v>8457010900.1999998</v>
      </c>
      <c r="W39" s="99">
        <f t="shared" si="5"/>
        <v>246001839.80000001</v>
      </c>
      <c r="X39" s="99">
        <f t="shared" si="5"/>
        <v>8451175148.1999998</v>
      </c>
      <c r="Y39" s="99">
        <f t="shared" si="5"/>
        <v>251837591.80000001</v>
      </c>
      <c r="Z39" s="99">
        <f t="shared" si="5"/>
        <v>8197414080.6800003</v>
      </c>
      <c r="AA39" s="99">
        <f>+AA27</f>
        <v>505598659.32000005</v>
      </c>
      <c r="AB39" s="99">
        <f>+AB27</f>
        <v>8197414080.6800003</v>
      </c>
      <c r="AC39" s="99">
        <f>+AC27</f>
        <v>8197414080.6800003</v>
      </c>
      <c r="AD39" s="100">
        <f t="shared" si="5"/>
        <v>0</v>
      </c>
      <c r="AE39" s="101"/>
    </row>
    <row r="40" spans="1:31" x14ac:dyDescent="0.25">
      <c r="O40" s="97">
        <v>44561</v>
      </c>
      <c r="P40" s="83" t="s">
        <v>126</v>
      </c>
      <c r="Q40" s="84">
        <f>+Q34</f>
        <v>5390429173</v>
      </c>
      <c r="R40" s="84">
        <f t="shared" ref="R40:W40" si="6">+R34</f>
        <v>0</v>
      </c>
      <c r="S40" s="84">
        <f t="shared" si="6"/>
        <v>0</v>
      </c>
      <c r="T40" s="84">
        <f t="shared" si="6"/>
        <v>5390429173</v>
      </c>
      <c r="U40" s="84">
        <f t="shared" si="6"/>
        <v>0</v>
      </c>
      <c r="V40" s="84">
        <f t="shared" si="6"/>
        <v>5367068285.8199997</v>
      </c>
      <c r="W40" s="84">
        <f t="shared" si="6"/>
        <v>23360887.18</v>
      </c>
      <c r="X40" s="84">
        <f>+X34</f>
        <v>5367068285.8199997</v>
      </c>
      <c r="Y40" s="84">
        <f t="shared" ref="Y40:AD40" si="7">+Y34</f>
        <v>23360887.18</v>
      </c>
      <c r="Z40" s="84">
        <f t="shared" si="7"/>
        <v>5250993154.1499996</v>
      </c>
      <c r="AA40" s="84">
        <f>+AA34</f>
        <v>139436018.85000008</v>
      </c>
      <c r="AB40" s="84">
        <f>+AB34</f>
        <v>5235252954.1499996</v>
      </c>
      <c r="AC40" s="84">
        <f t="shared" si="7"/>
        <v>5235252954.1499996</v>
      </c>
      <c r="AD40" s="102">
        <f t="shared" si="7"/>
        <v>0</v>
      </c>
      <c r="AE40" s="101"/>
    </row>
    <row r="41" spans="1:31" x14ac:dyDescent="0.25">
      <c r="O41" s="97">
        <v>44561</v>
      </c>
      <c r="P41" s="83" t="s">
        <v>127</v>
      </c>
      <c r="Q41" s="84">
        <f>SUM(Q39:Q40)</f>
        <v>14056441913</v>
      </c>
      <c r="R41" s="84">
        <f t="shared" ref="R41:AD41" si="8">SUM(R39:R40)</f>
        <v>242909684</v>
      </c>
      <c r="S41" s="84">
        <f t="shared" si="8"/>
        <v>205909684</v>
      </c>
      <c r="T41" s="84">
        <f t="shared" si="8"/>
        <v>14093441913</v>
      </c>
      <c r="U41" s="84">
        <f t="shared" si="8"/>
        <v>0</v>
      </c>
      <c r="V41" s="84">
        <f t="shared" si="8"/>
        <v>13824079186.02</v>
      </c>
      <c r="W41" s="84">
        <f t="shared" si="8"/>
        <v>269362726.98000002</v>
      </c>
      <c r="X41" s="84">
        <f t="shared" si="8"/>
        <v>13818243434.02</v>
      </c>
      <c r="Y41" s="84">
        <f t="shared" si="8"/>
        <v>275198478.98000002</v>
      </c>
      <c r="Z41" s="84">
        <f t="shared" si="8"/>
        <v>13448407234.83</v>
      </c>
      <c r="AA41" s="84">
        <f t="shared" si="8"/>
        <v>645034678.17000008</v>
      </c>
      <c r="AB41" s="84">
        <f t="shared" si="8"/>
        <v>13432667034.83</v>
      </c>
      <c r="AC41" s="84">
        <f t="shared" si="8"/>
        <v>13432667034.83</v>
      </c>
      <c r="AD41" s="102">
        <f t="shared" si="8"/>
        <v>0</v>
      </c>
      <c r="AE41" s="101"/>
    </row>
    <row r="43" spans="1:31" x14ac:dyDescent="0.25">
      <c r="U43" s="103"/>
    </row>
    <row r="44" spans="1:31" x14ac:dyDescent="0.25">
      <c r="W44" s="104"/>
    </row>
    <row r="45" spans="1:31" x14ac:dyDescent="0.25">
      <c r="V45" s="93"/>
      <c r="W45" s="93"/>
    </row>
    <row r="46" spans="1:31" x14ac:dyDescent="0.25">
      <c r="W46" s="93"/>
    </row>
    <row r="47" spans="1:31" x14ac:dyDescent="0.25">
      <c r="W47" s="93"/>
    </row>
    <row r="48" spans="1:31" x14ac:dyDescent="0.25">
      <c r="W48" s="105"/>
    </row>
    <row r="49" spans="21:23" x14ac:dyDescent="0.25">
      <c r="U49" s="106"/>
      <c r="W49" s="105"/>
    </row>
    <row r="50" spans="21:23" x14ac:dyDescent="0.25">
      <c r="W50" s="104"/>
    </row>
    <row r="51" spans="21:23" x14ac:dyDescent="0.25">
      <c r="W51" s="104"/>
    </row>
    <row r="52" spans="21:23" x14ac:dyDescent="0.25">
      <c r="W52" s="104"/>
    </row>
    <row r="53" spans="21:23" x14ac:dyDescent="0.25">
      <c r="W53" s="104"/>
    </row>
    <row r="54" spans="21:23" x14ac:dyDescent="0.25">
      <c r="W54" s="104"/>
    </row>
    <row r="55" spans="21:23" x14ac:dyDescent="0.25">
      <c r="W55" s="105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A DIC 31</vt:lpstr>
      <vt:lpstr>EJECUCIÓN AGREGADA DIC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León Ramírez</dc:creator>
  <cp:lastModifiedBy>Daniela León Ramírez</cp:lastModifiedBy>
  <dcterms:created xsi:type="dcterms:W3CDTF">2022-03-02T20:12:04Z</dcterms:created>
  <dcterms:modified xsi:type="dcterms:W3CDTF">2022-03-02T20:13:37Z</dcterms:modified>
</cp:coreProperties>
</file>