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hidePivotFieldList="1"/>
  <mc:AlternateContent xmlns:mc="http://schemas.openxmlformats.org/markup-compatibility/2006">
    <mc:Choice Requires="x15">
      <x15ac:absPath xmlns:x15ac="http://schemas.microsoft.com/office/spreadsheetml/2010/11/ac" url="C:\Users\luz.santafe\Downloads\"/>
    </mc:Choice>
  </mc:AlternateContent>
  <xr:revisionPtr revIDLastSave="0" documentId="13_ncr:1_{FE36AEEA-D04C-4E15-873D-90632A5A2AE7}" xr6:coauthVersionLast="47" xr6:coauthVersionMax="47" xr10:uidLastSave="{00000000-0000-0000-0000-000000000000}"/>
  <bookViews>
    <workbookView xWindow="-120" yWindow="-120" windowWidth="29040" windowHeight="15840" tabRatio="771" xr2:uid="{00000000-000D-0000-FFFF-FFFF00000000}"/>
  </bookViews>
  <sheets>
    <sheet name="INICIO" sheetId="2" r:id="rId1"/>
    <sheet name="1. Criterios" sheetId="4" r:id="rId2"/>
    <sheet name="2.Tendencias" sheetId="3" r:id="rId3"/>
    <sheet name="3. AcumuladasSinEvidencia" sheetId="6" r:id="rId4"/>
    <sheet name="4. Muestreo" sheetId="1" r:id="rId5"/>
    <sheet name="5. Atributos" sheetId="9" r:id="rId6"/>
    <sheet name="6. Hallazgos" sheetId="10" r:id="rId7"/>
    <sheet name="7. Cetil" sheetId="18" r:id="rId8"/>
    <sheet name="8. QuejasCID" sheetId="17" r:id="rId9"/>
    <sheet name="9. Recomendaciones" sheetId="11" r:id="rId10"/>
  </sheets>
  <definedNames>
    <definedName name="_xlnm._FilterDatabase" localSheetId="4" hidden="1">'4. Muestreo'!$A$2:$AW$87</definedName>
    <definedName name="_xlnm._FilterDatabase" localSheetId="6" hidden="1">'6. Hallazgos'!$B$4:$G$4</definedName>
  </definedNames>
  <calcPr calcId="191029"/>
  <pivotCaches>
    <pivotCache cacheId="9"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3" l="1"/>
  <c r="E30" i="3"/>
  <c r="F30" i="3" s="1"/>
  <c r="BA12" i="1"/>
  <c r="J10" i="11"/>
  <c r="J9" i="11"/>
  <c r="J8" i="11"/>
  <c r="J7" i="11"/>
  <c r="F23" i="10"/>
  <c r="F22" i="10"/>
  <c r="K8" i="6"/>
  <c r="L8" i="6" s="1"/>
  <c r="K7" i="6"/>
  <c r="L7" i="6" s="1"/>
  <c r="F21" i="10"/>
  <c r="J11" i="11" l="1"/>
  <c r="C112" i="3"/>
  <c r="C110" i="3"/>
  <c r="C109" i="3"/>
  <c r="C108" i="3"/>
  <c r="C105" i="3"/>
  <c r="C104" i="3"/>
  <c r="C103" i="3"/>
  <c r="C102" i="3"/>
  <c r="C98" i="3"/>
  <c r="C107" i="3"/>
  <c r="C101" i="3"/>
  <c r="C99" i="3"/>
  <c r="B117" i="3"/>
  <c r="BA69" i="1"/>
  <c r="S90" i="1" l="1"/>
  <c r="AU89" i="1" l="1"/>
  <c r="B128" i="3" s="1"/>
  <c r="C128" i="3" s="1"/>
  <c r="BB52" i="1"/>
  <c r="BB51" i="1"/>
  <c r="BB68" i="1"/>
  <c r="BB64" i="1"/>
  <c r="BB63" i="1"/>
  <c r="BB62" i="1"/>
  <c r="BB61" i="1"/>
  <c r="BB60" i="1"/>
  <c r="BB59" i="1"/>
  <c r="BB58" i="1"/>
  <c r="BB57" i="1"/>
  <c r="BB56" i="1"/>
  <c r="BB55" i="1"/>
  <c r="BB54" i="1"/>
  <c r="BB53" i="1"/>
  <c r="BB50" i="1"/>
  <c r="BB69" i="1" l="1"/>
  <c r="I65" i="1"/>
  <c r="AN89" i="1"/>
  <c r="AO89" i="1"/>
  <c r="AP89" i="1"/>
  <c r="AQ89" i="1"/>
  <c r="AR89" i="1"/>
  <c r="AS89" i="1"/>
  <c r="AT89" i="1"/>
  <c r="BA81" i="1"/>
  <c r="BB81" i="1" s="1"/>
  <c r="AV89" i="1"/>
  <c r="AN90" i="1"/>
  <c r="AO90" i="1"/>
  <c r="AP90" i="1"/>
  <c r="AQ90" i="1"/>
  <c r="AR90" i="1"/>
  <c r="AS90" i="1"/>
  <c r="AT90" i="1"/>
  <c r="AU90" i="1"/>
  <c r="AV90" i="1"/>
  <c r="R91" i="1"/>
  <c r="R10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6" i="1"/>
  <c r="K37" i="1"/>
  <c r="K38" i="1"/>
  <c r="K39" i="1"/>
  <c r="K40" i="1"/>
  <c r="K41" i="1"/>
  <c r="K42" i="1"/>
  <c r="K43" i="1"/>
  <c r="K44" i="1"/>
  <c r="K45" i="1"/>
  <c r="K47" i="1"/>
  <c r="K48" i="1"/>
  <c r="K49" i="1"/>
  <c r="K50" i="1"/>
  <c r="K51" i="1"/>
  <c r="K52" i="1"/>
  <c r="K53" i="1"/>
  <c r="K54" i="1"/>
  <c r="K55" i="1"/>
  <c r="K56" i="1"/>
  <c r="K57" i="1"/>
  <c r="K58" i="1"/>
  <c r="K59" i="1"/>
  <c r="K60" i="1"/>
  <c r="K62" i="1"/>
  <c r="K63" i="1"/>
  <c r="K64" i="1"/>
  <c r="K65" i="1"/>
  <c r="K66" i="1"/>
  <c r="K67" i="1"/>
  <c r="K68" i="1"/>
  <c r="K69" i="1"/>
  <c r="K70" i="1"/>
  <c r="K71" i="1"/>
  <c r="K72" i="1"/>
  <c r="K73" i="1"/>
  <c r="K74" i="1"/>
  <c r="K75" i="1"/>
  <c r="K76" i="1"/>
  <c r="K77" i="1"/>
  <c r="K78" i="1"/>
  <c r="K79" i="1"/>
  <c r="K80" i="1"/>
  <c r="K81" i="1"/>
  <c r="K82" i="1"/>
  <c r="K83" i="1"/>
  <c r="K84" i="1"/>
  <c r="K85" i="1"/>
  <c r="K86" i="1"/>
  <c r="K87" i="1"/>
  <c r="K3"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BA75" i="1" l="1"/>
  <c r="BB75" i="1" s="1"/>
  <c r="B122" i="3"/>
  <c r="C122" i="3" s="1"/>
  <c r="BA82" i="1"/>
  <c r="BB82" i="1" s="1"/>
  <c r="B129" i="3"/>
  <c r="C129" i="3" s="1"/>
  <c r="BA78" i="1"/>
  <c r="BB78" i="1" s="1"/>
  <c r="B125" i="3"/>
  <c r="C125" i="3" s="1"/>
  <c r="BA74" i="1"/>
  <c r="BB74" i="1" s="1"/>
  <c r="B121" i="3"/>
  <c r="C121" i="3" s="1"/>
  <c r="BA79" i="1"/>
  <c r="BB79" i="1" s="1"/>
  <c r="B126" i="3"/>
  <c r="C126" i="3" s="1"/>
  <c r="BA77" i="1"/>
  <c r="BB77" i="1" s="1"/>
  <c r="B124" i="3"/>
  <c r="C124" i="3" s="1"/>
  <c r="BA80" i="1"/>
  <c r="BB80" i="1" s="1"/>
  <c r="B127" i="3"/>
  <c r="C127" i="3" s="1"/>
  <c r="BA76" i="1"/>
  <c r="BB76" i="1" s="1"/>
  <c r="B123" i="3"/>
  <c r="C123" i="3" s="1"/>
  <c r="I49" i="1"/>
  <c r="R108" i="1" l="1"/>
  <c r="R96" i="1" l="1"/>
  <c r="R93" i="1"/>
  <c r="I44" i="1"/>
  <c r="R107" i="1"/>
  <c r="I26" i="1" l="1"/>
  <c r="R98" i="1" l="1"/>
  <c r="I8" i="1"/>
  <c r="R95" i="1"/>
  <c r="R100" i="1"/>
  <c r="R106" i="1"/>
  <c r="R101" i="1"/>
  <c r="R97" i="1" l="1"/>
  <c r="I6" i="1" l="1"/>
  <c r="I4" i="1" l="1"/>
  <c r="I5" i="1"/>
  <c r="I7" i="1"/>
  <c r="I9" i="1"/>
  <c r="I10" i="1"/>
  <c r="I11" i="1"/>
  <c r="I12" i="1"/>
  <c r="I13" i="1"/>
  <c r="I14" i="1"/>
  <c r="I15" i="1"/>
  <c r="I16" i="1"/>
  <c r="I17" i="1"/>
  <c r="I18" i="1"/>
  <c r="I19" i="1"/>
  <c r="I20" i="1"/>
  <c r="I21" i="1"/>
  <c r="I22" i="1"/>
  <c r="I23" i="1"/>
  <c r="I24" i="1"/>
  <c r="I25" i="1"/>
  <c r="I27" i="1"/>
  <c r="I28" i="1"/>
  <c r="I29" i="1"/>
  <c r="I30" i="1"/>
  <c r="I31" i="1"/>
  <c r="I32" i="1"/>
  <c r="I33" i="1"/>
  <c r="I34" i="1"/>
  <c r="I36" i="1"/>
  <c r="I37" i="1"/>
  <c r="I38" i="1"/>
  <c r="I39" i="1"/>
  <c r="I40" i="1"/>
  <c r="I41" i="1"/>
  <c r="I42" i="1"/>
  <c r="I43" i="1"/>
  <c r="I45" i="1"/>
  <c r="I47" i="1"/>
  <c r="I48" i="1"/>
  <c r="I50" i="1"/>
  <c r="I51" i="1"/>
  <c r="I52" i="1"/>
  <c r="I53" i="1"/>
  <c r="I54" i="1"/>
  <c r="I55" i="1"/>
  <c r="I56" i="1"/>
  <c r="I57" i="1"/>
  <c r="I58" i="1"/>
  <c r="I59" i="1"/>
  <c r="I60" i="1"/>
  <c r="I62" i="1"/>
  <c r="I63" i="1"/>
  <c r="I64" i="1"/>
  <c r="I66" i="1"/>
  <c r="I67" i="1"/>
  <c r="I68" i="1"/>
  <c r="I69" i="1"/>
  <c r="I70" i="1"/>
  <c r="I71" i="1"/>
  <c r="I72" i="1"/>
  <c r="I73" i="1"/>
  <c r="I74" i="1"/>
  <c r="I75" i="1"/>
  <c r="I76" i="1"/>
  <c r="I77" i="1"/>
  <c r="I78" i="1"/>
  <c r="I79" i="1"/>
  <c r="I80" i="1"/>
  <c r="I81" i="1"/>
  <c r="I82" i="1"/>
  <c r="I83" i="1"/>
  <c r="I84" i="1"/>
  <c r="I85" i="1"/>
  <c r="I86" i="1"/>
  <c r="I87" i="1"/>
  <c r="I3" i="1"/>
  <c r="R92" i="1"/>
  <c r="R110" i="1" s="1"/>
  <c r="BC8" i="1" l="1"/>
  <c r="BC7" i="1"/>
  <c r="BC9" i="1" s="1"/>
  <c r="BB8" i="1"/>
  <c r="BB7" i="1"/>
  <c r="M90" i="1" l="1"/>
  <c r="N90" i="1"/>
  <c r="O90" i="1"/>
  <c r="P90" i="1"/>
  <c r="R90" i="1"/>
  <c r="T90" i="1"/>
  <c r="U90" i="1"/>
  <c r="V90" i="1"/>
  <c r="W90" i="1"/>
  <c r="X90" i="1"/>
  <c r="Y90" i="1"/>
  <c r="Z90" i="1"/>
  <c r="AA90" i="1"/>
  <c r="AB90" i="1"/>
  <c r="AC90" i="1"/>
  <c r="AD90" i="1"/>
  <c r="AE90" i="1"/>
  <c r="AF90" i="1"/>
  <c r="AG90" i="1"/>
  <c r="AH90" i="1"/>
  <c r="AI90" i="1"/>
  <c r="AJ90" i="1"/>
  <c r="AK90" i="1"/>
  <c r="AL90" i="1"/>
  <c r="AM90" i="1"/>
  <c r="M89" i="1"/>
  <c r="E34" i="3" s="1"/>
  <c r="F34" i="3" s="1"/>
  <c r="N89" i="1"/>
  <c r="E33" i="3" s="1"/>
  <c r="F33" i="3" s="1"/>
  <c r="O89" i="1"/>
  <c r="E32" i="3" s="1"/>
  <c r="F32" i="3" s="1"/>
  <c r="P89" i="1"/>
  <c r="E35" i="3" s="1"/>
  <c r="F35" i="3" s="1"/>
  <c r="R89" i="1"/>
  <c r="T89" i="1"/>
  <c r="U89" i="1"/>
  <c r="V89" i="1"/>
  <c r="E13" i="3" s="1"/>
  <c r="F13" i="3" s="1"/>
  <c r="W89" i="1"/>
  <c r="E19" i="3" s="1"/>
  <c r="F19" i="3" s="1"/>
  <c r="X89" i="1"/>
  <c r="E40" i="3" s="1"/>
  <c r="F40" i="3" s="1"/>
  <c r="Y89" i="1"/>
  <c r="E18" i="3" s="1"/>
  <c r="F18" i="3" s="1"/>
  <c r="Z89" i="1"/>
  <c r="E37" i="3" s="1"/>
  <c r="F37" i="3" s="1"/>
  <c r="AA89" i="1"/>
  <c r="E41" i="3" s="1"/>
  <c r="F41" i="3" s="1"/>
  <c r="AB89" i="1"/>
  <c r="E17" i="3" s="1"/>
  <c r="F17" i="3" s="1"/>
  <c r="AC89" i="1"/>
  <c r="E39" i="3" s="1"/>
  <c r="F39" i="3" s="1"/>
  <c r="AD89" i="1"/>
  <c r="AE89" i="1"/>
  <c r="E42" i="3" s="1"/>
  <c r="F42" i="3" s="1"/>
  <c r="AF89" i="1"/>
  <c r="E16" i="3" s="1"/>
  <c r="F16" i="3" s="1"/>
  <c r="AG89" i="1"/>
  <c r="E38" i="3" s="1"/>
  <c r="F38" i="3" s="1"/>
  <c r="AH89" i="1"/>
  <c r="E43" i="3" s="1"/>
  <c r="F43" i="3" s="1"/>
  <c r="AI89" i="1"/>
  <c r="E45" i="3" s="1"/>
  <c r="F45" i="3" s="1"/>
  <c r="AJ89" i="1"/>
  <c r="E20" i="3" s="1"/>
  <c r="F20" i="3" s="1"/>
  <c r="AK89" i="1"/>
  <c r="E44" i="3" s="1"/>
  <c r="F44" i="3" s="1"/>
  <c r="AL89" i="1"/>
  <c r="E14" i="3" s="1"/>
  <c r="F14" i="3" s="1"/>
  <c r="AM89" i="1"/>
  <c r="E36" i="3" s="1"/>
  <c r="F36" i="3" s="1"/>
  <c r="L90" i="1"/>
  <c r="L89" i="1"/>
  <c r="E29" i="3" l="1"/>
  <c r="F29" i="3" s="1"/>
  <c r="E15" i="3"/>
  <c r="F1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Mary Santafe Cifuentes</author>
  </authors>
  <commentList>
    <comment ref="B6" authorId="0" shapeId="0" xr:uid="{00000000-0006-0000-0300-000001000000}">
      <text>
        <r>
          <rPr>
            <b/>
            <sz val="9"/>
            <color rgb="FF000000"/>
            <rFont val="Tahoma"/>
            <family val="2"/>
          </rPr>
          <t>Luz Mary Santafe Cifuentes:</t>
        </r>
        <r>
          <rPr>
            <sz val="9"/>
            <color rgb="FF000000"/>
            <rFont val="Tahoma"/>
            <family val="2"/>
          </rPr>
          <t xml:space="preserve">
</t>
        </r>
        <r>
          <rPr>
            <sz val="9"/>
            <color rgb="FF000000"/>
            <rFont val="Tahoma"/>
            <family val="2"/>
          </rPr>
          <t>La muestra incluye peticiones radicadas en dic 2020 con plazo inicial de respuesta enero 2021</t>
        </r>
      </text>
    </comment>
  </commentList>
</comments>
</file>

<file path=xl/sharedStrings.xml><?xml version="1.0" encoding="utf-8"?>
<sst xmlns="http://schemas.openxmlformats.org/spreadsheetml/2006/main" count="4269" uniqueCount="515">
  <si>
    <t xml:space="preserve"> INFORME DE EVALUACIÓN A LA ATENCIÓN DE PETICIONES</t>
  </si>
  <si>
    <t>INSTITUTO CARO Y CUERVO</t>
  </si>
  <si>
    <t>CONTENIDO</t>
  </si>
  <si>
    <t>1. Criterios de evaluación</t>
  </si>
  <si>
    <t>2. Tendencias</t>
  </si>
  <si>
    <t>Elaborado por: Luz Mary Santafé C. Profesional Especializado, Grado 13.</t>
  </si>
  <si>
    <t>Revisado por: José Daniel Quilaguy. Profesional Especializado, Grado 17 / Jefe de Control Interno</t>
  </si>
  <si>
    <t>CRITERIOS DE EVALUACIÓN</t>
  </si>
  <si>
    <t>A continuación, se encuentra la normatividad legal vigente que se aplicó como criterios de evaluación para la elaboración del presente informe:</t>
  </si>
  <si>
    <t>No.</t>
  </si>
  <si>
    <t xml:space="preserve">Constitución Política de Colombia, artículos, 23, 74, 103, 209. </t>
  </si>
  <si>
    <t>Ley 190 de 1995, artículos 54 y 55. Las quejas y reclamos se resolverán o contestarán siguiendo los principios, términos y procedimientos dispuestos en el Código Contencioso Administrativo para el ejercicio del derecho de petición, donde las dependencias que reciban las quejas y reclamos deberán informar periódicamente sobre el desempeño de sus funciones, incluyendo servicios sobre los que se presente el mayor número de quejas y reclamos y las principales recomendaciones hechas por los ciudadanos para la mejora.</t>
  </si>
  <si>
    <t>Ley 734 de 2002, artículo 34, numeral 19. Es un deber de todo servidor público: “Dictar los reglamentos o manuales de funciones de la entidad, así como los internos sobre el trámite del derecho de petición”.</t>
  </si>
  <si>
    <t>Ley 962 de julio 8 de 2005, artículos 6º, 15 y 25, toda persona podrá presentar peticiones, quejas, reclamaciones o recursos, mediante cualquier medio tecnológico o electrónico del cual dispongan las entidades y organismos de la Administración Pública.</t>
  </si>
  <si>
    <t>Ley 1474 de 2011, por la cual se dictan normas orientadas a fortalecer los mecanismos de prevención, investigación y sanción de actos de corrupción y la efectividad del control de la gestión pública. Artículo 76, oficina de quejas, sugerencias y reclamos, informe semestral que debe presentar la Unidad de Control Interno y enlace al formulario peticiones y solicitudes de información en página web.</t>
  </si>
  <si>
    <t>Ley 1712 de 2014, Ley de transparencia y de acceso a la información pública.</t>
  </si>
  <si>
    <t>Ley 1755 de 2015, por medio de la cual se regula el Derecho Fundamental de Petición.</t>
  </si>
  <si>
    <t xml:space="preserve">Ley 527 de 1999, por medio de la cual se define y reglamenta el acceso y uso de los   mensajes de datos, del comercio electrónico y de las firmas digitales, y se establecen las entidades de certificación y se dictan otras disposiciones. </t>
  </si>
  <si>
    <t>Ley 594 de 2000, por medio de la cual se dicta la Ley General de Archivos y se dictan otras disposiciones.</t>
  </si>
  <si>
    <t>Decreto Nacional 2232 de 1995, artículos 7,8 y 9, funciones de las dependencias de quejas y reclamos y funciones el jefe de esta dependencia.</t>
  </si>
  <si>
    <t>Decreto 1081 de 2015, Por medio del cual se expide el Decreto Reglamentario Único del Sector Presidencia de la República</t>
  </si>
  <si>
    <t>Decreto 103 de 2015, por el cual se reglamenta parcialmente la Ley 1712 de 2014, Artículo 19. Contenido y oportunidad de las respuestas a solicitudes de acceso a información pública, Artículo 20. Principio de gratuidad y costos de reproducción, Artículo 21. Motivación de los costos de reproducción de información pública, Artículo 52. Informes de solicitudes de acceso a información</t>
  </si>
  <si>
    <t>Decreto 1166 de 2016, presentación, tratamiento y radicación de las peticiones presentadas verbalmente</t>
  </si>
  <si>
    <t>Directiva Presidencial 04 del 22 de mayo de 2009, relacionada con el estricto cumplimiento al  Derecho de Petición</t>
  </si>
  <si>
    <t xml:space="preserve">Circular externa No. 001 de 2011 de fecha 20 de octubre de 2011 expedida por el Consejo Asesor del Gobierno Nacional en Materia de Control Interno de las Entidades del Orden Nacional y Territorial relacionada con Seguimiento a la Atención adecuada a los Derechos de Petición. </t>
  </si>
  <si>
    <t>Acuerdo No. 060 (30 de octubre de 2001) del Archivo General de la Nación. Por el cual se establecen pautas para la administración de las comunicaciones oficiales en las entidades públicas y las privadas que cumplen funciones públicas</t>
  </si>
  <si>
    <t>Sentencia C-818 de 2011 de la Corte Constitucional. El derecho de petición requiere para su regulación de la expedición de una ley estatutaria, en virtud de lo dispuesto en el literal a) del artículo 152 de la Constitución Política para los derechos fundamentales</t>
  </si>
  <si>
    <t>Radicación 2243 Consejo de Estado Sala de Consulta y Servicio Civil, Derecho de petición. Normatividad aplicable en la actualidad. Efectos de las sentencias de inexequibilidad proferidas por la Corte Constitucional. Reviviscencia de normas derogadas.</t>
  </si>
  <si>
    <t>Resolución del ICC Nro. 110 de 2020, por el cual se establece el valor y procedimiento para la expedición y copia de los documentos o reproducción de la información que reposa en el Instituto Caro y Cuervo.</t>
  </si>
  <si>
    <t>Decreto 491 de 2020, Artículo 5. Ampliación de términos para atender las peticiones</t>
  </si>
  <si>
    <t>Proceso de servicio al ciudadano SCI-PR-01</t>
  </si>
  <si>
    <t>Procedimiento servicio al ciudadano SCI-PD-01</t>
  </si>
  <si>
    <t>Manual de protocolo de servicio al ciudadano SCI-M-01</t>
  </si>
  <si>
    <t>Recepción de documentos GDO-PD-04</t>
  </si>
  <si>
    <t>Manual operativo del Modelo Integrado de Planeación y Gestión - MIPG, 2018</t>
  </si>
  <si>
    <t>Guía de lenguaje claro para servidores públicos de Colombia</t>
  </si>
  <si>
    <t>Resolución 385 de 2020. Artículo 1. Declaratoria de emergencia sanitaria</t>
  </si>
  <si>
    <t>Decreto 491 de 2020. Artículo 5. Ampliación de términos para atender las peticiones</t>
  </si>
  <si>
    <t>2021-1</t>
  </si>
  <si>
    <t>CANTIDAD</t>
  </si>
  <si>
    <t>Comunicaciones recibidas</t>
  </si>
  <si>
    <t>Peticiones recibidas</t>
  </si>
  <si>
    <t>Muestreo de categorización</t>
  </si>
  <si>
    <t>Muestreo de respuestas</t>
  </si>
  <si>
    <t>Peticiones con respuestas evidenciadas</t>
  </si>
  <si>
    <t>Peticiones registradas con respuesta, pero, sin evidencia del envío de la respuesta definitiva al ciudadano (Respuesta parcial)</t>
  </si>
  <si>
    <t>Peticiones sin imagen de salida</t>
  </si>
  <si>
    <t>Peticiones sin respuesta definitiva en el periodo</t>
  </si>
  <si>
    <t>Peticiones radicadas durante el periodo anterior, sin responder a la fecha de corte del periodo en revisión</t>
  </si>
  <si>
    <t>N/A</t>
  </si>
  <si>
    <t>Numero de dependencias del ICC que responden a las peticiones de manera oportuna</t>
  </si>
  <si>
    <t>Peticiones sin radicar</t>
  </si>
  <si>
    <t>Oportunidades de mejora reiterativas</t>
  </si>
  <si>
    <t xml:space="preserve">Comunicaciones recibidas con radicados repetidos </t>
  </si>
  <si>
    <t>Comunicaciones recibidas radicadas con codificación diferente</t>
  </si>
  <si>
    <t>Peticiones recibidas sin digitalizar</t>
  </si>
  <si>
    <t>Respuesta a peticiones sin digitalizar</t>
  </si>
  <si>
    <t>Peticiones con códigos de radicado de respuesta diferente al normalizado</t>
  </si>
  <si>
    <t>Fechas incorrectas (Entre peticiones y sus respuestas)</t>
  </si>
  <si>
    <t xml:space="preserve">Respuesta sin fecha visible en la imagen del envío </t>
  </si>
  <si>
    <t>Queja no registrada en el consolidado</t>
  </si>
  <si>
    <t>Petición sin traslado por no competencia</t>
  </si>
  <si>
    <t>Petición registrada con categoria diferente</t>
  </si>
  <si>
    <t>Radicados de respuestas a peticiones repetidos</t>
  </si>
  <si>
    <t>Peticiones con radicados repetidos</t>
  </si>
  <si>
    <t>Comunicaciones sin imagen</t>
  </si>
  <si>
    <t>Respuesta parcial, registrada como definitiva, sin el reinicio del conteo para el  envío de la respuesta definitiva</t>
  </si>
  <si>
    <t>Imagenes con texto incompleto</t>
  </si>
  <si>
    <t>Peticiones sin el archivo adjunto</t>
  </si>
  <si>
    <t>Respuesta con formato de firma no oficial</t>
  </si>
  <si>
    <t>Peticiones con numero de radicación errada</t>
  </si>
  <si>
    <t>Traslado por no competencia sin evidencia de haberle informado al ciudadano</t>
  </si>
  <si>
    <t>Área responsable</t>
  </si>
  <si>
    <t>Fecha de recibido</t>
  </si>
  <si>
    <t>Holgura por horario no hábil (días)</t>
  </si>
  <si>
    <t>Fecha radicado</t>
  </si>
  <si>
    <t>Plazo de respuesta</t>
  </si>
  <si>
    <t>Fecha de respuesta</t>
  </si>
  <si>
    <t>Oportunidad de Radicación</t>
  </si>
  <si>
    <t>Etiquetas de columna</t>
  </si>
  <si>
    <t>Sin área asignada</t>
  </si>
  <si>
    <t>Etiquetas de fila</t>
  </si>
  <si>
    <t>Oportuno</t>
  </si>
  <si>
    <t>Extemporaneo</t>
  </si>
  <si>
    <t>Total general</t>
  </si>
  <si>
    <t>Seminario Andrés Bello</t>
  </si>
  <si>
    <t>Asesoría jurídica</t>
  </si>
  <si>
    <t>Subdirección académica</t>
  </si>
  <si>
    <t>Biblioteca</t>
  </si>
  <si>
    <t>Comité de convivencia</t>
  </si>
  <si>
    <t>Comunicaciones</t>
  </si>
  <si>
    <t>Dirección general</t>
  </si>
  <si>
    <t>Divulgación editorial</t>
  </si>
  <si>
    <t>Talento humano</t>
  </si>
  <si>
    <t>Investigación</t>
  </si>
  <si>
    <t>Planeación/Atención al ciudadano</t>
  </si>
  <si>
    <t>Recursos físicos</t>
  </si>
  <si>
    <t>Subdirección administrativa y financiera</t>
  </si>
  <si>
    <t>PERIODO</t>
  </si>
  <si>
    <t>CORTE INICIAL</t>
  </si>
  <si>
    <t xml:space="preserve"> DEPENDENCIA O INSTANCIA RESPONSABLE</t>
  </si>
  <si>
    <t>FECHA DE RADICADO</t>
  </si>
  <si>
    <t>ASUNTO</t>
  </si>
  <si>
    <t>PLAZO DE RESPUESTA     (Días hábiles)</t>
  </si>
  <si>
    <t>RADICADO DE LA RESPUESTA DEFINITIVA</t>
  </si>
  <si>
    <t>FECHA DE RESPUESTA</t>
  </si>
  <si>
    <t>TOTAL TIEMPO DE RESPUESTA</t>
  </si>
  <si>
    <t>ESTADO DE RESPUESTA</t>
  </si>
  <si>
    <t>OBSERVACIÓN</t>
  </si>
  <si>
    <t>De acuerdo con el acta de reunión #  1 del CIGD del 27/04/21, se decidió dar cierre a las pqrsd abiertas y pendientes desde periodos anteriores, ante la dificultad para hallar evidencias requeridas para esta gestión.</t>
  </si>
  <si>
    <t>DEPENDENCIA</t>
  </si>
  <si>
    <t>TOTAL MUESTRA</t>
  </si>
  <si>
    <t>TAMAÑO DE MUESTRA</t>
  </si>
  <si>
    <t>VARIABLES DE CALIDAD EN LA RESPUESTA</t>
  </si>
  <si>
    <t>Resolución de fondo y concreta</t>
  </si>
  <si>
    <t>Resolución total de la petición</t>
  </si>
  <si>
    <t>Justificación (Razones precisas al peticionario para conceder, negar o trasladar la solicitud)</t>
  </si>
  <si>
    <t>Lenguaje utilizado de manera clara, congruente y comprensible hacia el peticionario</t>
  </si>
  <si>
    <t>Dirección errada</t>
  </si>
  <si>
    <t>Teléfonos</t>
  </si>
  <si>
    <t>Horario de atención del ICC</t>
  </si>
  <si>
    <t>Correo electrónico del ICC</t>
  </si>
  <si>
    <t>Cargo o rol de quién responde</t>
  </si>
  <si>
    <t>No</t>
  </si>
  <si>
    <t>Si</t>
  </si>
  <si>
    <t>ATRIBUTOS DE CALIDAD EN LAS PETICIONES</t>
  </si>
  <si>
    <t># DE RADICADO</t>
  </si>
  <si>
    <t>ENTRADA</t>
  </si>
  <si>
    <t>SALIDA</t>
  </si>
  <si>
    <t>FUENTE</t>
  </si>
  <si>
    <t>DESCRIPCIÓN</t>
  </si>
  <si>
    <t>HALLAZGOS</t>
  </si>
  <si>
    <t>Radicados de peticiones evidenciados en el periodo de la evaluación</t>
  </si>
  <si>
    <t>TIPO DE HALLAZGO</t>
  </si>
  <si>
    <t>Archivo consolidado de comunicaciones / Carpetas virtuales</t>
  </si>
  <si>
    <t>INCUMPLIMIENTO</t>
  </si>
  <si>
    <t>X</t>
  </si>
  <si>
    <t>Archivo consolidado de comunicaciones</t>
  </si>
  <si>
    <t>Procedimientos asociados</t>
  </si>
  <si>
    <t>Casos evidenciados</t>
  </si>
  <si>
    <t>DEBILIDAD</t>
  </si>
  <si>
    <t>Muestreo de calidad en la respuesta a peticiones</t>
  </si>
  <si>
    <t>Formulario electrónico de peticiones</t>
  </si>
  <si>
    <t>El formulario web solo contiene los tipos de solicitud que pueden realizarse, pero no aporta ejemplos que faciliten su comprensión y  diligenciamiento por parte del usuario.</t>
  </si>
  <si>
    <t>Informes trimestrales</t>
  </si>
  <si>
    <t>Informe semestral de peticiones</t>
  </si>
  <si>
    <t>TOTAL PUNTOS EVIDENCIADOS</t>
  </si>
  <si>
    <t>Tipo de Documento</t>
  </si>
  <si>
    <t>Documento</t>
  </si>
  <si>
    <t>Nombres y Apellidos</t>
  </si>
  <si>
    <t>Entidad Solicitante</t>
  </si>
  <si>
    <t>Empleador</t>
  </si>
  <si>
    <t>Entidad Certificadora</t>
  </si>
  <si>
    <t>Fecha de la Solicitud</t>
  </si>
  <si>
    <t>Estado de la Solicitud</t>
  </si>
  <si>
    <t>Observaciones</t>
  </si>
  <si>
    <t>C</t>
  </si>
  <si>
    <t>DIAZ BERMUDEZ ELIZABETH</t>
  </si>
  <si>
    <t>20210923</t>
  </si>
  <si>
    <t/>
  </si>
  <si>
    <t>GUEVARA SANTAMARIA DORIS SUSANA</t>
  </si>
  <si>
    <t>20210818</t>
  </si>
  <si>
    <t>Incluir los salarios y pagos realizados durante el tiempo de vinculación</t>
  </si>
  <si>
    <t>MORA AVILA JORGE</t>
  </si>
  <si>
    <t>20211005</t>
  </si>
  <si>
    <t>ADMINISTRADORA COLOMBIANA DE PENSIONES COLPENSIONES</t>
  </si>
  <si>
    <t>RODRIGUEZ GONZALEZ SANDRA PATRICIA</t>
  </si>
  <si>
    <t>20211019</t>
  </si>
  <si>
    <t>PINZON CASTRO JOSE VICENTE</t>
  </si>
  <si>
    <t>20211025</t>
  </si>
  <si>
    <t>PABON PEREZ HUGO LEONARDO</t>
  </si>
  <si>
    <t>UNIDAD ADMINISTRATIVA ESPECIAL DE GESTION PENSIONAL Y CONTRIBUCIONES PARAFISCALES DE LA PROTECCION SOCIAL</t>
  </si>
  <si>
    <t>20210914</t>
  </si>
  <si>
    <t>Se requiere certificado de información laboral y certificado con todos los factores salariales de los tiempos 01/01/1996 AL 16/01/2006.</t>
  </si>
  <si>
    <t>ORIGEN</t>
  </si>
  <si>
    <t>ESTADO</t>
  </si>
  <si>
    <t>RECOMENDACIONES</t>
  </si>
  <si>
    <t>ASPECTOS POR MEJORAR</t>
  </si>
  <si>
    <t>SEGUIMIENTO</t>
  </si>
  <si>
    <t>2019-2</t>
  </si>
  <si>
    <t>Anexos de las comunicaciones</t>
  </si>
  <si>
    <t>Implementar las acciones necesarias para asegurar el almacenamiento de los anexos de las comunicaciones, tanto de entrada, como de salida, en el repositorio virtual de gestión documental de forma visible para su consulta.</t>
  </si>
  <si>
    <t>Sin evidenciar mejora</t>
  </si>
  <si>
    <t>VALORACIÓN</t>
  </si>
  <si>
    <t>Oportunidad en la respuesta de peticiones</t>
  </si>
  <si>
    <t>Hacer seguimiento al reinicio del conteo de los tiempos de ley, con el fin de asegurar el envío de la respuesta definitiva de las peticiones que solo tuvieron una respuesta parcial por parte de la Institución.</t>
  </si>
  <si>
    <t>MEJORAS IMPLEMENTADAS</t>
  </si>
  <si>
    <t>Reporte de solicitudes</t>
  </si>
  <si>
    <t>EN PROCESO DE IMPLEMENTACIÓN</t>
  </si>
  <si>
    <t>Se recomienda incluir en el informe de peticiones trimestrales el reporte de las solicitudes que se realizan a través del SUIT, e implementar actividades de seguimiento, monitoreo y control del mismo.</t>
  </si>
  <si>
    <t>Validar los tiempos de ley que se asignan a las peticiones, por ejemplo, peticiones de certificados a los que se les asignan 15 días hábiles de respuesta, cuando deben ser 10.</t>
  </si>
  <si>
    <t>NUEVAS RECOMENDACIONES</t>
  </si>
  <si>
    <t>Agregar al informe trimestral la medición de la calidad de las respuestas a las peticiones.</t>
  </si>
  <si>
    <t>Agregar al informe trimestral de peticiones los siguientes criterios definidos en la Ley 190 de 1995, artículos 53 y 54:
*Desempeño de las funciones de la unidad de servicio al ciudadano
*Servicios sobre los que se presenta el mayor numero de quejas y reclamos
*La solución que se le dio a las quejas y reclamos
*Principales recomendaciones sugeridas por los particulares</t>
  </si>
  <si>
    <t>TOTAL</t>
  </si>
  <si>
    <t>Datos estadísticos</t>
  </si>
  <si>
    <t>2020-1</t>
  </si>
  <si>
    <t>Calidad en la respuesta a las peticiones</t>
  </si>
  <si>
    <t>Agregar el horario de atención al público y el cargo o rol de quien responde en la respuesta a las peticiones</t>
  </si>
  <si>
    <t>Seguimiento a peticiones</t>
  </si>
  <si>
    <t>Implementar los controles necesarios para asegurar la radicación de las peticiones dentro de las 24 horas hábiles, conforme a lo establecido en la carta de trato digno al ciudadano del ICC. Ver hoja: "7. NOVEDADES EN PETICIONES"</t>
  </si>
  <si>
    <t>2020-2</t>
  </si>
  <si>
    <t>Página web</t>
  </si>
  <si>
    <t>En proceso de implementación</t>
  </si>
  <si>
    <t>Presentar la oportunidad de respuesta a las peticiones en el numeral 10. de los informes trimestrales de peticiones, distribuidos según los términos de ley (5, 10, 15 o 30 días; 5, 20, 30 o 60 días)</t>
  </si>
  <si>
    <t>Controles</t>
  </si>
  <si>
    <t>Radicación de peticiones</t>
  </si>
  <si>
    <t xml:space="preserve">Enviar directamente al usuario/solicitante, el radicado o primera respuesta a su solicitud, para informarle acerca del inicio del trámite. Se evidenciaron múltiples respuestas iniciales que no incluyen al usuario/solicitante como primer destinatario (no está su dirección de correo), así como  reiteradas observaciones sobre la necesidad de enviarla a este. </t>
  </si>
  <si>
    <t>Se sugiere que la respuesta automática y/o inmediata esté disponible en otros idiomas como inglés o francés, de acuerdo con el idioma que utilice el solicitante (origen), ya que se evidencian solicitudes de extranjeros y es pertinente enterarlos de manera oportuna sobre el curso de su trámite.</t>
  </si>
  <si>
    <t>Se recomienda estandarizar la respuesta/radicado que se emite al usuario desde el correo contáctenos, agregando al cuerpo del correo o por ejemplo en la firma, las iniciales de quien efectuó la radicación de manera que se pueda mejorar el control sobre la tarea.</t>
  </si>
  <si>
    <t>Se observa diferencia en los códigos generados a través del formulario web y los emitidos desde el correo contáctenos, por lo que se recomienda estandarizar dicha codificación.</t>
  </si>
  <si>
    <t>Se recomienda radicar todas las comunicaciones/peticiones que reciba el Instituto a través de los diferentes medios (correo contáctenos, web, escrito), por el formulario web,con el fin de unificar codificación, facilitar el seguimiento a través de los reportes que genera el aplicativo actual</t>
  </si>
  <si>
    <t xml:space="preserve">Se recomienda propiciar la integración del SIG, teniendo en cuenta que tanto el repositorio antiguo como el nuevo contienen procedimientos vigentes y esta duplicidad dificulta la consulta de documentos </t>
  </si>
  <si>
    <t>Se recomienda dar lectura juiciosa a las solicitudes desde que se radican para que este primer contacto produzca una interación productiva con el usuario, en términos de solicitar claridad para dar trámite, remitir a preguntas frecuentes, dar respuesta inmediata con la información disponible, entre otros, evitando así la remisión y asignación a otra área específica para que de respuesta, lo cual permitiría simplificar y agilizar el trámite.</t>
  </si>
  <si>
    <t>CONSECUTIVO</t>
  </si>
  <si>
    <t>Tipo</t>
  </si>
  <si>
    <t>Lista</t>
  </si>
  <si>
    <t xml:space="preserve">Dirección general </t>
  </si>
  <si>
    <t>Asesoría Jurídica</t>
  </si>
  <si>
    <t>Gestión financiera</t>
  </si>
  <si>
    <t>Gestión contractual</t>
  </si>
  <si>
    <t>Las respuestas a  las peticiones, las puede emitir un funcionario del área que la haya recibido. No se evidencia requisito de autorización por parte del líder del equipo.
Actualmente se cuenta con los siguientes documentos que contienen instrucciones relativas a la radicación y trámite de peticiones, sin embargo, en ellos no se encuentra una lista de firmas oficiales para la respuesta a peticiones, los cuales pertenecen tanto al SIG actual como al anterior, tornando difícil la consulta y unicidad de criterios.
22/09/2021 COM-F-1 APERTURA DE BUZONES FÍSICOS DE PQRSD
22/09/2021 COM-F-2 Formato  PQRSD  
30/07/2021 COM-P-1 Gestión de peticiones, quejas, reclamos, sugerencias y denuncias (PQRSD)
17/08/2021 DIR-M-5 Manual de servicio al ciudadano
20/09/2017 GDO-PD-05  Trámite de documentos-V5.0,
20/09/2017 GDO-PD-04  Recepción de documentos-V5.0</t>
  </si>
  <si>
    <t>Falta información</t>
  </si>
  <si>
    <r>
      <rPr>
        <sz val="12"/>
        <rFont val="Arial Narrow"/>
        <family val="2"/>
      </rPr>
      <t xml:space="preserve">Registro de observaciones en el archivo consolidado de comunicaciones sobre el </t>
    </r>
    <r>
      <rPr>
        <b/>
        <sz val="12"/>
        <rFont val="Arial Narrow"/>
        <family val="2"/>
      </rPr>
      <t>envío de respuesta a peticiones, sin evidencia</t>
    </r>
    <r>
      <rPr>
        <sz val="12"/>
        <rFont val="Arial Narrow"/>
        <family val="2"/>
      </rPr>
      <t xml:space="preserve">: comunicaciones sin imagen de entrada o salida, </t>
    </r>
    <r>
      <rPr>
        <b/>
        <sz val="12"/>
        <rFont val="Arial Narrow"/>
        <family val="2"/>
      </rPr>
      <t>respuesta a peticiones sin evidencia de envío al ciudadano</t>
    </r>
    <r>
      <rPr>
        <sz val="12"/>
        <rFont val="Arial Narrow"/>
        <family val="2"/>
      </rPr>
      <t xml:space="preserve">, </t>
    </r>
    <r>
      <rPr>
        <b/>
        <sz val="12"/>
        <rFont val="Arial Narrow"/>
        <family val="2"/>
      </rPr>
      <t>registro de fechas erradas</t>
    </r>
    <r>
      <rPr>
        <sz val="12"/>
        <rFont val="Arial Narrow"/>
        <family val="2"/>
      </rPr>
      <t xml:space="preserve"> y </t>
    </r>
    <r>
      <rPr>
        <b/>
        <sz val="12"/>
        <rFont val="Arial Narrow"/>
        <family val="2"/>
      </rPr>
      <t>sin imagen de archivos anexos</t>
    </r>
    <r>
      <rPr>
        <sz val="12"/>
        <rFont val="Arial Narrow"/>
        <family val="2"/>
      </rPr>
      <t xml:space="preserve">
</t>
    </r>
    <r>
      <rPr>
        <sz val="12"/>
        <color theme="1"/>
        <rFont val="Arial Narrow"/>
        <family val="2"/>
      </rPr>
      <t xml:space="preserve">
Lo anterior, incumple con el procedimiento GDO-PD-04; Recepción de documentos, que establece: </t>
    </r>
    <r>
      <rPr>
        <i/>
        <sz val="12"/>
        <color theme="1"/>
        <rFont val="Arial Narrow"/>
        <family val="2"/>
      </rPr>
      <t>"</t>
    </r>
    <r>
      <rPr>
        <i/>
        <u/>
        <sz val="12"/>
        <color theme="1"/>
        <rFont val="Arial Narrow"/>
        <family val="2"/>
      </rPr>
      <t>Recepción de documentos:</t>
    </r>
    <r>
      <rPr>
        <i/>
        <sz val="12"/>
        <color theme="1"/>
        <rFont val="Arial Narrow"/>
        <family val="2"/>
      </rPr>
      <t xml:space="preserve"> (...) Verificar la dependencia productora, revisando folios, copias, anexos, firmas; </t>
    </r>
    <r>
      <rPr>
        <i/>
        <u/>
        <sz val="12"/>
        <color theme="1"/>
        <rFont val="Arial Narrow"/>
        <family val="2"/>
      </rPr>
      <t>Radicación:</t>
    </r>
    <r>
      <rPr>
        <i/>
        <sz val="12"/>
        <color theme="1"/>
        <rFont val="Arial Narrow"/>
        <family val="2"/>
      </rPr>
      <t xml:space="preserve"> Registrar y radicar los documentos de acuerdo con TRD para determinar su direccionamiento (Radicación en base de datos-enviadas y recibidas-); </t>
    </r>
    <r>
      <rPr>
        <i/>
        <u/>
        <sz val="12"/>
        <color theme="1"/>
        <rFont val="Arial Narrow"/>
        <family val="2"/>
      </rPr>
      <t>Digitalización:</t>
    </r>
    <r>
      <rPr>
        <i/>
        <sz val="12"/>
        <color theme="1"/>
        <rFont val="Arial Narrow"/>
        <family val="2"/>
      </rPr>
      <t xml:space="preserve"> Se digitaliza los documentos y se guarda imagen en carpeta de imágenes documentos recibidos/enviados y se procede a remitir igualmente esta imagen al destinatario", </t>
    </r>
    <r>
      <rPr>
        <sz val="12"/>
        <color theme="1"/>
        <rFont val="Arial Narrow"/>
        <family val="2"/>
      </rPr>
      <t>así como con el Acuerdo 60 de 2011, en su integralidad: Artículo 5; Procedimientos para la radicación de comunicaciones oficiales, artículo 8; Control de comunicaciones oficiales, artículo 10; comunicaciones oficiales recibidas, artículo 11; Comunicaciones oficiales enviadas; artículo 13; comunicaciones oficiales por correo electrónico, la ley 594 de 2000, artículo 22;</t>
    </r>
    <r>
      <rPr>
        <i/>
        <sz val="12"/>
        <color theme="1"/>
        <rFont val="Arial Narrow"/>
        <family val="2"/>
      </rPr>
      <t>"Procesos archivísticos. La gestión de documentación dentro del concepto de archivo total, comprende procesos tales como la producción o recepción, la distribución, la consulta, la organización, la recuperación y la disposición final de los documentos" y, con la Ley 527 de 1999, artículo 12; "Conservación de los mensajes de datos y documentos. Cuando la ley requiera que ciertos documentos, registros o informaciones sean conservados, ese requisito quedará satisfecho, siempre que se cumplan las siguientes condiciones: (...) 2. Que el mensaje de datos o el documento sea conservado en el formato en que se haya generado, enviado o recibido o en algún formato que permita demostrar que reproduce con exactitud la información generada, enviada o recibida, (...) 3. Que se conserve, de haber alguna, toda información que permita determinar el origen, el destino del mensaje, la fecha y la hora en que fue enviado o recibido el mensaje o producido el documento. (...)"</t>
    </r>
  </si>
  <si>
    <r>
      <rPr>
        <b/>
        <sz val="12"/>
        <rFont val="Arial Narrow"/>
        <family val="2"/>
      </rPr>
      <t xml:space="preserve">Clasificación de las peticiones por tipo, pero no por origen. </t>
    </r>
    <r>
      <rPr>
        <sz val="12"/>
        <rFont val="Arial Narrow"/>
        <family val="2"/>
      </rPr>
      <t>Lo anterior, incumple el procedimiento: Gestión de peticiones, quejas, reclamos, sugerencias y denuncias COM-P-1), "</t>
    </r>
    <r>
      <rPr>
        <i/>
        <sz val="12"/>
        <rFont val="Arial Narrow"/>
        <family val="2"/>
      </rPr>
      <t>El Grupo de Gestión Documental realizará la clasificación por tipo, asunto y origen de las PQRSD radicadas, sin perjuicio de las demás categorías documentales establecidas por el Grupo de Gestión Documental en las Tablas de Retención Documental y la ley 1755 de 2015. La categorización utilizada para las PQRSD, son las seis (6) establecidas en el documento “Estrategias para la construcción del Plan anticorrupción y de atención al ciudadano” de la Función Pública: a) Petición, b) Queja, c) Reclamo, d) Sugerencia, e) Denuncia y f) Solicitud de acceso a la información pública.)"</t>
    </r>
  </si>
  <si>
    <r>
      <rPr>
        <b/>
        <sz val="12"/>
        <rFont val="Arial Narrow"/>
        <family val="2"/>
      </rPr>
      <t xml:space="preserve">Sin relación de archivos anexos de entrada de peticiones: </t>
    </r>
    <r>
      <rPr>
        <sz val="12"/>
        <rFont val="Arial Narrow"/>
        <family val="2"/>
      </rPr>
      <t>el campo "Descripción de archivos" del archivo consolidado de comunicaciones continúa diligenciándose como " NINGUNO" O "N/A", sin embargo, en imágenes de peticiones como la 001, 174, 318, 422 se evidencia la relación de archivos anexos.</t>
    </r>
  </si>
  <si>
    <r>
      <rPr>
        <b/>
        <sz val="12"/>
        <color theme="1"/>
        <rFont val="Arial Narrow"/>
        <family val="2"/>
      </rPr>
      <t xml:space="preserve">Seguimiento parcial o nulo a las peticiones que quedaron sin resolver </t>
    </r>
    <r>
      <rPr>
        <sz val="12"/>
        <color theme="1"/>
        <rFont val="Arial Narrow"/>
        <family val="2"/>
      </rPr>
      <t>o que requirieron más tiempo para dar respuesta definitiva al peticionario (Petición con envío de respuesta parcial, sin seguimiento al reinicio del conteo de los tiempos de ley para el envío de la respuesta definitiva.
Lo anterior, incumple con el Acuerdo 60 de 2001, artículo 3; "Las unidades de correspondencia, deberán contar con el personal  (..) que permitan recibir, enviar y controlar oportunamente el trámite de las comunicaciones de carácter oficial (...) que faciliten la atención de las solicitudes presentadas por los ciudadanos (...)", cabe anotar, que tampoco se evidenció que se realizaran pruebas o se implementara el archivo de Excel ajustado que se aportó desde control interno durante el periodo 2018-2, para la mejora del proceso en aspectos como: tipificación de comunicaciones, seguimiento y envío de alertas.</t>
    </r>
  </si>
  <si>
    <r>
      <rPr>
        <b/>
        <sz val="12"/>
        <color theme="1"/>
        <rFont val="Arial Narrow"/>
        <family val="2"/>
      </rPr>
      <t>No se informa a los usuarios el horario de atención para radicación de solicitudes.</t>
    </r>
    <r>
      <rPr>
        <sz val="12"/>
        <color theme="1"/>
        <rFont val="Arial Narrow"/>
        <family val="2"/>
      </rPr>
      <t xml:space="preserve"> Lo anterior, incumple con el Acuerdo 060 de 2001 del Archivo General de la Nación, ARTICULO DÉCIMO QUINTO: Horarios de Atención al Público: Todas las unidades de correspondencia, informarán el horario de atención al público en un lugar visible y de fácil acceso para los ciudadanos</t>
    </r>
  </si>
  <si>
    <r>
      <rPr>
        <b/>
        <sz val="12"/>
        <color theme="1"/>
        <rFont val="Arial Narrow"/>
        <family val="2"/>
      </rPr>
      <t>No se han establecido firmas responsables</t>
    </r>
    <r>
      <rPr>
        <sz val="12"/>
        <color theme="1"/>
        <rFont val="Arial Narrow"/>
        <family val="2"/>
      </rPr>
      <t xml:space="preserve">.  Lo anterior, incumple con el Acuerdo 060 de 2001 del Archivo General de la Nación: </t>
    </r>
    <r>
      <rPr>
        <i/>
        <sz val="12"/>
        <color theme="1"/>
        <rFont val="Arial Narrow"/>
        <family val="2"/>
      </rPr>
      <t>Firmas responsables: Toda entidad debe establecer en los manuales de procedimientos los cargos de los funcionarios autorizados para firmar la documentación con destino interno y externo que genere la institución. Las unidades de correspondencia velarán por el estricto cumplimiento de estas
disposiciones, radicando solamente los documentos que cumplan con lo establecido.</t>
    </r>
  </si>
  <si>
    <r>
      <rPr>
        <b/>
        <sz val="12"/>
        <rFont val="Arial Narrow"/>
        <family val="2"/>
      </rPr>
      <t>Petición no trasladada a la entidad competente</t>
    </r>
    <r>
      <rPr>
        <sz val="12"/>
        <rFont val="Arial Narrow"/>
        <family val="2"/>
      </rPr>
      <t xml:space="preserve">. Lo anterior, incumple </t>
    </r>
    <r>
      <rPr>
        <sz val="12"/>
        <color rgb="FFFF0000"/>
        <rFont val="Arial Narrow"/>
        <family val="2"/>
      </rPr>
      <t xml:space="preserve">  </t>
    </r>
    <r>
      <rPr>
        <sz val="12"/>
        <rFont val="Arial Narrow"/>
        <family val="2"/>
      </rPr>
      <t xml:space="preserve"> el procedimiento Gestión de peticiones, quejas, reclamos, sugerencias y denuncias (PQRSD) COM-P-1, </t>
    </r>
    <r>
      <rPr>
        <i/>
        <sz val="12"/>
        <rFont val="Arial Narrow"/>
        <family val="2"/>
      </rPr>
      <t>Traslado a otra entidad. Cuando la PQRSD recibida no sea competencia del Instituto, se le debe radicar y dar traslado a la entidad competente de acuerdo con la ley 1755 de 2015 notificando al peticionario del traslado respectivo.</t>
    </r>
  </si>
  <si>
    <r>
      <rPr>
        <b/>
        <sz val="12"/>
        <color theme="1"/>
        <rFont val="Arial Narrow"/>
        <family val="2"/>
      </rPr>
      <t xml:space="preserve">Hora del recibido sin registrar </t>
    </r>
    <r>
      <rPr>
        <sz val="12"/>
        <color theme="1"/>
        <rFont val="Arial Narrow"/>
        <family val="2"/>
      </rPr>
      <t xml:space="preserve">(Lo que no permite establecer con certeza el día a partir del cual se inicia el conteo para el envío de la respuesta de acuerdo con el tipo de petición), </t>
    </r>
    <r>
      <rPr>
        <b/>
        <sz val="12"/>
        <color theme="1"/>
        <rFont val="Arial Narrow"/>
        <family val="2"/>
      </rPr>
      <t>Clasificación errada del tipo de petición</t>
    </r>
    <r>
      <rPr>
        <sz val="12"/>
        <color theme="1"/>
        <rFont val="Arial Narrow"/>
        <family val="2"/>
      </rPr>
      <t xml:space="preserve">, </t>
    </r>
    <r>
      <rPr>
        <b/>
        <sz val="12"/>
        <color theme="1"/>
        <rFont val="Arial Narrow"/>
        <family val="2"/>
      </rPr>
      <t>Registro errado del tiempo legal para el envío de respuesta</t>
    </r>
    <r>
      <rPr>
        <sz val="12"/>
        <color theme="1"/>
        <rFont val="Arial Narrow"/>
        <family val="2"/>
      </rPr>
      <t xml:space="preserve">, según el tipo de petición
</t>
    </r>
    <r>
      <rPr>
        <b/>
        <sz val="12"/>
        <color theme="1"/>
        <rFont val="Arial Narrow"/>
        <family val="2"/>
      </rPr>
      <t xml:space="preserve">Petición registrada con otra categoría </t>
    </r>
    <r>
      <rPr>
        <sz val="12"/>
        <color theme="1"/>
        <rFont val="Arial Narrow"/>
        <family val="2"/>
      </rPr>
      <t>(Quedan por fuera de los filtros de seguimiento y envió de alertas)
Lo anterior, también evidencia el incumplimiento del registro, seguimiento, envío de alertas y control de las respuestas a las peticiones, al no evidenciar validaciones eficaces de los datos mínimos requeridos, que permitan garantizar y determinar con certeza el estado de oportunidad en la respuesta a las peticiones por parte de la institución, incumpliendo con el Acuerdo 60 de 2001, artículo 8;</t>
    </r>
    <r>
      <rPr>
        <i/>
        <sz val="12"/>
        <color theme="1"/>
        <rFont val="Arial Narrow"/>
        <family val="2"/>
      </rPr>
      <t xml:space="preserve"> "Control de comunicaciones oficiales: Las unidades de correspondencia (...) dispondrán de servicios de alerta para el seguimiento a los tiempos de respuesta de las comunicaciones recibidas" </t>
    </r>
    <r>
      <rPr>
        <sz val="12"/>
        <color theme="1"/>
        <rFont val="Arial Narrow"/>
        <family val="2"/>
      </rPr>
      <t>y, la carta de trato digno al ciudadano del ICC;</t>
    </r>
    <r>
      <rPr>
        <i/>
        <sz val="12"/>
        <color theme="1"/>
        <rFont val="Arial Narrow"/>
        <family val="2"/>
      </rPr>
      <t xml:space="preserve"> "Canal de atención presencial, telefónica y buzón de sugerencias, horario de atención: Días hábiles lunes a viernes 8:00 a.m. - 4:30 p.m., jornada continua; Canal atención virtual: El portal, aplicativo de PQRS y el correo institucional se encuentra activos las 24 horas, los requerimientos serán registrados por dicho medio al día siguiente de la solicitud y se contarán los términos de ley"</t>
    </r>
  </si>
  <si>
    <r>
      <rPr>
        <b/>
        <sz val="12"/>
        <rFont val="Arial Narrow"/>
        <family val="2"/>
      </rPr>
      <t xml:space="preserve">Peticiones de periodos anteriores sin evidencia de respuesta, </t>
    </r>
    <r>
      <rPr>
        <sz val="12"/>
        <rFont val="Arial Narrow"/>
        <family val="2"/>
      </rPr>
      <t>Peticiones con envío de respuesta fuera del tiempo legal y Peticiones sin evidencia del envío de la respuesta definitiva al ciudadano. Lo anterior, evidencia incumplimiento de la ley 1755, artículo 14; "</t>
    </r>
    <r>
      <rPr>
        <i/>
        <sz val="12"/>
        <rFont val="Arial Narrow"/>
        <family val="2"/>
      </rPr>
      <t>Términos para resolver las distintas modalidades de peticiones (...)</t>
    </r>
    <r>
      <rPr>
        <sz val="12"/>
        <rFont val="Arial Narrow"/>
        <family val="2"/>
      </rPr>
      <t>", artículo 17; "</t>
    </r>
    <r>
      <rPr>
        <i/>
        <sz val="12"/>
        <rFont val="Arial Narrow"/>
        <family val="2"/>
      </rPr>
      <t>Peticiones incompletas y desistimiento tácito (...)</t>
    </r>
    <r>
      <rPr>
        <sz val="12"/>
        <rFont val="Arial Narrow"/>
        <family val="2"/>
      </rPr>
      <t>", artículo 20; "</t>
    </r>
    <r>
      <rPr>
        <i/>
        <sz val="12"/>
        <rFont val="Arial Narrow"/>
        <family val="2"/>
      </rPr>
      <t>Atención prioritaria de peticiones (...)</t>
    </r>
    <r>
      <rPr>
        <sz val="12"/>
        <rFont val="Arial Narrow"/>
        <family val="2"/>
      </rPr>
      <t>", artículo 21; "</t>
    </r>
    <r>
      <rPr>
        <i/>
        <sz val="12"/>
        <rFont val="Arial Narrow"/>
        <family val="2"/>
      </rPr>
      <t>Funcionario sin competencia(...)</t>
    </r>
    <r>
      <rPr>
        <sz val="12"/>
        <rFont val="Arial Narrow"/>
        <family val="2"/>
      </rPr>
      <t>" y,  el procedimiento: Gestión de peticiones, quejas, reclamos, sugerencias y denuncias ( COM-P-1), actividad 5; “</t>
    </r>
    <r>
      <rPr>
        <i/>
        <sz val="12"/>
        <rFont val="Arial Narrow"/>
        <family val="2"/>
      </rPr>
      <t>Remitir la respuesta al usuario: (…) En todos los casos, la respuesta debe remitirse dentro de los términos establecidos por la ley (...)</t>
    </r>
    <r>
      <rPr>
        <sz val="12"/>
        <rFont val="Arial Narrow"/>
        <family val="2"/>
      </rPr>
      <t>"</t>
    </r>
  </si>
  <si>
    <r>
      <t xml:space="preserve">En el resultado de la </t>
    </r>
    <r>
      <rPr>
        <b/>
        <sz val="12"/>
        <rFont val="Arial Narrow"/>
        <family val="2"/>
      </rPr>
      <t>evaluación de la calidad de las respuestas a las peticiones</t>
    </r>
    <r>
      <rPr>
        <sz val="12"/>
        <rFont val="Arial Narrow"/>
        <family val="2"/>
      </rPr>
      <t>,  se evidencia un cumplimiento parcial de la Ley 1755, artículo 13;</t>
    </r>
    <r>
      <rPr>
        <i/>
        <sz val="12"/>
        <rFont val="Arial Narrow"/>
        <family val="2"/>
      </rPr>
      <t xml:space="preserve"> "Objeto y modalidades del derecho de petición ante autoridades. Toda persona tiene derecho a (...) obtener pronta resolución completa y de fondo sobre la misma (...)" </t>
    </r>
    <r>
      <rPr>
        <sz val="12"/>
        <rFont val="Arial Narrow"/>
        <family val="2"/>
      </rPr>
      <t xml:space="preserve"> y, con el procedimiento: Gestión de peticiones, quejas, reclamos, sugerencias y denuncias ( COM-P-1), condiciones generales;</t>
    </r>
    <r>
      <rPr>
        <i/>
        <sz val="12"/>
        <rFont val="Arial Narrow"/>
        <family val="2"/>
      </rPr>
      <t xml:space="preserve"> "Respuesta al peticionario:  El área responsable, elaborará la respuesta por escrito al usuario que presentó la PQRSD, resolviéndola de forma pronta, completa y de fondo, para lo cual se deben tener en cuenta los siguientes lineamientos: 
o Resolver concretamente la petición.
o Resolver totalmente la petición.
o Indicar razones precisas al peticionario para conceder, negar o trasladar la solicitud.
o El lenguaje utilizado debe ser claro, congruente y comprensible para el peticionario.
o Informar claramente la dirección, teléfono y horarios de atención del Instituto, en caso de ser requerido"</t>
    </r>
  </si>
  <si>
    <r>
      <t xml:space="preserve">Al revisar las imágenes de las peticiones, no se evidencia que el </t>
    </r>
    <r>
      <rPr>
        <b/>
        <sz val="12"/>
        <rFont val="Arial Narrow"/>
        <family val="2"/>
      </rPr>
      <t>formulario electrónico</t>
    </r>
    <r>
      <rPr>
        <sz val="12"/>
        <rFont val="Arial Narrow"/>
        <family val="2"/>
      </rPr>
      <t xml:space="preserve"> incluya "</t>
    </r>
    <r>
      <rPr>
        <i/>
        <sz val="12"/>
        <rFont val="Arial Narrow"/>
        <family val="2"/>
      </rPr>
      <t>una sección de ayuda, con ejemplos, para que el usuario pueda distinguir cada una de las tipologías de PQRSD</t>
    </r>
    <r>
      <rPr>
        <sz val="12"/>
        <rFont val="Arial Narrow"/>
        <family val="2"/>
      </rPr>
      <t>", incumpliendo con lo dispuesto en</t>
    </r>
    <r>
      <rPr>
        <sz val="12"/>
        <color rgb="FF0070C0"/>
        <rFont val="Arial Narrow"/>
        <family val="2"/>
      </rPr>
      <t xml:space="preserve"> el anexo 2, página 27 de la  Resolución 1519</t>
    </r>
    <r>
      <rPr>
        <sz val="12"/>
        <rFont val="Arial Narrow"/>
        <family val="2"/>
      </rPr>
      <t xml:space="preserve">, del Ministerio de Tecnologías de la Información y las Comunicaciones, el plazo establecido en la misma para este requisito es el </t>
    </r>
    <r>
      <rPr>
        <sz val="12"/>
        <color rgb="FF0070C0"/>
        <rFont val="Arial Narrow"/>
        <family val="2"/>
      </rPr>
      <t>31 de marzo de 2021</t>
    </r>
    <r>
      <rPr>
        <sz val="12"/>
        <rFont val="Arial Narrow"/>
        <family val="2"/>
      </rPr>
      <t>.</t>
    </r>
  </si>
  <si>
    <r>
      <rPr>
        <b/>
        <sz val="12"/>
        <rFont val="Arial Narrow"/>
        <family val="2"/>
      </rPr>
      <t>En el informe trimestral de peticiones, no se evidencian los aspectos</t>
    </r>
    <r>
      <rPr>
        <sz val="12"/>
        <rFont val="Arial Narrow"/>
        <family val="2"/>
      </rPr>
      <t>: 
*Desempeño de las funciones de la unidad de servicio al ciudadano
*La solución que se le dio a las quejas y reclamos
*Principales recomendaciones sugeridas por los particulares
Lo anterior, incumple con la Ley 190 de 1995, artículo 54;</t>
    </r>
    <r>
      <rPr>
        <i/>
        <sz val="12"/>
        <rFont val="Arial Narrow"/>
        <family val="2"/>
      </rPr>
      <t xml:space="preserve"> "Las dependencias a que hace referencia el artículo anterior que reciban las quejas y reclamos deberán informar periódicamente al jefe o director de la entidad sobre el desempeño de sus funciones, los cuales deberán incluir: 1) Servicios sobre los que se presente el mayor número de quejas y reclamos, y; 2) Principales recomendaciones sugeridas por los particulares que tengan por objeto mejorar el servicio que preste la entidad, racionalizar el empleo de los recursos disponibles y hacer más participativa la gestión pública." </t>
    </r>
    <r>
      <rPr>
        <sz val="12"/>
        <rFont val="Arial Narrow"/>
        <family val="2"/>
      </rPr>
      <t>y, con el artículo 53;</t>
    </r>
    <r>
      <rPr>
        <i/>
        <sz val="12"/>
        <rFont val="Arial Narrow"/>
        <family val="2"/>
      </rPr>
      <t xml:space="preserve"> "(...) Trimestralmente la entidad presentará un informe compilado a la Comisión Ciudadana de Lucha contra la Corrupción, sobre las principales quejas y reclamos, así como la solución que se dio a las mismas."</t>
    </r>
  </si>
  <si>
    <r>
      <rPr>
        <b/>
        <sz val="12"/>
        <rFont val="Arial Narrow"/>
        <family val="2"/>
      </rPr>
      <t xml:space="preserve">Cifras reportadas en los informes trimestrales de peticiones, que no coinciden con Información validada del archivo consolidado de comunicaciones. </t>
    </r>
    <r>
      <rPr>
        <sz val="12"/>
        <rFont val="Arial Narrow"/>
        <family val="2"/>
      </rPr>
      <t xml:space="preserve">
</t>
    </r>
    <r>
      <rPr>
        <b/>
        <sz val="12"/>
        <rFont val="Arial Narrow"/>
        <family val="2"/>
      </rPr>
      <t>Medición de la oportunidad en la respuesta a las peticiones, sin el análisis desagregado por los tiempos legales de cumplimiento (5, 10, 15, 30,  60 días hábiles)</t>
    </r>
    <r>
      <rPr>
        <sz val="12"/>
        <rFont val="Arial Narrow"/>
        <family val="2"/>
      </rPr>
      <t xml:space="preserve">
Lo anterior, incumple con el Acuerdo 160, articulo 49; "(...) Trimestralmente la entidad presentará un informe compilado a la Comisión Ciudadana de Lucha contra la Corrupción, sobre las principales quejas y reclamos, así como la solución que se dio a las mismas", el articulo 54; "Las dependencias (...) que reciban las quejas y reclamos deberán informar periódicamente al jefe o director de la entidad sobre el desempeño de sus funciones, los cuales deberán incluir: 1) Servicios sobre los que se presente el mayor número de quejas y reclamos (...)"  y, con la Resolución 3564 de 2015, numeral 10.10; "Informe de peticiones, quejas, reclamo, denuncias y solicitudes de acceso a la información: El sujeto obligado debe publicar un informe de todas las peticiones, quejas, reclamos, denuncias y solicitudes de acceso a la información recibidas en los tiempos de respuesta relacionados, junto con un análisis resumido de este mismo tema. (...) Específicamente respecto de las solicitudes de acceso a información pública, el informe debe discriminar la siguiente información mínima: a) El número de solicitudes recibidas, b) el número de solicitudes que fueron trasladadas a otra institución, c) el tiempo de respuesta a cada solicitud, d) el número de solicitudes en las que se negó el acceso a la información (...)</t>
    </r>
  </si>
  <si>
    <r>
      <t>Los hallazgos de la presente tabla, evidencian</t>
    </r>
    <r>
      <rPr>
        <b/>
        <sz val="12"/>
        <color theme="1"/>
        <rFont val="Arial Narrow"/>
        <family val="2"/>
      </rPr>
      <t xml:space="preserve"> falencias en el registro y análisis de los datos que tienen impacto directo sobre el seguimiento, monitoreo y las acciones</t>
    </r>
    <r>
      <rPr>
        <sz val="12"/>
        <color theme="1"/>
        <rFont val="Arial Narrow"/>
        <family val="2"/>
      </rPr>
      <t xml:space="preserve"> que pueden asegurar el envío oportuno y con calidad de las respuestas a las peticiones de los ciudadanos.
Por lo anterior, se evidencia un alto riesgo de incumplimiento y exposición a sanciones por parte de la institución, por incumplimiento del Acuerdo 60, artículo 55: "</t>
    </r>
    <r>
      <rPr>
        <i/>
        <sz val="12"/>
        <color theme="1"/>
        <rFont val="Arial Narrow"/>
        <family val="2"/>
      </rPr>
      <t>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t>
    </r>
    <r>
      <rPr>
        <sz val="12"/>
        <color theme="1"/>
        <rFont val="Arial Narrow"/>
        <family val="2"/>
      </rPr>
      <t xml:space="preserve">"
Adicional a lo anterior, las peticiones evidenciadas para el periodo incumplen con el procedimiento COM-P-1; GESTIÓN DE PETICIONES, QUEJAS, RECLAMOS, SUGERENCIAS Y DENUNCIAS, en relación con la actividad 1. </t>
    </r>
    <r>
      <rPr>
        <i/>
        <sz val="12"/>
        <color theme="1"/>
        <rFont val="Arial Narrow"/>
        <family val="2"/>
      </rPr>
      <t xml:space="preserve">(...)"Si la PQRSD llega por correo electrónico a cualquier funcionario o contratista del ICC, éste </t>
    </r>
    <r>
      <rPr>
        <b/>
        <i/>
        <sz val="12"/>
        <color theme="1"/>
        <rFont val="Arial Narrow"/>
        <family val="2"/>
      </rPr>
      <t>debe reenviarla inmediatamente al correo contactenos@caroycuervo.gov.co</t>
    </r>
    <r>
      <rPr>
        <i/>
        <sz val="12"/>
        <color theme="1"/>
        <rFont val="Arial Narrow"/>
        <family val="2"/>
      </rPr>
      <t>"</t>
    </r>
  </si>
  <si>
    <t>ESTADO DEL SEGUIMIENTO A RECOMENDACIONES</t>
  </si>
  <si>
    <r>
      <t xml:space="preserve">ALCANCE: </t>
    </r>
    <r>
      <rPr>
        <b/>
        <sz val="12"/>
        <color rgb="FF0070C0"/>
        <rFont val="Arial Narrow"/>
        <family val="2"/>
      </rPr>
      <t>PETICIONES CON PLAZO DE RESPUESTA DENTRO DEL PERIÓDO EVALUADO</t>
    </r>
  </si>
  <si>
    <t>CÓDIGOS RADICADOS</t>
  </si>
  <si>
    <r>
      <t xml:space="preserve">PERÍODO EVALUADO: </t>
    </r>
    <r>
      <rPr>
        <b/>
        <sz val="12"/>
        <color rgb="FF0070C0"/>
        <rFont val="Arial Narrow"/>
        <family val="2"/>
      </rPr>
      <t>SEGUNDO SEMESTRE DE 2021</t>
    </r>
  </si>
  <si>
    <t>EXPEDIENTE</t>
  </si>
  <si>
    <t>QUEJA</t>
  </si>
  <si>
    <t>INFORME</t>
  </si>
  <si>
    <t>Correo electrónico dirigido a la Coordinadora del Grupo de Talento Humano (presuntas irregularidades en certificado de ingreso y retención vigencia 2019)</t>
  </si>
  <si>
    <t>Etapa probatoria</t>
  </si>
  <si>
    <t>Etapa Probatoria</t>
  </si>
  <si>
    <t>ICC-DISC-003-21</t>
  </si>
  <si>
    <t>Queja Anónima, de fecha 22 de abril del año en curso, y radicada en el Instituto Caro y Cuervo  el 03 de junio de 2021, dirigida entre otros al señor Presidente de la Republica Iván Duque Márquez, al Ministro de Cultura Felipe Buitrago Restrepo y a la Procuradora General de la Nación Margarita Cabello Blanco, presuntas irregularidades de corrupción al interior del Instituto Caro y Cuervo</t>
  </si>
  <si>
    <t>Informe de la Coordinadora del Grupo de Talento Humano en donde pone de presente presuntas irregularidades en cuanto a requisitos académicos y de experiencia exigidos en el manual de funciones al momento de nombramiento y posesión de algunos funcionarios del Instituto Caro y Cuervo</t>
  </si>
  <si>
    <t>ICC-DIS-001-21
Indagación Preliminar</t>
  </si>
  <si>
    <t>ICC-DISC-002-2021
Indagación preliminar</t>
  </si>
  <si>
    <t>Informe mediante correo electrónico del jefe de la oficina de Control Interno – Informe de auditoría
Hallazgos al proceso de gestión documental</t>
  </si>
  <si>
    <t>ICC-DISC-004-21
Indagación preliminar</t>
  </si>
  <si>
    <t>Carta de autorización del autor para publicación de material de su propiedad, con fecha 10 de marzo de 2021, sin embargo, el radicado es del 23 de diciembre de 2021, no existe captura de pantalla del correo con el que se recibió dicha carta de manera que no es claro en que fecha se recibió la solicitud.</t>
  </si>
  <si>
    <t>Fecha del Trámite</t>
  </si>
  <si>
    <t>Expedida</t>
  </si>
  <si>
    <t>PRIETO RINCON CLAUDIA ESPERANZA</t>
  </si>
  <si>
    <t>PINZON ROJAS MARTICA</t>
  </si>
  <si>
    <t>GARCIA SANCHEZ EDITH MARLEN</t>
  </si>
  <si>
    <t>BAJONERO RODRIGUEZ CARLOS JULIO</t>
  </si>
  <si>
    <t>CHANCI ARANGO MYRIAM LUCIA</t>
  </si>
  <si>
    <t>MORENO GARCIA LUIS FELIPE</t>
  </si>
  <si>
    <t>Cancelada</t>
  </si>
  <si>
    <t>TELLEZ PINILLA GERARDO</t>
  </si>
  <si>
    <t>Se registra como traslado por no competencia</t>
  </si>
  <si>
    <t>No es clara la solicitud, se solicita contextualizar, sin embargo, no se evidencia nueva solicitud ni respuesta definitiva posterior.</t>
  </si>
  <si>
    <t>Solicitud de información sobre arte rupestre</t>
  </si>
  <si>
    <t>La respuesta tuvo dos momentos por parte de Atención al Ciudadano, pudo manejarse desde la primera respuesta</t>
  </si>
  <si>
    <t>Total comunicaciones otras categorías</t>
  </si>
  <si>
    <t>Universo comunicaciones recibidas jul dic 2021</t>
  </si>
  <si>
    <t>Universo comunicaciones recibidas enero 2022</t>
  </si>
  <si>
    <t>Total</t>
  </si>
  <si>
    <t>Peticiones recibidas jul dic 2021</t>
  </si>
  <si>
    <t>Peticiones recibidas ene 2022</t>
  </si>
  <si>
    <t xml:space="preserve"> </t>
  </si>
  <si>
    <t>Petición</t>
  </si>
  <si>
    <t>Adjuntar solicitud de aclaración enviada al peticionario</t>
  </si>
  <si>
    <t>Control interno disciplinario</t>
  </si>
  <si>
    <t>Incluir el código QR de radicación en la imagen recibida</t>
  </si>
  <si>
    <t>Planeación</t>
  </si>
  <si>
    <t>La comunicación recibida es respuesta a una solicitud hecha por el ICC a la Imprenta Nacional, carece de código QR y es incorrecta su clasificación</t>
  </si>
  <si>
    <t>Sin información</t>
  </si>
  <si>
    <t>Ingresa respuesta de la Imprenta Nacional a una petición realizada por el ICC, sin código QR,  clasificada como Derecho de petición con fecha posterior a la solicitud</t>
  </si>
  <si>
    <t>Se codifica la petición realizada por el ICC como derecho de petición y se asigna fecha anterior a la respuesta que le da origen</t>
  </si>
  <si>
    <t>Agregar nombre y cargo de quien responde</t>
  </si>
  <si>
    <t>Incluir nombre y cargo de quien responde</t>
  </si>
  <si>
    <t>Clasificada como derecho de petición, sin embargo, se asemeja más a la categoría hojas de vida ya que se trata de un docente extranjero interesado en ser vinculado al instituto para prestar sus servicios. El mismo peticionario del radicado 919</t>
  </si>
  <si>
    <t>Clasificada como derecho de petición, sin embargo, se asemeja más a la categoría hojas de vida ya que se trata de un docente extranjero interesado en ser vinculado al instituto para prestar sus servicios.</t>
  </si>
  <si>
    <t>Se registra en archivo consolidado la fecha 17-08-21 para la respuesta definitiva al usuario, sin embargo, la imagen de salida muestra que el correo se envió el 27-08-21</t>
  </si>
  <si>
    <t>Procesos editoriales</t>
  </si>
  <si>
    <t>Radicar y responder de manera oportuna</t>
  </si>
  <si>
    <t>sin información</t>
  </si>
  <si>
    <t>Gestión de museos</t>
  </si>
  <si>
    <t>Se dio respuesta a la petición de alianza pero esa imagen del correo o el formulario a través del cual se solicitó, no se observa en el archivo marcado con el radicado 1185</t>
  </si>
  <si>
    <t>No se encuentra la petición original en la imagen de salida, se adjuntó otra petición no relacionada, no corresponde al radicado. La fecha de radicado no coincide con lo registrado en el archivo consolidado de comujnicaciones: 28-08-21 / 30-08-21</t>
  </si>
  <si>
    <t>Incluir imagen de envío de la respuesta definitiva</t>
  </si>
  <si>
    <t>Respuesta oportuna a la petición e imagen de salida correspondiente a la respuesta definitiva al usuario</t>
  </si>
  <si>
    <t>Eliminar el dóble consecutivo de radicación</t>
  </si>
  <si>
    <t>Guardar imagen  de salida</t>
  </si>
  <si>
    <t>La fecha de respuesta evidenciada en la imagen de salida es diferente a la registrada en el consolidado de comunicaciones</t>
  </si>
  <si>
    <t>En la respuesta enviada en idioma inglés, se incluyó una frase en español</t>
  </si>
  <si>
    <t>Educación contínua</t>
  </si>
  <si>
    <t>La fecha de respuesta evidenciada en la imagen de salida es diferente a la registrada en el consolidado de comunicaciones, incluso anterior a la radicación</t>
  </si>
  <si>
    <t>SI</t>
  </si>
  <si>
    <t>Solicitud procuraduria queja anónima clasificada como proceso disciplinario. Debió clasificarse como queja o petición</t>
  </si>
  <si>
    <t>La imagen de entrada no cuenta con radicado. El área de Control Interno Disciplinario solicita radicado y se genera una imagen de salida como soporte de dicho proceso</t>
  </si>
  <si>
    <t>Proceso disciplinario</t>
  </si>
  <si>
    <t>Solicitud de devolución de dinero, se clasifica como traslado por no competencia sin embargo, el área Seminario Andrés Bello emite una respuesta parcial solicitando aclaración, por lo que debió clasificarse como petición</t>
  </si>
  <si>
    <t>Traslado por no competencia</t>
  </si>
  <si>
    <t>Guardar imagen de salida con respuesta al usuario del traslado por no competencia</t>
  </si>
  <si>
    <t>si</t>
  </si>
  <si>
    <t>Subdirección administrativa</t>
  </si>
  <si>
    <t>Relaciones institucionales</t>
  </si>
  <si>
    <t xml:space="preserve"> - </t>
  </si>
  <si>
    <t>Oportunidad de respuesta (sosbre recibdo)</t>
  </si>
  <si>
    <t>Tiempo transcurrido (desde recibido)</t>
  </si>
  <si>
    <t>La fecha de respuesta registrada en el consolidado difiere de la fecha de envío del correo con la respuesta según imágenes digitalizados 2021</t>
  </si>
  <si>
    <t>La comunicación está dirigida a un alcalde municipal específiamente, por lo que pudo reponderse desde su ingreso en un primer momento, no en dos</t>
  </si>
  <si>
    <t>Muestra peticiones jul dic 2021</t>
  </si>
  <si>
    <t>Muestra peticiones ene 2022</t>
  </si>
  <si>
    <t>Cuenta de Fecha radicado</t>
  </si>
  <si>
    <t>Cuenta de Fecha de respuesta</t>
  </si>
  <si>
    <t>Sin asignación de área</t>
  </si>
  <si>
    <t>892, 950, 965
973, 987, 997, 1014, 1020, 1024, 1034, 1041, 1054, 1059, 1094, 1110, 1132, 1177, 1339, 1499, 1542, 1575, 1589, 1620, 1638, 1688, 1694, 1720, 1726, 35, 47, 75, 84, 97,106, 117</t>
  </si>
  <si>
    <t>878, 887, 903, 917, 919, 983, 994, 1045, 1066, 1105, 1122, 1166, 1219, 1307, 1444, 1465, 1507, 1567, 1570, 1603, 1612, 1631, 1645, 1652, 1667, 1733, 1, 15, 28</t>
  </si>
  <si>
    <t>956, 1129</t>
  </si>
  <si>
    <t>1029, 1115, 1194, 1375, 1596</t>
  </si>
  <si>
    <t>1151, 1487, 1554</t>
  </si>
  <si>
    <t>1530, 129</t>
  </si>
  <si>
    <t>1377, 1458, 1617</t>
  </si>
  <si>
    <t>1185, 1520</t>
  </si>
  <si>
    <t>2021-2</t>
  </si>
  <si>
    <t>Asegurar que la asignación de código de radicación coincide con la identificación del archivo en el consolidado de imágenes. En la imagen de entrada se incluyó el código de radicado 1184, generando confusión y duplicidad de información, pues al parecer se dejó en la imagen recibida parte de un radicado anterior y diferente (1184)</t>
  </si>
  <si>
    <t>Asignar código de radicación desde el ingreso de la petición e incluirlo en la imagen de entrada</t>
  </si>
  <si>
    <t>El usuario quiere enviar su hoja de vida. Vuelve a comunicarse con el ICC 14 días después de su primera solicitud dado que no recibe respuesta, de hecho, se responde primero la segunda comunicación</t>
  </si>
  <si>
    <t>Clasificar correctamente la petición, ya que se observa junto al código QR un consecutivo de 4 dígitos y designación como PQRSD 4077, duplicando así el radicado. Se trata de una petición, no de una queja</t>
  </si>
  <si>
    <t xml:space="preserve">Unificar la clasificación asignada a la solicitud, pues se generó QR con clasificación Solicitud de información yel título del archivo en consolidado contiene la abreviatura Der Pet (derecho de peticioón) </t>
  </si>
  <si>
    <t>Agilizar respuesta y revisar la clasificación ya que el usuario informa desde el inicio sobre su interés en enviar su hoja de vida para explorar la posibilidad de vincularse al instituto y la clasificación que se le asigna es derecho de petición, pudo haberse clasificado como hoja de vida desde el comienzo.</t>
  </si>
  <si>
    <t>% Cumplimiento 2021-2</t>
  </si>
  <si>
    <t># Cumplimientos 2021-2</t>
  </si>
  <si>
    <t># Cumplimientos 2021-1</t>
  </si>
  <si>
    <t>% Cumplimiento 2021-1</t>
  </si>
  <si>
    <t>CANTIDAD DE RADICADOS 2021-2</t>
  </si>
  <si>
    <t>CANTIDAD DE RADICADOS 2021-1</t>
  </si>
  <si>
    <t>%</t>
  </si>
  <si>
    <t>Numero de Solicitud</t>
  </si>
  <si>
    <t>Observaciones Evento</t>
  </si>
  <si>
    <t>Usuario Registro</t>
  </si>
  <si>
    <t>Usuario Revision</t>
  </si>
  <si>
    <t>Usuario Firmante</t>
  </si>
  <si>
    <t>Nit Seccional Entidad Certificadora</t>
  </si>
  <si>
    <t>Seccional Entidad Certificadora</t>
  </si>
  <si>
    <t>Nit Seccional Empleador</t>
  </si>
  <si>
    <t>Seccional Empleador</t>
  </si>
  <si>
    <t>Nit Entidad Solicitante</t>
  </si>
  <si>
    <t>Numero de la Certificacion</t>
  </si>
  <si>
    <t>20211102</t>
  </si>
  <si>
    <t>Expedida - Verificada</t>
  </si>
  <si>
    <t>20220217</t>
  </si>
  <si>
    <t>Se encuentra que aunque presenta pagos posteriores a la fecha de resolución de aceptación de renuncia, la persona recibió pagos posteriores por retroactivo no por que siguiera vinculado, se requiere corregir la fecha de retiro expedida inicialmente</t>
  </si>
  <si>
    <t>BERNAL VALBUENA ANGELICA MARIA</t>
  </si>
  <si>
    <t>MONTOYA TALERO LILIANA JEANNETTE</t>
  </si>
  <si>
    <t>202111899999096000130001</t>
  </si>
  <si>
    <t>MILLAN GRAJALES CARMEN ROSA</t>
  </si>
  <si>
    <t>202111899999096000950003</t>
  </si>
  <si>
    <t>20220216</t>
  </si>
  <si>
    <t>202112899999096000020002</t>
  </si>
  <si>
    <t>20211117</t>
  </si>
  <si>
    <t>202201899999096000060003</t>
  </si>
  <si>
    <t>202201899999096000800004</t>
  </si>
  <si>
    <t>20220105</t>
  </si>
  <si>
    <t>TELLEZ PINILLA LUZ MILA</t>
  </si>
  <si>
    <t>202201899999096000930005</t>
  </si>
  <si>
    <t>20220215</t>
  </si>
  <si>
    <t>202111899999096000270004</t>
  </si>
  <si>
    <t>202111899999096000760002</t>
  </si>
  <si>
    <t>HERNANDEZ GAITAN SANDRA LILIANA</t>
  </si>
  <si>
    <t>20210920</t>
  </si>
  <si>
    <t>202110899999096000690001</t>
  </si>
  <si>
    <t>20220207</t>
  </si>
  <si>
    <t>Se firma digitalmente la certificación</t>
  </si>
  <si>
    <t>CARMEN ROSA MILLAN GRAJALES</t>
  </si>
  <si>
    <t>202202899999096000170001</t>
  </si>
  <si>
    <t>VERGARA SILVA JUAN CARLOS</t>
  </si>
  <si>
    <t>SOC ADM DE FONDOS DE PENSIONES Y CESANTIAS PORVENIR S A</t>
  </si>
  <si>
    <t>20211213</t>
  </si>
  <si>
    <t>202201899999096000710007</t>
  </si>
  <si>
    <t>RIOS DEARDILA MARIA CUSTODIA</t>
  </si>
  <si>
    <t>20210726</t>
  </si>
  <si>
    <t>20220204</t>
  </si>
  <si>
    <t>Ajustar los valores con corte a 30 de junio de 2021</t>
  </si>
  <si>
    <t>202107899999096000290001</t>
  </si>
  <si>
    <t>TORRES REYES CIPRIANO</t>
  </si>
  <si>
    <t>20210520</t>
  </si>
  <si>
    <t>202108899999096000550001</t>
  </si>
  <si>
    <t>BALLEN SARMIENTO DEMETRIO</t>
  </si>
  <si>
    <t>20210628</t>
  </si>
  <si>
    <t>Ajuste del año 2012</t>
  </si>
  <si>
    <t>202106899999096000050003</t>
  </si>
  <si>
    <t>20210419</t>
  </si>
  <si>
    <t>202106899999096000930001</t>
  </si>
  <si>
    <t>JUNCO PULIDO LILIANA</t>
  </si>
  <si>
    <t>20210226</t>
  </si>
  <si>
    <t>202105899999096000860001</t>
  </si>
  <si>
    <t>GALINDO TORRES INES</t>
  </si>
  <si>
    <t>20210407</t>
  </si>
  <si>
    <t>202104899999096000740002</t>
  </si>
  <si>
    <t>VILLA VILLANUEVA MARTHA LUCIA</t>
  </si>
  <si>
    <t>20201125</t>
  </si>
  <si>
    <t xml:space="preserve">SE REQUIERE CERTIFICAR Y PERIDOS </t>
  </si>
  <si>
    <t>202012899999096000650003</t>
  </si>
  <si>
    <t>TORRES CARREÑO RUBEN DARIO</t>
  </si>
  <si>
    <t>20201007</t>
  </si>
  <si>
    <t>202012899999096000980002</t>
  </si>
  <si>
    <t>JOYA ROJAS JOSE EDUARDO</t>
  </si>
  <si>
    <t>20200608</t>
  </si>
  <si>
    <t>202009899999096000030001</t>
  </si>
  <si>
    <t>20220124</t>
  </si>
  <si>
    <t>JUAN MANUEL ESPINOSA RESTREPO</t>
  </si>
  <si>
    <t>202201899999096000200006</t>
  </si>
  <si>
    <t>20211124</t>
  </si>
  <si>
    <t>20220111</t>
  </si>
  <si>
    <t>202201899999096000870002</t>
  </si>
  <si>
    <t>20211125</t>
  </si>
  <si>
    <t>202201899999096000870001</t>
  </si>
  <si>
    <t>20220110</t>
  </si>
  <si>
    <t>Ajustar la fecha de retiro</t>
  </si>
  <si>
    <t>Ya fue realizado el ajuste</t>
  </si>
  <si>
    <t>UNIVERSO/
MUESTRA</t>
  </si>
  <si>
    <r>
      <rPr>
        <b/>
        <sz val="12"/>
        <rFont val="Arial Narrow"/>
        <family val="2"/>
      </rPr>
      <t>Incumplimientos evidenciados en la evaluación de la calidad de las respuestas a las peticiones:</t>
    </r>
    <r>
      <rPr>
        <sz val="12"/>
        <rFont val="Arial Narrow"/>
        <family val="2"/>
      </rPr>
      <t xml:space="preserve">
Por falta de imágen de respuesta a peticiones, solo fue posible evaluar éste requisito en el 91,76% de la muestra de peticiones tomada; de 85 elementos, 7 no cuentan con imagen de salida y/o evidencia de respuesta.
De acuerdo con lo anterior, no fue posible determinar el nivel de cumplimiento del requisito en los siguientes radicados: 887, 1105, 1122, 1129, 1185, 1377, 1589,</t>
    </r>
  </si>
  <si>
    <t>Se evidencian tres imágenes enviadas con el mismo consecutivo, la primera se emite el 4 de agosto de talento humano a Dirección general - Relaciones interinstitucionales, la segunda el 6 de agosto de Dirección general-Relaciones interinstitucionales a la Coordinadora de Talento humano y la tercera de talento humano al usuario y otros destinatarios internos. Esta respuesta se emite primero que la correspondiente a la primera solicitud que hizo el usuario radicado 919. La fecha registrada como respuesta definitiva en el archivo consolidado es incorrecta porque señala el 4 de agosto, sin embargo esa fecha corresponde a uno de los envíos internos y solo hasta el 9 de agosto se envió la respuesta al peticionario según se evidencia en la fecha del correo que muestra la imagen de salida.</t>
  </si>
  <si>
    <r>
      <rPr>
        <b/>
        <sz val="12"/>
        <color theme="1"/>
        <rFont val="Arial Narrow"/>
        <family val="2"/>
      </rPr>
      <t xml:space="preserve">Registro parcial o nulo de los anexos. </t>
    </r>
    <r>
      <rPr>
        <sz val="12"/>
        <color theme="1"/>
        <rFont val="Arial Narrow"/>
        <family val="2"/>
      </rPr>
      <t xml:space="preserve">Lo anterior, incumple con el Acuerdo 60 de 2001, artículo 2; </t>
    </r>
    <r>
      <rPr>
        <i/>
        <sz val="12"/>
        <color theme="1"/>
        <rFont val="Arial Narrow"/>
        <family val="2"/>
      </rPr>
      <t>"Registro de Comunicaciones oficiales: Es el procedimiento por medio del cual, las entidades ingresan en sus sistemas manuales o automatizados de correspondencia, todas las comunicaciones producidas o recibidas, registrando datos tales como: Nombre de la persona y / o Entidad Remitente o destinataria, Nombre o código de la(s) Dependencia(s) competente(s), Número de radicación, Nombre del funcionario responsable del trámite, Anexos y Tiempo de respuesta (Si lo amerita), entre otros"</t>
    </r>
  </si>
  <si>
    <t xml:space="preserve">* No se están clasificando las solicitudes de acuerdo con la TRD
* No se evidencia que se tengan en cuenta las categorías establecidas en el documento "Estrategias para la construcción del plan anticorrupción y de atención al ciudadano"
</t>
  </si>
  <si>
    <t xml:space="preserve">* La petición 919/2021 se clasificó como derecho de petición, sin embargo, se asemeja más a la categoría hojas de vida ya que se trata de un docente extranjero interesado en ser vinculado al instituto para prestar sus servicios. El usuario remite una nueva solicitud  a la que se asigna el radicado 994, que vuelve a ser clasificada como derecho de petición pero nevamente se asemeja a la categoría hojas de vida puesto que el docente solicita el correo o contacto de talento humano para explorar la posibilidad de ser vinculado a la planta de personal. 
* La petición 994/2021 clasificada como derecho de petición, se asemeja más a la categoría hojas de vida ya que se trata de un docente extranjero interesado en ser vinculado al instituto para prestar sus servicios. El mismo peticionario del radicado 919. </t>
  </si>
  <si>
    <r>
      <rPr>
        <b/>
        <sz val="12"/>
        <rFont val="Arial Narrow"/>
        <family val="2"/>
      </rPr>
      <t xml:space="preserve">Errores de categotización: 
</t>
    </r>
    <r>
      <rPr>
        <sz val="12"/>
        <rFont val="Arial Narrow"/>
        <family val="2"/>
      </rPr>
      <t>* La petición 919/2021 se clasificó como derecho de petición, sin embargo, se asemeja más a la categoría hojas de vida ya que se trata de un docente extranjero interesado en ser vinculado al instituto para prestar sus servicios.
* La petición 956/2021 es una respuesta de la Imprenta Nacional a una petición previamente realizada por el ICC, e ingresa sin código QR, clasificada como Derecho de petición con fecha posterior a la solicitud. En la imagen de salida se evidencia que se codifica la petición realizada por el ICC como derecho de petición y se asigna fecha anterior a la respuesta que le da origen.
* La petición 1129/2021 solicitud de la Procuraduria General de la República que consiste en una queja anónima clasificada como proceso disciplinario. Debió clasificarse como queja o petición.
* 1185/2021: No se encuentra la petición original en la imagen de salida, se adjuntó otra petición no relacionada, que no corresponde al radicado. La fecha de radicado no coincide con lo registrado en el archivo consolidado de comunicaciones: 28-08-21 / 30-08-21.
1458/2021: Solicitud de devolución de dinero, se clasifica como traslado por no competencia sin embargo, el área Seminario Andrés Bello emite una respuesta parcial solicitando aclaración, por lo que debió clasificarse como petición.</t>
    </r>
  </si>
  <si>
    <t>Se recomienda implementar los controles necesarios para monitorear y hacer seguimiento a las solicitudes de certificaciones que se realizan a través del sistema CETIL, ya que se observó un creciente número de alertas recibidas y demora en la respuesta.</t>
  </si>
  <si>
    <t>Formular un plan de mejoramiento de acuerdo con las recomendaciones de la hoja actual y las debilidades y neutralidades relacionada en la hoja: "Tendencias así como de la hoja 7. "Atributos" del presente informe.</t>
  </si>
  <si>
    <t>Estandarizar el formato de la firma de los correos electrónicos, tanto para funcionarios, como para contratistas e incluir la corrección de la dirección de la Hacienda Yerbabuena, de: Autopista Norte, Kilómetro 9 más 300 metros, a: Carretera Central Norte. Kilómetro 9 más 300 metros, Chía (Cundinamarca.)</t>
  </si>
  <si>
    <t>Como complemento a recomendación anterior,el radicado de la petición que genera la página web del ICC, no corresponde con el consecutivo del archivo consolidado de comunicaciones que administra Gestión Documental. Se recomienda enviar el radicado de la petición por la página web al correo electrónico registrado por el ciudadano.</t>
  </si>
  <si>
    <r>
      <t>* Respuesta a peticiones sin evidencia de envío de respuesta definitiva al ciudadano: 887, 950, 987, 1129, 1307, 1694</t>
    </r>
    <r>
      <rPr>
        <sz val="12"/>
        <color rgb="FF00B0F0"/>
        <rFont val="Arial Narrow"/>
        <family val="2"/>
      </rPr>
      <t xml:space="preserve">
</t>
    </r>
    <r>
      <rPr>
        <sz val="12"/>
        <rFont val="Arial Narrow"/>
        <family val="2"/>
      </rPr>
      <t>* Sin resolución de fondo o concreta: 950, 1105, 1122, 1129, 1377, 1458, 1589, 1694
* Sin resolución total de la petición: 950, 1014, 1105, 1122, 1129, 1377, 1458, 1589, 1694
* Sin justificación (Razones precisas al peticionario para conceder, negar o trasladar la solicitud): 950, 1105, 1122, 1129, 1377, 1589
* Falta cargo o rol de quién responde: 892, 973, 983, 1024, 1086, 1105, 1122, 1589, 1596, 1720, 1726, 35, 47, 75, 84, 97, 106, 117
* Sin evidencia de envío de respuesta: 887, 1105, 1122, 1144, 1129, 1377, 1589</t>
    </r>
    <r>
      <rPr>
        <sz val="12"/>
        <color rgb="FF00B0F0"/>
        <rFont val="Arial Narrow"/>
        <family val="2"/>
      </rPr>
      <t xml:space="preserve">
</t>
    </r>
    <r>
      <rPr>
        <sz val="12"/>
        <rFont val="Arial Narrow"/>
        <family val="2"/>
      </rPr>
      <t xml:space="preserve">* Sin imagen de salida: 1105, 1122, 1144, 1185, 1377, 1589
* Fechas incorrectas: 994
</t>
    </r>
  </si>
  <si>
    <t>Se asigna código de radicado con clasificación traslado por no competencia</t>
  </si>
  <si>
    <t>No se encuentra imagen de salida, en el consolidado se indica respuesta sin novedad 12 de octubre, sin embargo, no se encuentra evidencia de envío de respuesta</t>
  </si>
  <si>
    <t>No se encuentra imagen de salida, en el consolidado se indica respuesta sin novedad el 23 de agosto, sin embargo, no se encuentra evidencia de envío de respuesta</t>
  </si>
  <si>
    <t>Generación de doble código de radicación para las solicitudes que se reciben a través del formulario web. Lo anterior pone en riesgo el cumplimiento del Artículo 15 Ley 962 del 2005 Derecho de turno."Los organismos y entidades de la Administración Pública Nacional que conozcan de peticiones, quejas, o reclamos, deberán respetar estrictamente el orden de su presentación, dentro de los criterios señalados en el reglamento del derecho de petición de que trata el Titulo II del Código Contencioso Administrativo, sin consideración de la naturaleza de la petición, queja o reclamo, salvo que tengan prelación legal. Los procedimientos especiales regulados por la ley se atenderán conforme a la misma. Si en la ley especial no se consagra el derecho de turno, se aplicará lo dispuesto en la presente ley. En todas las entidades, dependencias y despachos públicos, debe llevarse un registro de presentación de documentos, en los cuales se dejará constancia de todos los escritos, peticiones y recursos que se presenten por los usuarios, de tal manera que estos puedan verificar el estricto respeto al derecho de turno, dentro de los criterios señalados en el reglamento mencionado en el inciso anterior, el cual será público, lo mismo que el registro de los asuntos radicados en la entidad u organismo. Tanto el reglamento como el registro se mantendrán a disposición de los usuarios en la oficina o mecanismo de atención al usuario.
Cuando se trate de pagos que deba atender la Administración Pública, los mismos estarán sujetos a la
normatividad presupuestal.</t>
  </si>
  <si>
    <t>Al recibir una petición a través del formulario web, este aplicativo genera un código de radicación; el funcionario encargado debe retomar esta información y volver a asignar código de radicado acorde con el manejo de la radicación manual, para incluirlo en el archivo consolidado de comunicaciones y dar continuidad al trámite según este curso de acción. Lo cual implica un reproceso parcial y un riesgo de pérdida o traslapo de información, que podría mitigarse si la radicación de solicitudes se hace por completo a través de dicho formulario,aplicando a la inversa la metodología y recurso disponibles actualmente.</t>
  </si>
  <si>
    <r>
      <t>Ver informes trimestrales publicados en</t>
    </r>
    <r>
      <rPr>
        <sz val="12"/>
        <color rgb="FFFF0066"/>
        <rFont val="Arial Narrow"/>
        <family val="2"/>
      </rPr>
      <t>:</t>
    </r>
    <r>
      <rPr>
        <sz val="12"/>
        <rFont val="Arial Narrow"/>
        <family val="2"/>
      </rPr>
      <t xml:space="preserve">
https://www.caroycuervo.gov.co/transparencia/TERCER%20INFORME%20TRIMESTRAL%20DE%20PQRSD%202021.pdf
https://www.caroycuervo.gov.co/transparencia/CUARTO%20INFORME%20TRIMESTRAL%20DE%20PQRSD%202021DEFINITIVO.pdf</t>
    </r>
  </si>
  <si>
    <t xml:space="preserve">El informe de PQRS correspondiente al tercer trimestre de 2021, cita en la página 11, punto 15 Tiempo promedio de respuesta, que durante dicho periodo no se recibieron quejas, sin embargo, el radicado 1129 corresponde claramente a una queja o petición, por el título del documento enviado de manera anónima, además del desarrollo de la comunicación que a lo largo de sus 9 páginas refiere asuntos irregulares que ameritan atención por parte de los entes de control.
El total de peticiones para el 2o semestre de 2021 incluyendo lo expuesto en ambos informes trimestrales páginas 12 y 15 respectivamente, suma 379, cifra que difiere de la verificación realizada para establecer la muestra del presente informe: 382.
Ver informes trimestrales publicados en: 
https://www.caroycuervo.gov.co/transparencia/TERCER%20INFORME%20TRIMESTRAL%20DE%20PQRSD%202021.pdf 
https://www.caroycuervo.gov.co/transparencia/CUARTO%20INFORME%20TRIMESTRAL%20DE%20PQRSD%202021DEFINITIVO.pdf </t>
  </si>
  <si>
    <t>No se encuentra esta información en la página web, en el formulario para PQRSD, en las sedes del instituto, ni se le informa  al usuario mediante el envío del radicado.</t>
  </si>
  <si>
    <t>La petición 1458/2021 solicitud de devolución de dinero, se clasifica como traslado por no competencia sin embargo, el área Seminario Andrés Bello emite una respuesta parcial solicitando aclaración, lo cual sugiere haberla clasificado como petición.
No hay evidencia del traslado por no competencia de los radicados 1144 y 1377 de 2021.</t>
  </si>
  <si>
    <t>FLOREZ OSPINA MARÍA DEL PILAR</t>
  </si>
  <si>
    <t>ARDILA GONZÁLES ALIX MARÍA</t>
  </si>
  <si>
    <t>3. Acumuladas sin evidencia</t>
  </si>
  <si>
    <t>Bogotá, D.C., marzo de 2022</t>
  </si>
  <si>
    <t>5. Atributos</t>
  </si>
  <si>
    <t>6. Hallazgos</t>
  </si>
  <si>
    <t>8. QuejasCID</t>
  </si>
  <si>
    <t>9. Recomendaciones</t>
  </si>
  <si>
    <t>4. Muestreo</t>
  </si>
  <si>
    <t>7. Cetil</t>
  </si>
  <si>
    <t>´202112899999096000850001</t>
  </si>
  <si>
    <t>recomendación valores pagados aval de tesorería, como respaldo a la firma de la directora</t>
  </si>
  <si>
    <t># RADICADO DE RECIBIDO</t>
  </si>
  <si>
    <t>E1</t>
  </si>
  <si>
    <t>Informes</t>
  </si>
  <si>
    <t>E614</t>
  </si>
  <si>
    <t>Derecho de petición</t>
  </si>
  <si>
    <t>Desconocido</t>
  </si>
  <si>
    <t>No se evidencia imagen de salida a la fecha, pese a que en el consolidado se registra que el 22-06-21 se emitió respuesta sin novedad</t>
  </si>
  <si>
    <t>No se evidencia imagen de salida a la fecha, tampoco hay registro de respuesta enviada en el consolidado 2021</t>
  </si>
  <si>
    <t>´202111899999096000660005</t>
  </si>
  <si>
    <t>Se evidencia que no se realizó el adecuado monitoreo a los radicados, ya que el archivo concolidado contiene una hoja de cálculo para el monitoreo, que se encuentra sin diligenciamiento.</t>
  </si>
  <si>
    <t>Con respecto a los radicados 1 y 614 identificados como peticiones sin evidencia de respuesta en el corte anterior, se verifica para el corte a 31-12-2021 que no se cuenta con evidencia de respuesta enviada.</t>
  </si>
  <si>
    <t>Incumplimientos</t>
  </si>
  <si>
    <t>Debilidades</t>
  </si>
  <si>
    <t>SIN EVIDENCIAR MEJORA</t>
  </si>
  <si>
    <t>Implementar controles para mejorar aspectos evidenciados como: 
a) Envío de respuesta de las peticiones que se encuentran pendientes de periodos anteriores.
Se recomienda que desde Servicio al Ciudadano se lidere la implementación de esta recomendación</t>
  </si>
  <si>
    <t>Mejoras implementadas</t>
  </si>
  <si>
    <t>Se sugiere tomar como fuente de datos para la elaboración del informe trimestral, solo las peticiones de entrada, el análisis de las peticiones internas se sugiere remitirlo de manera interna. Verificar la discriminación en el informe de los criterios definidos en la Resolución 3564 de 2015, numeral 10.10, específicamente, los literales del a - d.
Pendiente separar las peticiones internas</t>
  </si>
  <si>
    <t>Actualizar el plazo inicial para respuesta, definido en la hoja de monitoreo dic 2020, parece no contemplar el decreto 491 de marzo 28 de 2020, puesto que muestra periodos de 15 días para derechos de petición, en tanto que el plazo vigente según decreto es 30 para primera respuesta.
Al corte 31-12-2021 la hoja de monitoreo del consolidado no está diligenciada. Se corrigieron los plazos en la hoja de radicación.</t>
  </si>
  <si>
    <t>Implementación condicionada al desarrollo de la nueva página web del Instituto</t>
  </si>
  <si>
    <r>
      <t xml:space="preserve">Resolución </t>
    </r>
    <r>
      <rPr>
        <sz val="12"/>
        <rFont val="Arial Narrow"/>
        <family val="2"/>
      </rPr>
      <t>1519 de 2020</t>
    </r>
    <r>
      <rPr>
        <sz val="12"/>
        <color rgb="FF000000"/>
        <rFont val="Arial Narrow"/>
        <family val="2"/>
      </rPr>
      <t xml:space="preserve"> Por la cual se definen los estándares y directrices para publicar la información señalada en la Ley 1712 del 2014 y se definen los requisitos materia de acceso a la información pública, accesibilidad web, seguridad digital, y datos abiertos.</t>
    </r>
  </si>
  <si>
    <t>Peticiones con evidencia de respuesta</t>
  </si>
  <si>
    <t>Peticiones del periodo anterior, sin responder en el periodo evaluado</t>
  </si>
  <si>
    <t>Peticiones que evidencian respuesta parcial</t>
  </si>
  <si>
    <t>Dependencias que dieron respuesta oportuna a peticiones</t>
  </si>
  <si>
    <t>Radicados de salida repetidos</t>
  </si>
  <si>
    <t>Respuesta parcial, registrada como definitiva</t>
  </si>
  <si>
    <t xml:space="preserve">Respuesta sin fecha en la imagen del envío </t>
  </si>
  <si>
    <t>Traslado por no competencia sin evidencia de información  al ciudadano</t>
  </si>
  <si>
    <t>Peticiones radicadas sin el  estándar</t>
  </si>
  <si>
    <t xml:space="preserve">Comunicaciones de entrada con radicados repetidos </t>
  </si>
  <si>
    <t>La respuesta es enviada el 22 de diciembre por la Coordinadora del Grupo BIblioteca</t>
  </si>
  <si>
    <t>Observación</t>
  </si>
  <si>
    <t>ESTADO DEL TRÁMITE DE QUEJAS ANTE CONTROL INTERNO DISCIPLINARIO</t>
  </si>
  <si>
    <t>ESTADO DE TRÁMITE DE CERTIFICACIONES SOLICITADAS POR CETIL</t>
  </si>
  <si>
    <r>
      <t xml:space="preserve">Para efectos de verificar la lectura y comprensión del presente informe, cualquiera que sea su cargo o rol dentro de la Institución, se solicita por favor enviar un correo electrónico a: luz.santafe@caroycuervo.gov.co con el asunto: </t>
    </r>
    <r>
      <rPr>
        <i/>
        <sz val="11"/>
        <color rgb="FF000000"/>
        <rFont val="Arial"/>
        <family val="2"/>
      </rPr>
      <t>“Ok lectura y comprensión del informe de peticiones”,</t>
    </r>
    <r>
      <rPr>
        <sz val="11"/>
        <color rgb="FF000000"/>
        <rFont val="Arial"/>
        <family val="2"/>
      </rPr>
      <t xml:space="preserve"> así mismo, si tiene alguna duda, inquietud o sugerencia, por favor no dude en hacérnoslo saber. ¡Agradecemos su compromiso con la mejora!.
No se recibió ningún correo.</t>
    </r>
  </si>
  <si>
    <r>
      <t>Implementar controles que aseguren el cumplimiento del procedimiento SCI-PD-01; GESTIÓN DE PETICIONES, QUEJAS, RECLAMOS, SUGERENCIAS Y DENUNCIAS, actividad 1.</t>
    </r>
    <r>
      <rPr>
        <i/>
        <sz val="11"/>
        <color rgb="FF000000"/>
        <rFont val="Arial"/>
        <family val="2"/>
      </rPr>
      <t xml:space="preserve"> "(...) Si la PQRSD llega por correo electrónico a cualquier funcionario o contratista del ICC, éste </t>
    </r>
    <r>
      <rPr>
        <b/>
        <i/>
        <sz val="11"/>
        <color rgb="FF000000"/>
        <rFont val="Arial"/>
        <family val="2"/>
      </rPr>
      <t>debe reenviarla inmediatamente al correo contactenos@caroycuervo.gov.co"</t>
    </r>
  </si>
  <si>
    <t>Las solicitudes recibidas durante el segundo semestre a través de la plataforma CETIL, fueron atendidas en su totalidad antes del cierre de la vigencia, como se observa en la tabla.</t>
  </si>
  <si>
    <t>OPORTUNIDAD DE RADICACIÓN DE LAS PETICIONES</t>
  </si>
  <si>
    <t>OPORTUNIDAD DE RESPUESTA A PETICIONES</t>
  </si>
  <si>
    <t>REPORTE DE HALLAZGOS DE AUDITORÍA/OPORTUNIDADES DE MEJORA CORTE 2021-2</t>
  </si>
  <si>
    <t>CANTIDAD DE PETICIONES POR ÁREA</t>
  </si>
  <si>
    <t xml:space="preserve">PETICIONES DE CORTES ANTERIORES SIN EVIDENCIA DE RESPUESTA </t>
  </si>
  <si>
    <t>Petición registrada con categoría diferente</t>
  </si>
  <si>
    <t>Total comunicaciones</t>
  </si>
  <si>
    <t>Total peticiones</t>
  </si>
  <si>
    <t>Total peticiones radicadas con categorías diferentes</t>
  </si>
  <si>
    <t>Respuesta dada sin el formato oficial</t>
  </si>
  <si>
    <t>Peticiones con número de radicación errado</t>
  </si>
  <si>
    <t>CUMPLIMIENTO EN LAS CARACTERÍSTICAS DE RADICACIÓN</t>
  </si>
  <si>
    <t>CUMPLIMIENTO EN LAS CARACTERÍSTICAS DE RESPUESTA</t>
  </si>
  <si>
    <t>Atributos</t>
  </si>
  <si>
    <t>Cantidad 2021-2</t>
  </si>
  <si>
    <t>Cantidad 2021-1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</si>
</sst>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5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u/>
      <sz val="11"/>
      <color theme="10"/>
      <name val="Calibri"/>
      <family val="2"/>
      <scheme val="minor"/>
    </font>
    <font>
      <b/>
      <sz val="12"/>
      <color theme="1"/>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0"/>
      <color rgb="FF006100"/>
      <name val="Calibri"/>
      <family val="2"/>
      <scheme val="minor"/>
    </font>
    <font>
      <sz val="10"/>
      <color rgb="FF002060"/>
      <name val="Calibri"/>
      <family val="2"/>
      <scheme val="minor"/>
    </font>
    <font>
      <sz val="10"/>
      <color rgb="FF9C0006"/>
      <name val="Calibri"/>
      <family val="2"/>
      <scheme val="minor"/>
    </font>
    <font>
      <b/>
      <sz val="10"/>
      <color rgb="FF3F3F3F"/>
      <name val="Calibri"/>
      <family val="2"/>
      <scheme val="minor"/>
    </font>
    <font>
      <sz val="8"/>
      <name val="Calibri"/>
      <family val="2"/>
      <scheme val="minor"/>
    </font>
    <font>
      <sz val="10"/>
      <name val="Arial"/>
      <family val="2"/>
    </font>
    <font>
      <sz val="12"/>
      <color theme="1"/>
      <name val="Arial Narrow"/>
      <family val="2"/>
    </font>
    <font>
      <u/>
      <sz val="12"/>
      <color theme="10"/>
      <name val="Arial Narrow"/>
      <family val="2"/>
    </font>
    <font>
      <b/>
      <sz val="12"/>
      <color rgb="FF000000"/>
      <name val="Arial Narrow"/>
      <family val="2"/>
    </font>
    <font>
      <sz val="12"/>
      <color rgb="FF000000"/>
      <name val="Arial Narrow"/>
      <family val="2"/>
    </font>
    <font>
      <sz val="12"/>
      <color rgb="FF0070C0"/>
      <name val="Arial Narrow"/>
      <family val="2"/>
    </font>
    <font>
      <sz val="12"/>
      <color rgb="FFFFFF00"/>
      <name val="Arial Narrow"/>
      <family val="2"/>
    </font>
    <font>
      <sz val="12"/>
      <color rgb="FF9C0006"/>
      <name val="Arial Narrow"/>
      <family val="2"/>
    </font>
    <font>
      <b/>
      <sz val="12"/>
      <name val="Arial Narrow"/>
      <family val="2"/>
    </font>
    <font>
      <b/>
      <sz val="12"/>
      <color theme="3" tint="-0.249977111117893"/>
      <name val="Arial Narrow"/>
      <family val="2"/>
    </font>
    <font>
      <sz val="12"/>
      <name val="Arial Narrow"/>
      <family val="2"/>
    </font>
    <font>
      <i/>
      <sz val="12"/>
      <color theme="1"/>
      <name val="Arial Narrow"/>
      <family val="2"/>
    </font>
    <font>
      <i/>
      <u/>
      <sz val="12"/>
      <color theme="1"/>
      <name val="Arial Narrow"/>
      <family val="2"/>
    </font>
    <font>
      <sz val="12"/>
      <color rgb="FF00B0F0"/>
      <name val="Arial Narrow"/>
      <family val="2"/>
    </font>
    <font>
      <i/>
      <sz val="12"/>
      <name val="Arial Narrow"/>
      <family val="2"/>
    </font>
    <font>
      <sz val="12"/>
      <color rgb="FFFF0000"/>
      <name val="Arial Narrow"/>
      <family val="2"/>
    </font>
    <font>
      <sz val="12"/>
      <color rgb="FFFF0066"/>
      <name val="Arial Narrow"/>
      <family val="2"/>
    </font>
    <font>
      <b/>
      <i/>
      <sz val="12"/>
      <color theme="1"/>
      <name val="Arial Narrow"/>
      <family val="2"/>
    </font>
    <font>
      <b/>
      <sz val="12"/>
      <color rgb="FF0070C0"/>
      <name val="Arial Narrow"/>
      <family val="2"/>
    </font>
    <font>
      <b/>
      <sz val="11"/>
      <color theme="0"/>
      <name val="Arial Narrow"/>
      <family val="2"/>
    </font>
    <font>
      <b/>
      <sz val="11"/>
      <color theme="1"/>
      <name val="Arial Narrow"/>
      <family val="2"/>
    </font>
    <font>
      <b/>
      <sz val="9"/>
      <color theme="4" tint="-0.249977111117893"/>
      <name val="Arial Narrow"/>
      <family val="2"/>
    </font>
    <font>
      <sz val="11"/>
      <color theme="1"/>
      <name val="Arial Narrow"/>
      <family val="2"/>
    </font>
    <font>
      <sz val="11"/>
      <color theme="1"/>
      <name val="Arial"/>
      <family val="2"/>
    </font>
    <font>
      <b/>
      <sz val="11"/>
      <color theme="1"/>
      <name val="Arial"/>
      <family val="2"/>
    </font>
    <font>
      <sz val="11"/>
      <color rgb="FF000000"/>
      <name val="Arial"/>
      <family val="2"/>
    </font>
    <font>
      <b/>
      <sz val="11"/>
      <color rgb="FF000000"/>
      <name val="Arial"/>
      <family val="2"/>
    </font>
    <font>
      <b/>
      <sz val="11"/>
      <name val="Arial"/>
      <family val="2"/>
    </font>
    <font>
      <sz val="11"/>
      <name val="Arial"/>
      <family val="2"/>
    </font>
    <font>
      <b/>
      <sz val="11"/>
      <color indexed="9"/>
      <name val="Arial"/>
      <family val="2"/>
    </font>
    <font>
      <b/>
      <sz val="9"/>
      <color rgb="FF000000"/>
      <name val="Tahoma"/>
      <family val="2"/>
    </font>
    <font>
      <sz val="9"/>
      <color rgb="FF000000"/>
      <name val="Tahoma"/>
      <family val="2"/>
    </font>
    <font>
      <sz val="10"/>
      <color rgb="FF0070C0"/>
      <name val="Calibri"/>
      <family val="2"/>
      <scheme val="minor"/>
    </font>
    <font>
      <sz val="10"/>
      <color theme="7" tint="-0.249977111117893"/>
      <name val="Calibri"/>
      <family val="2"/>
      <scheme val="minor"/>
    </font>
    <font>
      <sz val="10"/>
      <color theme="8" tint="-0.249977111117893"/>
      <name val="Calibri"/>
      <family val="2"/>
      <scheme val="minor"/>
    </font>
    <font>
      <b/>
      <sz val="14"/>
      <name val="Arial"/>
      <family val="2"/>
    </font>
    <font>
      <b/>
      <sz val="14"/>
      <color theme="1"/>
      <name val="Arial"/>
      <family val="2"/>
    </font>
    <font>
      <sz val="11"/>
      <color rgb="FF9C0006"/>
      <name val="Arial"/>
      <family val="2"/>
    </font>
    <font>
      <sz val="11"/>
      <color rgb="FF006100"/>
      <name val="Arial"/>
      <family val="2"/>
    </font>
    <font>
      <sz val="11"/>
      <color rgb="FFC00000"/>
      <name val="Arial"/>
      <family val="2"/>
    </font>
    <font>
      <i/>
      <sz val="11"/>
      <color rgb="FF000000"/>
      <name val="Arial"/>
      <family val="2"/>
    </font>
    <font>
      <b/>
      <i/>
      <sz val="11"/>
      <color rgb="FF000000"/>
      <name val="Arial"/>
      <family val="2"/>
    </font>
    <font>
      <b/>
      <sz val="14"/>
      <color theme="1"/>
      <name val="Arial Narrow"/>
      <family val="2"/>
    </font>
    <font>
      <sz val="11"/>
      <color theme="5" tint="-0.499984740745262"/>
      <name val="Arial"/>
      <family val="2"/>
    </font>
  </fonts>
  <fills count="23">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2F2F2"/>
      </patternFill>
    </fill>
    <fill>
      <patternFill patternType="solid">
        <fgColor rgb="FFFFFFCC"/>
      </patternFill>
    </fill>
    <fill>
      <patternFill patternType="solid">
        <fgColor rgb="FFFFC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99"/>
        <bgColor indexed="64"/>
      </patternFill>
    </fill>
    <fill>
      <patternFill patternType="solid">
        <fgColor theme="8" tint="0.59999389629810485"/>
        <bgColor indexed="64"/>
      </patternFill>
    </fill>
    <fill>
      <patternFill patternType="solid">
        <fgColor indexed="18"/>
        <bgColor indexed="64"/>
      </patternFill>
    </fill>
    <fill>
      <patternFill patternType="solid">
        <fgColor rgb="FFFFFF00"/>
        <bgColor indexed="64"/>
      </patternFill>
    </fill>
    <fill>
      <patternFill patternType="solid">
        <fgColor rgb="FFFAFF68"/>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2"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808080"/>
      </left>
      <right style="medium">
        <color rgb="FF808080"/>
      </right>
      <top style="medium">
        <color rgb="FF808080"/>
      </top>
      <bottom/>
      <diagonal/>
    </border>
    <border>
      <left/>
      <right style="medium">
        <color rgb="FF808080"/>
      </right>
      <top style="thin">
        <color theme="4"/>
      </top>
      <bottom/>
      <diagonal/>
    </border>
    <border>
      <left style="thin">
        <color rgb="FF808080"/>
      </left>
      <right/>
      <top style="thin">
        <color rgb="FF808080"/>
      </top>
      <bottom style="thin">
        <color rgb="FF808080"/>
      </bottom>
      <diagonal/>
    </border>
    <border>
      <left style="thin">
        <color rgb="FF808080"/>
      </left>
      <right style="thin">
        <color rgb="FF808080"/>
      </right>
      <top style="thin">
        <color rgb="FF808080"/>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dotted">
        <color auto="1"/>
      </left>
      <right style="dotted">
        <color auto="1"/>
      </right>
      <top style="dotted">
        <color auto="1"/>
      </top>
      <bottom style="dotted">
        <color auto="1"/>
      </bottom>
      <diagonal/>
    </border>
    <border>
      <left style="thin">
        <color theme="0" tint="-0.34998626667073579"/>
      </left>
      <right style="thin">
        <color theme="0" tint="-0.34998626667073579"/>
      </right>
      <top/>
      <bottom/>
      <diagonal/>
    </border>
    <border>
      <left style="thin">
        <color rgb="FF808080"/>
      </left>
      <right/>
      <top style="thin">
        <color rgb="FF808080"/>
      </top>
      <bottom/>
      <diagonal/>
    </border>
    <border>
      <left/>
      <right style="thin">
        <color rgb="FF808080"/>
      </right>
      <top style="thin">
        <color rgb="FF808080"/>
      </top>
      <bottom/>
      <diagonal/>
    </border>
  </borders>
  <cellStyleXfs count="8">
    <xf numFmtId="0" fontId="0" fillId="0" borderId="0"/>
    <xf numFmtId="9" fontId="1" fillId="0" borderId="0" applyFont="0" applyFill="0" applyBorder="0" applyAlignment="0" applyProtection="0"/>
    <xf numFmtId="0" fontId="2" fillId="5" borderId="0" applyNumberFormat="0" applyBorder="0" applyAlignment="0" applyProtection="0"/>
    <xf numFmtId="0" fontId="3" fillId="6" borderId="0" applyNumberFormat="0" applyBorder="0" applyAlignment="0" applyProtection="0"/>
    <xf numFmtId="0" fontId="4" fillId="7" borderId="4" applyNumberFormat="0" applyAlignment="0" applyProtection="0"/>
    <xf numFmtId="0" fontId="1" fillId="8" borderId="5" applyNumberFormat="0" applyFont="0" applyAlignment="0" applyProtection="0"/>
    <xf numFmtId="0" fontId="5" fillId="0" borderId="0" applyNumberFormat="0" applyFill="0" applyBorder="0" applyAlignment="0" applyProtection="0"/>
    <xf numFmtId="0" fontId="15" fillId="0" borderId="0"/>
  </cellStyleXfs>
  <cellXfs count="253">
    <xf numFmtId="0" fontId="0" fillId="0" borderId="0" xfId="0"/>
    <xf numFmtId="0" fontId="6" fillId="0" borderId="0" xfId="0" applyFont="1" applyAlignment="1">
      <alignment horizontal="center" vertical="center"/>
    </xf>
    <xf numFmtId="0" fontId="0" fillId="0" borderId="0" xfId="0" applyAlignment="1">
      <alignment vertical="center" wrapText="1"/>
    </xf>
    <xf numFmtId="0" fontId="7" fillId="0" borderId="0" xfId="0" applyFont="1"/>
    <xf numFmtId="0" fontId="10" fillId="5" borderId="10" xfId="2" applyFont="1" applyBorder="1" applyAlignment="1">
      <alignment horizontal="center" vertical="center" wrapText="1"/>
    </xf>
    <xf numFmtId="0" fontId="12" fillId="6" borderId="10" xfId="3" applyFont="1" applyBorder="1" applyAlignment="1">
      <alignment horizontal="center" vertical="center" wrapText="1"/>
    </xf>
    <xf numFmtId="0" fontId="13" fillId="7" borderId="10" xfId="4" applyFont="1" applyBorder="1" applyAlignment="1">
      <alignment horizontal="center" vertical="center" wrapText="1"/>
    </xf>
    <xf numFmtId="0" fontId="8" fillId="12" borderId="10" xfId="0" applyFont="1" applyFill="1" applyBorder="1" applyAlignment="1">
      <alignment horizontal="center" vertical="center"/>
    </xf>
    <xf numFmtId="0" fontId="9" fillId="0" borderId="0" xfId="0" applyFont="1" applyAlignment="1">
      <alignment horizontal="center" vertical="center" wrapText="1"/>
    </xf>
    <xf numFmtId="0" fontId="16" fillId="0" borderId="0" xfId="0" applyFont="1"/>
    <xf numFmtId="0" fontId="6" fillId="0" borderId="0" xfId="0" applyFont="1" applyAlignment="1">
      <alignment horizontal="left" vertical="center"/>
    </xf>
    <xf numFmtId="0" fontId="16" fillId="0" borderId="0" xfId="0" applyFont="1" applyAlignment="1">
      <alignment horizontal="left"/>
    </xf>
    <xf numFmtId="0" fontId="17" fillId="0" borderId="0" xfId="6" applyFont="1" applyAlignment="1">
      <alignment horizontal="left" vertical="center"/>
    </xf>
    <xf numFmtId="0" fontId="16" fillId="0" borderId="0" xfId="0" applyFont="1" applyAlignment="1">
      <alignment horizontal="center" vertical="center"/>
    </xf>
    <xf numFmtId="0" fontId="19" fillId="0" borderId="6" xfId="0" applyFont="1" applyBorder="1" applyAlignment="1">
      <alignment horizontal="center" vertical="center" wrapText="1"/>
    </xf>
    <xf numFmtId="0" fontId="19" fillId="0" borderId="6" xfId="0" applyFont="1" applyBorder="1" applyAlignment="1">
      <alignment horizontal="justify" vertical="center" wrapText="1"/>
    </xf>
    <xf numFmtId="0" fontId="16" fillId="0" borderId="0" xfId="0" applyFont="1" applyAlignment="1">
      <alignment vertical="center" wrapText="1"/>
    </xf>
    <xf numFmtId="0" fontId="16" fillId="0" borderId="0" xfId="0" applyFont="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19" fillId="4" borderId="1" xfId="0" applyFont="1" applyFill="1" applyBorder="1" applyAlignment="1">
      <alignment horizontal="center" vertical="center" wrapText="1"/>
    </xf>
    <xf numFmtId="15" fontId="19" fillId="4" borderId="1" xfId="0" applyNumberFormat="1" applyFont="1" applyFill="1" applyBorder="1" applyAlignment="1">
      <alignment horizontal="center" vertical="center" wrapText="1"/>
    </xf>
    <xf numFmtId="0" fontId="19" fillId="4" borderId="1" xfId="0" applyFont="1" applyFill="1" applyBorder="1" applyAlignment="1">
      <alignment vertical="center" wrapText="1"/>
    </xf>
    <xf numFmtId="0" fontId="19" fillId="4" borderId="1" xfId="0" applyFont="1" applyFill="1" applyBorder="1" applyAlignment="1">
      <alignment horizontal="center" vertical="center"/>
    </xf>
    <xf numFmtId="0" fontId="21" fillId="11" borderId="1" xfId="0" applyFont="1" applyFill="1" applyBorder="1" applyAlignment="1">
      <alignment horizontal="center" vertical="center" wrapText="1"/>
    </xf>
    <xf numFmtId="0" fontId="22" fillId="11" borderId="1" xfId="3" applyFont="1" applyFill="1" applyBorder="1" applyAlignment="1">
      <alignment horizontal="center" vertical="center" wrapText="1"/>
    </xf>
    <xf numFmtId="0" fontId="19" fillId="4" borderId="1" xfId="0" applyFont="1" applyFill="1" applyBorder="1" applyAlignment="1">
      <alignment horizontal="justify" vertical="center" wrapText="1"/>
    </xf>
    <xf numFmtId="0" fontId="18"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19" fillId="0" borderId="1" xfId="0" applyFont="1" applyBorder="1" applyAlignment="1">
      <alignment vertical="center" wrapText="1"/>
    </xf>
    <xf numFmtId="165" fontId="16" fillId="0" borderId="1" xfId="1" applyNumberFormat="1" applyFont="1" applyBorder="1" applyAlignment="1">
      <alignment horizontal="center" vertical="center"/>
    </xf>
    <xf numFmtId="0" fontId="16" fillId="0" borderId="15" xfId="0" applyFont="1" applyBorder="1" applyAlignment="1">
      <alignment horizontal="center" vertical="center" wrapText="1"/>
    </xf>
    <xf numFmtId="0" fontId="16" fillId="0" borderId="15" xfId="0" applyFont="1" applyBorder="1" applyAlignment="1">
      <alignment horizontal="justify" vertical="center" wrapText="1"/>
    </xf>
    <xf numFmtId="15" fontId="16" fillId="0" borderId="15" xfId="0" applyNumberFormat="1" applyFont="1" applyBorder="1" applyAlignment="1">
      <alignment horizontal="justify" vertical="center" wrapText="1"/>
    </xf>
    <xf numFmtId="15" fontId="16" fillId="13" borderId="15" xfId="0" applyNumberFormat="1" applyFont="1" applyFill="1" applyBorder="1" applyAlignment="1">
      <alignment horizontal="center" vertical="center" wrapText="1"/>
    </xf>
    <xf numFmtId="0" fontId="25" fillId="0" borderId="8" xfId="0" applyFont="1" applyBorder="1" applyAlignment="1">
      <alignment horizontal="center" vertical="center" wrapText="1"/>
    </xf>
    <xf numFmtId="0" fontId="25" fillId="0" borderId="8" xfId="0" applyFont="1" applyBorder="1" applyAlignment="1">
      <alignment horizontal="left" vertical="center" wrapText="1"/>
    </xf>
    <xf numFmtId="0" fontId="25" fillId="0" borderId="8" xfId="0" applyFont="1" applyBorder="1" applyAlignment="1">
      <alignment horizontal="justify" vertical="center" wrapText="1"/>
    </xf>
    <xf numFmtId="15" fontId="25" fillId="0" borderId="8" xfId="0" applyNumberFormat="1" applyFont="1" applyBorder="1" applyAlignment="1">
      <alignment horizontal="justify" vertical="center" wrapText="1"/>
    </xf>
    <xf numFmtId="0" fontId="16" fillId="0" borderId="8" xfId="0" applyFont="1" applyBorder="1" applyAlignment="1">
      <alignment horizontal="center" vertical="center" wrapText="1"/>
    </xf>
    <xf numFmtId="0" fontId="16" fillId="0" borderId="8" xfId="0" applyFont="1" applyBorder="1" applyAlignment="1">
      <alignment horizontal="justify" vertical="center" wrapText="1"/>
    </xf>
    <xf numFmtId="15" fontId="16" fillId="0" borderId="8" xfId="0" applyNumberFormat="1" applyFont="1" applyBorder="1" applyAlignment="1">
      <alignment horizontal="justify" vertical="center" wrapText="1"/>
    </xf>
    <xf numFmtId="15" fontId="16" fillId="14" borderId="15" xfId="0" applyNumberFormat="1" applyFont="1" applyFill="1" applyBorder="1" applyAlignment="1">
      <alignment horizontal="center" vertical="center" wrapText="1"/>
    </xf>
    <xf numFmtId="15" fontId="16" fillId="0" borderId="8" xfId="0" applyNumberFormat="1" applyFont="1" applyBorder="1" applyAlignment="1">
      <alignment horizontal="left" vertical="center" wrapText="1"/>
    </xf>
    <xf numFmtId="15" fontId="6" fillId="9" borderId="8" xfId="0" applyNumberFormat="1" applyFont="1" applyFill="1" applyBorder="1" applyAlignment="1">
      <alignment horizontal="center" vertical="center" wrapText="1"/>
    </xf>
    <xf numFmtId="0" fontId="16" fillId="9" borderId="15" xfId="0" applyFont="1" applyFill="1" applyBorder="1" applyAlignment="1">
      <alignment horizontal="center"/>
    </xf>
    <xf numFmtId="0" fontId="16"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14" fontId="16" fillId="0" borderId="0" xfId="0" applyNumberFormat="1" applyFont="1" applyFill="1" applyBorder="1" applyAlignment="1">
      <alignment horizontal="center" vertical="center"/>
    </xf>
    <xf numFmtId="0" fontId="0" fillId="0" borderId="0" xfId="0" applyFill="1" applyBorder="1"/>
    <xf numFmtId="0" fontId="5" fillId="0" borderId="0" xfId="6" applyFill="1"/>
    <xf numFmtId="0" fontId="25" fillId="0" borderId="8" xfId="0" applyFont="1" applyFill="1" applyBorder="1" applyAlignment="1">
      <alignment horizontal="center" vertical="center" wrapText="1"/>
    </xf>
    <xf numFmtId="15" fontId="34" fillId="3" borderId="3" xfId="0" applyNumberFormat="1" applyFont="1" applyFill="1" applyBorder="1" applyAlignment="1">
      <alignment horizontal="center" vertical="center" wrapText="1"/>
    </xf>
    <xf numFmtId="0" fontId="36" fillId="4" borderId="2" xfId="0" applyFont="1" applyFill="1" applyBorder="1" applyAlignment="1">
      <alignment horizontal="center" vertical="center" wrapText="1"/>
    </xf>
    <xf numFmtId="0" fontId="37" fillId="0" borderId="1" xfId="0" applyFont="1" applyBorder="1" applyAlignment="1">
      <alignment horizontal="center" vertical="center" wrapText="1"/>
    </xf>
    <xf numFmtId="1" fontId="37" fillId="0" borderId="1" xfId="0" quotePrefix="1" applyNumberFormat="1" applyFont="1" applyFill="1" applyBorder="1" applyAlignment="1">
      <alignment horizontal="center" vertical="center" wrapText="1"/>
    </xf>
    <xf numFmtId="164" fontId="37" fillId="0" borderId="1" xfId="0" applyNumberFormat="1" applyFont="1" applyFill="1" applyBorder="1" applyAlignment="1">
      <alignment horizontal="center" vertical="center" wrapText="1"/>
    </xf>
    <xf numFmtId="0" fontId="37" fillId="0" borderId="0" xfId="0" applyFont="1"/>
    <xf numFmtId="0" fontId="37" fillId="0" borderId="0" xfId="0" applyFont="1" applyAlignment="1">
      <alignment horizontal="center" vertical="center" wrapText="1"/>
    </xf>
    <xf numFmtId="1" fontId="37" fillId="0" borderId="0" xfId="0" quotePrefix="1" applyNumberFormat="1" applyFont="1" applyFill="1" applyAlignment="1">
      <alignment horizontal="center" vertical="center" wrapText="1"/>
    </xf>
    <xf numFmtId="164" fontId="37" fillId="0" borderId="0" xfId="0" applyNumberFormat="1" applyFont="1" applyFill="1" applyAlignment="1">
      <alignment horizontal="center" vertical="center" wrapText="1"/>
    </xf>
    <xf numFmtId="0" fontId="37" fillId="0" borderId="0" xfId="0" applyFont="1" applyAlignment="1">
      <alignment vertical="center"/>
    </xf>
    <xf numFmtId="0" fontId="37" fillId="0" borderId="0" xfId="0" applyFont="1" applyAlignment="1">
      <alignment horizontal="right" vertical="center"/>
    </xf>
    <xf numFmtId="0" fontId="37" fillId="0" borderId="0" xfId="0" applyFont="1" applyFill="1" applyAlignment="1">
      <alignment vertical="center"/>
    </xf>
    <xf numFmtId="0" fontId="35" fillId="0" borderId="0" xfId="0" applyFont="1" applyAlignment="1">
      <alignment horizontal="center" vertical="center"/>
    </xf>
    <xf numFmtId="0" fontId="37" fillId="0" borderId="0" xfId="0" applyFont="1" applyAlignment="1">
      <alignment vertical="center" wrapText="1"/>
    </xf>
    <xf numFmtId="0" fontId="37" fillId="0" borderId="0" xfId="0" applyFont="1" applyFill="1" applyBorder="1"/>
    <xf numFmtId="0" fontId="37" fillId="0" borderId="0" xfId="0" applyFont="1" applyFill="1"/>
    <xf numFmtId="164" fontId="16" fillId="0" borderId="1" xfId="0" applyNumberFormat="1" applyFont="1" applyFill="1" applyBorder="1" applyAlignment="1">
      <alignment horizontal="center" vertical="center" wrapText="1"/>
    </xf>
    <xf numFmtId="1" fontId="16" fillId="0" borderId="1" xfId="0" quotePrefix="1" applyNumberFormat="1" applyFont="1" applyFill="1" applyBorder="1" applyAlignment="1">
      <alignment horizontal="center" vertical="center" wrapText="1"/>
    </xf>
    <xf numFmtId="0" fontId="16" fillId="0" borderId="1" xfId="0" applyFont="1" applyFill="1" applyBorder="1" applyAlignment="1">
      <alignment horizontal="center" vertical="center"/>
    </xf>
    <xf numFmtId="14" fontId="16" fillId="0" borderId="1" xfId="0" applyNumberFormat="1" applyFont="1" applyFill="1" applyBorder="1" applyAlignment="1">
      <alignment horizontal="center" vertical="center"/>
    </xf>
    <xf numFmtId="0" fontId="0" fillId="0" borderId="0" xfId="0" applyBorder="1"/>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top" wrapText="1"/>
    </xf>
    <xf numFmtId="0" fontId="16" fillId="0" borderId="1" xfId="0" applyFont="1" applyFill="1" applyBorder="1"/>
    <xf numFmtId="1" fontId="0" fillId="12" borderId="1" xfId="0" quotePrefix="1" applyNumberFormat="1" applyFill="1" applyBorder="1" applyAlignment="1">
      <alignment horizontal="center" vertical="center" wrapText="1"/>
    </xf>
    <xf numFmtId="15" fontId="0" fillId="2"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0" fontId="37" fillId="17" borderId="1" xfId="0" applyFont="1" applyFill="1" applyBorder="1" applyAlignment="1">
      <alignment horizontal="center" vertical="center" wrapText="1"/>
    </xf>
    <xf numFmtId="0" fontId="37" fillId="0" borderId="1" xfId="0" applyFont="1" applyBorder="1" applyAlignment="1">
      <alignment vertical="center"/>
    </xf>
    <xf numFmtId="0" fontId="0" fillId="0" borderId="0" xfId="0" applyAlignment="1">
      <alignment vertical="center"/>
    </xf>
    <xf numFmtId="0" fontId="37" fillId="0" borderId="1"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19" xfId="0" applyFont="1" applyBorder="1" applyAlignment="1">
      <alignment horizontal="center" vertical="center"/>
    </xf>
    <xf numFmtId="0" fontId="0" fillId="0" borderId="19" xfId="0" applyBorder="1"/>
    <xf numFmtId="0" fontId="37" fillId="0" borderId="19" xfId="0" applyFont="1" applyBorder="1" applyAlignment="1">
      <alignment horizontal="center"/>
    </xf>
    <xf numFmtId="0" fontId="37" fillId="0" borderId="1" xfId="0" applyFont="1" applyBorder="1" applyAlignment="1">
      <alignment horizontal="center" vertical="center"/>
    </xf>
    <xf numFmtId="0" fontId="0" fillId="0" borderId="1" xfId="0" applyBorder="1" applyAlignment="1">
      <alignment horizontal="center" vertical="center"/>
    </xf>
    <xf numFmtId="0" fontId="6" fillId="9" borderId="1" xfId="0" applyFont="1" applyFill="1" applyBorder="1" applyAlignment="1">
      <alignment horizontal="center" vertical="center" wrapText="1"/>
    </xf>
    <xf numFmtId="15" fontId="16"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 fontId="0" fillId="0" borderId="0" xfId="0" quotePrefix="1" applyNumberFormat="1" applyFill="1" applyBorder="1" applyAlignment="1">
      <alignment horizontal="center" vertical="center" wrapText="1"/>
    </xf>
    <xf numFmtId="0" fontId="16" fillId="0" borderId="0"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0" xfId="0" applyFont="1" applyFill="1" applyBorder="1"/>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wrapText="1"/>
    </xf>
    <xf numFmtId="1" fontId="0" fillId="0" borderId="1" xfId="0" quotePrefix="1" applyNumberFormat="1" applyFill="1" applyBorder="1" applyAlignment="1">
      <alignment horizontal="center" vertical="center" wrapText="1"/>
    </xf>
    <xf numFmtId="0" fontId="0" fillId="0" borderId="1" xfId="0" applyBorder="1" applyAlignment="1">
      <alignment vertical="center"/>
    </xf>
    <xf numFmtId="9" fontId="0" fillId="0" borderId="1" xfId="1" applyFont="1" applyBorder="1" applyAlignment="1">
      <alignment vertical="center"/>
    </xf>
    <xf numFmtId="0" fontId="6" fillId="9" borderId="1" xfId="0" applyFont="1" applyFill="1" applyBorder="1" applyAlignment="1">
      <alignment vertical="center" wrapText="1"/>
    </xf>
    <xf numFmtId="15" fontId="16" fillId="0" borderId="0" xfId="0" applyNumberFormat="1" applyFont="1" applyBorder="1" applyAlignment="1">
      <alignment horizontal="center" vertical="center" wrapText="1"/>
    </xf>
    <xf numFmtId="0" fontId="23" fillId="0" borderId="0" xfId="0" applyFont="1" applyFill="1" applyBorder="1" applyAlignment="1">
      <alignment horizontal="center" vertical="center" wrapText="1"/>
    </xf>
    <xf numFmtId="15"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38" fillId="0" borderId="1" xfId="0" applyFont="1" applyBorder="1" applyAlignment="1">
      <alignment horizontal="center" vertical="center"/>
    </xf>
    <xf numFmtId="0" fontId="38" fillId="0" borderId="1" xfId="0" applyFont="1" applyFill="1" applyBorder="1" applyAlignment="1">
      <alignment horizontal="center" vertical="center"/>
    </xf>
    <xf numFmtId="0" fontId="38" fillId="9" borderId="1" xfId="0" applyFont="1" applyFill="1" applyBorder="1" applyAlignment="1">
      <alignment horizontal="center" vertical="center"/>
    </xf>
    <xf numFmtId="0" fontId="39" fillId="9" borderId="1" xfId="0" applyFont="1" applyFill="1" applyBorder="1" applyAlignment="1">
      <alignment horizontal="center" vertical="center" wrapText="1"/>
    </xf>
    <xf numFmtId="0" fontId="39" fillId="9" borderId="1" xfId="0" applyFont="1" applyFill="1" applyBorder="1" applyAlignment="1">
      <alignment vertical="center" wrapText="1"/>
    </xf>
    <xf numFmtId="15" fontId="38" fillId="0" borderId="1"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xf>
    <xf numFmtId="15"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40" fillId="0" borderId="1" xfId="0" applyFont="1" applyBorder="1" applyAlignment="1">
      <alignment vertical="center" wrapText="1"/>
    </xf>
    <xf numFmtId="165" fontId="38" fillId="0" borderId="1" xfId="1" applyNumberFormat="1" applyFont="1" applyBorder="1" applyAlignment="1">
      <alignment horizontal="center" vertical="center"/>
    </xf>
    <xf numFmtId="0" fontId="41" fillId="9" borderId="1" xfId="0" applyFont="1" applyFill="1" applyBorder="1" applyAlignment="1">
      <alignment horizontal="center" vertical="center" wrapText="1"/>
    </xf>
    <xf numFmtId="0" fontId="42" fillId="9" borderId="1" xfId="0" applyFont="1" applyFill="1" applyBorder="1" applyAlignment="1">
      <alignment horizontal="center" vertical="center" wrapText="1"/>
    </xf>
    <xf numFmtId="0" fontId="38" fillId="0" borderId="0" xfId="0" pivotButton="1" applyFont="1" applyAlignment="1">
      <alignment vertical="center"/>
    </xf>
    <xf numFmtId="0" fontId="38" fillId="0" borderId="0" xfId="0" applyFont="1" applyAlignment="1">
      <alignment vertical="center"/>
    </xf>
    <xf numFmtId="0" fontId="38" fillId="0" borderId="0" xfId="0" applyFont="1" applyAlignment="1">
      <alignment horizontal="left" vertical="center"/>
    </xf>
    <xf numFmtId="0" fontId="38" fillId="0" borderId="0" xfId="0" applyNumberFormat="1" applyFont="1" applyAlignment="1">
      <alignment horizontal="center" vertical="center"/>
    </xf>
    <xf numFmtId="0" fontId="38" fillId="0" borderId="0" xfId="0" pivotButton="1" applyFont="1" applyAlignment="1">
      <alignment horizontal="center" vertical="center"/>
    </xf>
    <xf numFmtId="0" fontId="38" fillId="0" borderId="0" xfId="0" applyFont="1" applyAlignment="1">
      <alignment horizontal="center" vertical="center" wrapText="1"/>
    </xf>
    <xf numFmtId="0" fontId="38" fillId="0" borderId="1" xfId="0" applyFont="1" applyBorder="1" applyAlignment="1">
      <alignment vertical="center" wrapText="1"/>
    </xf>
    <xf numFmtId="0" fontId="38" fillId="0" borderId="0" xfId="0" applyFont="1"/>
    <xf numFmtId="0" fontId="39" fillId="0" borderId="0" xfId="0" applyFont="1" applyAlignment="1">
      <alignment horizontal="left" vertical="center"/>
    </xf>
    <xf numFmtId="0" fontId="38" fillId="10" borderId="1" xfId="0" applyFont="1" applyFill="1" applyBorder="1" applyAlignment="1">
      <alignment vertical="center" wrapText="1"/>
    </xf>
    <xf numFmtId="9" fontId="16" fillId="0" borderId="1" xfId="1" applyFont="1" applyBorder="1" applyAlignment="1">
      <alignment horizontal="center" vertical="center"/>
    </xf>
    <xf numFmtId="9" fontId="38" fillId="0" borderId="1" xfId="1" applyNumberFormat="1" applyFont="1" applyBorder="1" applyAlignment="1">
      <alignment horizontal="center" vertical="center"/>
    </xf>
    <xf numFmtId="9" fontId="38" fillId="0" borderId="1" xfId="1" applyFont="1" applyBorder="1" applyAlignment="1">
      <alignment horizontal="center" vertical="center"/>
    </xf>
    <xf numFmtId="0" fontId="5" fillId="0" borderId="0" xfId="6" applyAlignment="1">
      <alignment horizontal="left" vertical="center"/>
    </xf>
    <xf numFmtId="0" fontId="5" fillId="0" borderId="0" xfId="6"/>
    <xf numFmtId="0" fontId="15" fillId="0" borderId="0" xfId="7"/>
    <xf numFmtId="0" fontId="43" fillId="0" borderId="0" xfId="7" applyFont="1"/>
    <xf numFmtId="0" fontId="44" fillId="16" borderId="0" xfId="7" applyFont="1" applyFill="1" applyAlignment="1">
      <alignment horizontal="center" vertical="center" wrapText="1"/>
    </xf>
    <xf numFmtId="2" fontId="15" fillId="0" borderId="1" xfId="7" applyNumberFormat="1" applyFont="1" applyBorder="1" applyAlignment="1">
      <alignment vertical="center"/>
    </xf>
    <xf numFmtId="0" fontId="15" fillId="0" borderId="1" xfId="7" applyFont="1" applyBorder="1" applyAlignment="1">
      <alignment horizontal="center" vertical="center"/>
    </xf>
    <xf numFmtId="0" fontId="15" fillId="0" borderId="1" xfId="7" applyFont="1" applyBorder="1" applyAlignment="1">
      <alignment vertical="center"/>
    </xf>
    <xf numFmtId="0" fontId="15" fillId="0" borderId="1" xfId="7" applyFont="1" applyBorder="1" applyAlignment="1">
      <alignment vertical="center" wrapText="1"/>
    </xf>
    <xf numFmtId="0" fontId="15" fillId="0" borderId="1" xfId="7" applyNumberFormat="1" applyFont="1" applyBorder="1" applyAlignment="1">
      <alignment horizontal="center" vertical="center"/>
    </xf>
    <xf numFmtId="1" fontId="16" fillId="0" borderId="20" xfId="0" quotePrefix="1" applyNumberFormat="1" applyFont="1" applyBorder="1" applyAlignment="1">
      <alignment horizontal="center" vertical="center" wrapText="1"/>
    </xf>
    <xf numFmtId="0" fontId="16" fillId="0" borderId="20" xfId="0" applyFont="1" applyBorder="1" applyAlignment="1">
      <alignment horizontal="justify" vertical="center" wrapText="1"/>
    </xf>
    <xf numFmtId="0" fontId="16" fillId="0" borderId="20" xfId="0" applyFont="1" applyBorder="1" applyAlignment="1">
      <alignment horizontal="center" vertical="center" wrapText="1"/>
    </xf>
    <xf numFmtId="1" fontId="16" fillId="0" borderId="0" xfId="0" quotePrefix="1" applyNumberFormat="1" applyFont="1" applyBorder="1" applyAlignment="1">
      <alignment horizontal="center" vertical="center" wrapText="1"/>
    </xf>
    <xf numFmtId="0" fontId="16" fillId="0" borderId="0" xfId="0" applyFont="1" applyBorder="1" applyAlignment="1">
      <alignment horizontal="justify" vertical="center" wrapText="1"/>
    </xf>
    <xf numFmtId="0" fontId="16" fillId="0" borderId="0" xfId="0" applyFont="1" applyBorder="1" applyAlignment="1">
      <alignment horizontal="center" vertical="center" wrapText="1"/>
    </xf>
    <xf numFmtId="0" fontId="16" fillId="0" borderId="0" xfId="0" applyFont="1" applyBorder="1"/>
    <xf numFmtId="0" fontId="16" fillId="0" borderId="0" xfId="0" applyFont="1" applyFill="1"/>
    <xf numFmtId="0" fontId="15" fillId="0" borderId="1" xfId="7" applyFont="1" applyBorder="1" applyAlignment="1">
      <alignment horizontal="right" vertical="center"/>
    </xf>
    <xf numFmtId="0" fontId="15" fillId="0" borderId="1" xfId="7" applyFont="1" applyBorder="1" applyAlignment="1">
      <alignment horizontal="left" vertical="center"/>
    </xf>
    <xf numFmtId="0" fontId="43" fillId="0" borderId="1" xfId="7" applyFont="1" applyBorder="1" applyAlignment="1">
      <alignment horizontal="center" vertical="center"/>
    </xf>
    <xf numFmtId="0" fontId="43" fillId="0" borderId="1" xfId="7" applyFont="1" applyBorder="1"/>
    <xf numFmtId="0" fontId="15" fillId="0" borderId="1" xfId="7" applyBorder="1" applyAlignment="1">
      <alignment horizontal="center"/>
    </xf>
    <xf numFmtId="0" fontId="15" fillId="0" borderId="1" xfId="7" applyBorder="1"/>
    <xf numFmtId="0" fontId="15" fillId="0" borderId="1" xfId="7" applyFill="1" applyBorder="1"/>
    <xf numFmtId="0" fontId="16" fillId="0" borderId="1" xfId="0" applyFont="1" applyBorder="1" applyAlignment="1">
      <alignment horizontal="justify" vertical="center" wrapText="1"/>
    </xf>
    <xf numFmtId="0" fontId="25" fillId="0" borderId="0" xfId="1" applyNumberFormat="1" applyFont="1" applyFill="1" applyAlignment="1">
      <alignment horizontal="center" vertical="center"/>
    </xf>
    <xf numFmtId="0" fontId="12" fillId="15" borderId="10" xfId="5" applyFont="1" applyFill="1" applyBorder="1" applyAlignment="1">
      <alignment horizontal="center" vertical="center" wrapText="1"/>
    </xf>
    <xf numFmtId="0" fontId="11" fillId="18" borderId="6" xfId="3" applyFont="1" applyFill="1" applyBorder="1" applyAlignment="1">
      <alignment horizontal="left" vertical="center" wrapText="1"/>
    </xf>
    <xf numFmtId="0" fontId="47" fillId="15" borderId="10" xfId="5" applyFont="1" applyFill="1" applyBorder="1" applyAlignment="1">
      <alignment horizontal="center" vertical="center" wrapText="1"/>
    </xf>
    <xf numFmtId="0" fontId="48" fillId="18" borderId="6" xfId="3" applyFont="1" applyFill="1" applyBorder="1" applyAlignment="1">
      <alignment horizontal="center" vertical="center" wrapText="1"/>
    </xf>
    <xf numFmtId="0" fontId="48" fillId="18" borderId="10" xfId="2" applyFont="1" applyFill="1" applyBorder="1" applyAlignment="1">
      <alignment horizontal="center" vertical="center" wrapText="1"/>
    </xf>
    <xf numFmtId="0" fontId="49" fillId="15" borderId="10" xfId="5" applyFont="1" applyFill="1" applyBorder="1" applyAlignment="1">
      <alignment horizontal="center" vertical="center" wrapText="1"/>
    </xf>
    <xf numFmtId="0" fontId="7" fillId="0" borderId="0" xfId="0" applyFont="1" applyFill="1"/>
    <xf numFmtId="0" fontId="0" fillId="0" borderId="0" xfId="0" applyFill="1"/>
    <xf numFmtId="0" fontId="15" fillId="0" borderId="1" xfId="7" applyFont="1" applyFill="1" applyBorder="1" applyAlignment="1">
      <alignment vertical="center"/>
    </xf>
    <xf numFmtId="0" fontId="39" fillId="19" borderId="1" xfId="0" applyFont="1" applyFill="1" applyBorder="1" applyAlignment="1">
      <alignment horizontal="center" vertical="center" wrapText="1"/>
    </xf>
    <xf numFmtId="0" fontId="39" fillId="19" borderId="1" xfId="0" applyFont="1" applyFill="1" applyBorder="1" applyAlignment="1">
      <alignment horizontal="center" vertical="center"/>
    </xf>
    <xf numFmtId="0" fontId="6" fillId="19" borderId="1" xfId="0" applyFont="1" applyFill="1" applyBorder="1" applyAlignment="1">
      <alignment horizontal="center" vertical="center"/>
    </xf>
    <xf numFmtId="0" fontId="38" fillId="20" borderId="1" xfId="0" applyFont="1" applyFill="1" applyBorder="1" applyAlignment="1">
      <alignment vertical="center" wrapText="1"/>
    </xf>
    <xf numFmtId="0" fontId="38" fillId="20" borderId="0" xfId="0" applyFont="1" applyFill="1" applyAlignment="1">
      <alignment horizontal="center" vertical="center" wrapText="1"/>
    </xf>
    <xf numFmtId="0" fontId="38" fillId="20" borderId="0" xfId="0" applyFont="1" applyFill="1" applyAlignment="1">
      <alignment vertical="center" wrapText="1"/>
    </xf>
    <xf numFmtId="0" fontId="38" fillId="20" borderId="0" xfId="0" applyFont="1" applyFill="1" applyAlignment="1">
      <alignment vertical="center"/>
    </xf>
    <xf numFmtId="0" fontId="16" fillId="20" borderId="0" xfId="0" applyFont="1" applyFill="1" applyAlignment="1">
      <alignment vertical="center"/>
    </xf>
    <xf numFmtId="0" fontId="16" fillId="20" borderId="0" xfId="0" applyFont="1" applyFill="1" applyAlignment="1">
      <alignment horizontal="center" vertical="center" wrapText="1"/>
    </xf>
    <xf numFmtId="0" fontId="16" fillId="20" borderId="0" xfId="0" applyFont="1" applyFill="1" applyAlignment="1">
      <alignment vertical="center" wrapText="1"/>
    </xf>
    <xf numFmtId="0" fontId="16" fillId="20" borderId="0" xfId="0" applyFont="1" applyFill="1"/>
    <xf numFmtId="0" fontId="18" fillId="19" borderId="6" xfId="0" applyFont="1" applyFill="1" applyBorder="1" applyAlignment="1">
      <alignment horizontal="center" vertical="center" wrapText="1"/>
    </xf>
    <xf numFmtId="0" fontId="18" fillId="19" borderId="11" xfId="0" applyFont="1" applyFill="1" applyBorder="1" applyAlignment="1">
      <alignment horizontal="center" vertical="center" wrapText="1"/>
    </xf>
    <xf numFmtId="0" fontId="18" fillId="19" borderId="12" xfId="0" applyFont="1" applyFill="1" applyBorder="1" applyAlignment="1">
      <alignment horizontal="center" vertical="center" wrapText="1"/>
    </xf>
    <xf numFmtId="0" fontId="18" fillId="19" borderId="9" xfId="0" applyFont="1" applyFill="1" applyBorder="1" applyAlignment="1">
      <alignment horizontal="center" vertical="center" wrapText="1"/>
    </xf>
    <xf numFmtId="0" fontId="24" fillId="19" borderId="18" xfId="0" applyFont="1" applyFill="1" applyBorder="1" applyAlignment="1">
      <alignment horizontal="center" vertical="center" wrapText="1"/>
    </xf>
    <xf numFmtId="0" fontId="6" fillId="19" borderId="7" xfId="0" applyFont="1" applyFill="1" applyBorder="1" applyAlignment="1">
      <alignment horizontal="center" vertical="center" textRotation="90" wrapText="1"/>
    </xf>
    <xf numFmtId="0" fontId="6" fillId="19" borderId="2" xfId="0" applyFont="1" applyFill="1" applyBorder="1" applyAlignment="1">
      <alignment vertical="center" wrapText="1"/>
    </xf>
    <xf numFmtId="0" fontId="38" fillId="0" borderId="0" xfId="0" applyFont="1" applyFill="1"/>
    <xf numFmtId="0" fontId="40" fillId="0" borderId="1" xfId="0" applyFont="1" applyBorder="1" applyAlignment="1">
      <alignment horizontal="center" vertical="center" wrapText="1"/>
    </xf>
    <xf numFmtId="0" fontId="40" fillId="0" borderId="1" xfId="0" applyFont="1" applyBorder="1" applyAlignment="1">
      <alignment horizontal="justify" vertical="center" wrapText="1"/>
    </xf>
    <xf numFmtId="0" fontId="52" fillId="6" borderId="1" xfId="3" applyFont="1" applyBorder="1" applyAlignment="1">
      <alignment horizontal="center" vertical="center" wrapText="1"/>
    </xf>
    <xf numFmtId="0" fontId="53" fillId="5" borderId="1" xfId="2" applyFont="1" applyBorder="1" applyAlignment="1">
      <alignment horizontal="center" vertical="center" wrapText="1"/>
    </xf>
    <xf numFmtId="0" fontId="54" fillId="18" borderId="1" xfId="3" applyFont="1" applyFill="1" applyBorder="1" applyAlignment="1">
      <alignment horizontal="center" vertical="center" wrapText="1"/>
    </xf>
    <xf numFmtId="0" fontId="54" fillId="18" borderId="1" xfId="2" applyFont="1" applyFill="1" applyBorder="1" applyAlignment="1">
      <alignment horizontal="center" vertical="center" wrapText="1"/>
    </xf>
    <xf numFmtId="9" fontId="38" fillId="0" borderId="1" xfId="1" applyFont="1" applyFill="1" applyBorder="1" applyAlignment="1">
      <alignment horizontal="center" vertical="center"/>
    </xf>
    <xf numFmtId="9" fontId="38" fillId="0" borderId="1" xfId="0" applyNumberFormat="1" applyFont="1" applyFill="1" applyBorder="1" applyAlignment="1">
      <alignment horizontal="center" vertical="center"/>
    </xf>
    <xf numFmtId="0" fontId="6" fillId="20" borderId="0" xfId="0" applyFont="1" applyFill="1"/>
    <xf numFmtId="0" fontId="16" fillId="21" borderId="0" xfId="0" applyFont="1" applyFill="1"/>
    <xf numFmtId="0" fontId="6" fillId="21" borderId="0" xfId="0" applyFont="1" applyFill="1" applyAlignment="1">
      <alignment horizontal="center" vertical="center"/>
    </xf>
    <xf numFmtId="0" fontId="16" fillId="0" borderId="0" xfId="0" applyFont="1" applyFill="1" applyAlignment="1">
      <alignment vertical="center"/>
    </xf>
    <xf numFmtId="9" fontId="16" fillId="0" borderId="1" xfId="0" applyNumberFormat="1" applyFont="1" applyBorder="1" applyAlignment="1">
      <alignment horizontal="center" vertical="center"/>
    </xf>
    <xf numFmtId="10" fontId="16" fillId="0" borderId="1" xfId="0" applyNumberFormat="1" applyFont="1" applyBorder="1" applyAlignment="1">
      <alignment horizontal="center" vertical="center"/>
    </xf>
    <xf numFmtId="10" fontId="16" fillId="0" borderId="1" xfId="1" applyNumberFormat="1" applyFont="1" applyBorder="1" applyAlignment="1">
      <alignment horizontal="center" vertical="center"/>
    </xf>
    <xf numFmtId="165" fontId="16" fillId="0" borderId="0" xfId="1" applyNumberFormat="1" applyFont="1"/>
    <xf numFmtId="10" fontId="16" fillId="0" borderId="0" xfId="1" applyNumberFormat="1" applyFont="1"/>
    <xf numFmtId="0" fontId="51" fillId="20" borderId="0" xfId="0" applyFont="1" applyFill="1" applyAlignment="1">
      <alignment horizontal="center" vertical="center"/>
    </xf>
    <xf numFmtId="0" fontId="43" fillId="0" borderId="0" xfId="7" applyFont="1" applyAlignment="1">
      <alignment vertical="center"/>
    </xf>
    <xf numFmtId="0" fontId="57" fillId="10" borderId="0" xfId="0" applyFont="1" applyFill="1" applyAlignment="1">
      <alignment horizontal="center" vertical="center"/>
    </xf>
    <xf numFmtId="0" fontId="42" fillId="15" borderId="0" xfId="7" applyFont="1" applyFill="1" applyAlignment="1">
      <alignment vertical="center"/>
    </xf>
    <xf numFmtId="0" fontId="39" fillId="0" borderId="1" xfId="0" applyFont="1" applyBorder="1" applyAlignment="1">
      <alignment horizontal="center" vertical="center" wrapText="1"/>
    </xf>
    <xf numFmtId="0" fontId="38" fillId="0" borderId="1" xfId="0" applyFont="1" applyBorder="1" applyAlignment="1">
      <alignment horizontal="justify" vertical="center" wrapText="1"/>
    </xf>
    <xf numFmtId="0" fontId="41" fillId="22" borderId="1" xfId="0" applyFont="1" applyFill="1" applyBorder="1" applyAlignment="1">
      <alignment horizontal="center" vertical="center" wrapText="1"/>
    </xf>
    <xf numFmtId="0" fontId="58" fillId="18" borderId="1" xfId="2" applyFont="1" applyFill="1" applyBorder="1" applyAlignment="1">
      <alignment horizontal="center" vertical="center" wrapText="1"/>
    </xf>
    <xf numFmtId="0" fontId="58" fillId="18" borderId="1" xfId="3" applyFont="1" applyFill="1" applyBorder="1" applyAlignment="1">
      <alignment horizontal="center" vertical="center" wrapText="1"/>
    </xf>
    <xf numFmtId="0" fontId="6" fillId="0" borderId="0" xfId="0" applyFont="1" applyAlignment="1">
      <alignment horizontal="center" vertical="center"/>
    </xf>
    <xf numFmtId="0" fontId="16" fillId="0" borderId="0" xfId="0" applyFont="1" applyAlignment="1">
      <alignment horizontal="left" vertical="center" wrapText="1"/>
    </xf>
    <xf numFmtId="0" fontId="57" fillId="15" borderId="0" xfId="0" applyFont="1" applyFill="1" applyAlignment="1">
      <alignment horizontal="center" vertical="center"/>
    </xf>
    <xf numFmtId="0" fontId="23" fillId="9" borderId="8" xfId="0" applyFont="1" applyFill="1" applyBorder="1" applyAlignment="1">
      <alignment horizontal="center" vertical="center" wrapText="1"/>
    </xf>
    <xf numFmtId="0" fontId="57" fillId="0" borderId="0" xfId="0" applyFont="1" applyAlignment="1">
      <alignment horizontal="center" vertical="center"/>
    </xf>
    <xf numFmtId="0" fontId="57" fillId="15" borderId="16" xfId="0" applyFont="1" applyFill="1" applyBorder="1" applyAlignment="1">
      <alignment horizontal="center" vertical="center" wrapText="1"/>
    </xf>
    <xf numFmtId="0" fontId="57" fillId="15" borderId="17" xfId="0" applyFont="1" applyFill="1" applyBorder="1" applyAlignment="1">
      <alignment horizontal="center" vertical="center" wrapText="1"/>
    </xf>
    <xf numFmtId="0" fontId="24" fillId="19" borderId="18" xfId="0" applyFont="1" applyFill="1" applyBorder="1" applyAlignment="1">
      <alignment horizontal="center" vertical="center" wrapText="1"/>
    </xf>
    <xf numFmtId="0" fontId="24" fillId="19" borderId="20" xfId="0" applyFont="1" applyFill="1" applyBorder="1" applyAlignment="1">
      <alignment horizontal="center" vertical="center" wrapText="1"/>
    </xf>
    <xf numFmtId="0" fontId="18" fillId="19" borderId="21" xfId="0" applyFont="1" applyFill="1" applyBorder="1" applyAlignment="1">
      <alignment horizontal="center" vertical="center" wrapText="1"/>
    </xf>
    <xf numFmtId="0" fontId="18" fillId="19" borderId="22" xfId="0" applyFont="1" applyFill="1" applyBorder="1" applyAlignment="1">
      <alignment horizontal="center" vertical="center" wrapText="1"/>
    </xf>
    <xf numFmtId="0" fontId="50" fillId="15" borderId="0" xfId="7" applyFont="1" applyFill="1" applyAlignment="1">
      <alignment horizontal="left" vertical="center"/>
    </xf>
    <xf numFmtId="0" fontId="51" fillId="15" borderId="1" xfId="0" applyFont="1" applyFill="1" applyBorder="1" applyAlignment="1">
      <alignment horizontal="center" vertical="center"/>
    </xf>
    <xf numFmtId="0" fontId="51" fillId="0" borderId="0" xfId="0" applyFont="1" applyAlignment="1">
      <alignment horizontal="center"/>
    </xf>
    <xf numFmtId="0" fontId="8" fillId="22" borderId="0" xfId="0" applyFont="1" applyFill="1" applyAlignment="1">
      <alignment horizontal="center" vertical="center" wrapText="1"/>
    </xf>
    <xf numFmtId="0" fontId="8" fillId="12" borderId="10" xfId="0" applyFont="1" applyFill="1" applyBorder="1" applyAlignment="1">
      <alignment horizontal="center" vertical="center"/>
    </xf>
    <xf numFmtId="0" fontId="13" fillId="7" borderId="16" xfId="4" applyFont="1" applyBorder="1" applyAlignment="1">
      <alignment horizontal="center" vertical="center" wrapText="1"/>
    </xf>
    <xf numFmtId="0" fontId="13" fillId="7" borderId="17" xfId="4" applyFont="1" applyBorder="1" applyAlignment="1">
      <alignment horizontal="center" vertical="center" wrapText="1"/>
    </xf>
    <xf numFmtId="0" fontId="38" fillId="0" borderId="0" xfId="1" applyNumberFormat="1" applyFont="1" applyFill="1" applyBorder="1" applyAlignment="1">
      <alignment horizontal="center" vertical="center" wrapText="1"/>
    </xf>
    <xf numFmtId="0" fontId="38" fillId="0" borderId="0" xfId="0" applyFont="1" applyFill="1" applyBorder="1" applyAlignment="1">
      <alignment vertical="center" wrapText="1"/>
    </xf>
    <xf numFmtId="165" fontId="38" fillId="0" borderId="0" xfId="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16" fillId="0" borderId="0" xfId="0" applyFont="1" applyFill="1" applyBorder="1" applyAlignment="1">
      <alignment vertical="center"/>
    </xf>
    <xf numFmtId="0" fontId="39" fillId="0" borderId="0" xfId="0" applyFont="1" applyFill="1" applyBorder="1" applyAlignment="1">
      <alignment horizontal="left" vertical="center"/>
    </xf>
    <xf numFmtId="0" fontId="6" fillId="0" borderId="0" xfId="0" applyFont="1" applyFill="1" applyBorder="1" applyAlignment="1">
      <alignment vertical="center"/>
    </xf>
    <xf numFmtId="165" fontId="16" fillId="0" borderId="0" xfId="1" applyNumberFormat="1" applyFont="1" applyFill="1" applyBorder="1" applyAlignment="1">
      <alignment horizontal="center" vertical="center"/>
    </xf>
    <xf numFmtId="9" fontId="16" fillId="0" borderId="0" xfId="1" applyFont="1" applyFill="1" applyBorder="1" applyAlignment="1">
      <alignment horizontal="center" vertical="center"/>
    </xf>
    <xf numFmtId="15" fontId="16" fillId="0" borderId="1" xfId="0" applyNumberFormat="1" applyFont="1" applyBorder="1" applyAlignment="1">
      <alignment horizontal="center" vertical="center"/>
    </xf>
    <xf numFmtId="14" fontId="16" fillId="0" borderId="1" xfId="0" applyNumberFormat="1" applyFont="1" applyBorder="1" applyAlignment="1">
      <alignment horizontal="center" vertical="center"/>
    </xf>
  </cellXfs>
  <cellStyles count="8">
    <cellStyle name="Bueno" xfId="2" builtinId="26"/>
    <cellStyle name="Hipervínculo" xfId="6" builtinId="8"/>
    <cellStyle name="Incorrecto" xfId="3" builtinId="27"/>
    <cellStyle name="Normal" xfId="0" builtinId="0"/>
    <cellStyle name="Normal 2" xfId="7" xr:uid="{00000000-0005-0000-0000-000004000000}"/>
    <cellStyle name="Notas" xfId="5" builtinId="10"/>
    <cellStyle name="Porcentaje" xfId="1" builtinId="5"/>
    <cellStyle name="Salida" xfId="4" builtinId="21"/>
  </cellStyles>
  <dxfs count="31">
    <dxf>
      <font>
        <name val="Arial"/>
        <scheme val="none"/>
      </font>
    </dxf>
    <dxf>
      <alignment wrapText="1"/>
    </dxf>
    <dxf>
      <alignment horizontal="center"/>
    </dxf>
    <dxf>
      <alignment horizontal="center"/>
    </dxf>
    <dxf>
      <alignment horizontal="center"/>
    </dxf>
    <dxf>
      <alignment horizontal="center"/>
    </dxf>
    <dxf>
      <alignment horizontal="center"/>
    </dxf>
    <dxf>
      <alignment vertic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dxf>
    <dxf>
      <alignment vertical="center"/>
    </dxf>
    <dxf>
      <font>
        <name val="Arial"/>
        <scheme val="none"/>
      </font>
    </dxf>
    <dxf>
      <alignment horizontal="center"/>
    </dxf>
    <dxf>
      <alignment vertical="center"/>
    </dxf>
    <dxf>
      <font>
        <name val="Arial"/>
        <scheme val="none"/>
      </font>
    </dxf>
    <dxf>
      <alignment wrapText="1"/>
    </dxf>
    <dxf>
      <alignment horizontal="center"/>
    </dxf>
    <dxf>
      <alignment horizontal="center"/>
    </dxf>
    <dxf>
      <alignment horizontal="center"/>
    </dxf>
    <dxf>
      <alignment horizontal="center"/>
    </dxf>
    <dxf>
      <alignment horizontal="center"/>
    </dxf>
    <dxf>
      <alignment vertical="center"/>
    </dxf>
  </dxfs>
  <tableStyles count="0" defaultTableStyle="TableStyleMedium2" defaultPivotStyle="PivotStyleLight16"/>
  <colors>
    <mruColors>
      <color rgb="FFFAFF68"/>
      <color rgb="FFFEBAC0"/>
      <color rgb="FFF9A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de gestion peticiones - semestre 2- 2021.xlsx]4. Muestreo!TablaDinámica5</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Oportunidad de radicación</a:t>
            </a:r>
          </a:p>
        </c:rich>
      </c:tx>
      <c:layout>
        <c:manualLayout>
          <c:xMode val="edge"/>
          <c:yMode val="edge"/>
          <c:x val="0.41172641654571862"/>
          <c:y val="1.56354378263418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0344111889974021"/>
          <c:y val="9.0012445631444976E-2"/>
          <c:w val="0.30277806027088966"/>
          <c:h val="0.85177719984535938"/>
        </c:manualLayout>
      </c:layout>
      <c:barChart>
        <c:barDir val="bar"/>
        <c:grouping val="percentStacked"/>
        <c:varyColors val="0"/>
        <c:ser>
          <c:idx val="0"/>
          <c:order val="0"/>
          <c:tx>
            <c:strRef>
              <c:f>'4. Muestreo'!$BA$16:$BA$17</c:f>
              <c:strCache>
                <c:ptCount val="1"/>
                <c:pt idx="0">
                  <c:v>Extemporaneo</c:v>
                </c:pt>
              </c:strCache>
            </c:strRef>
          </c:tx>
          <c:spPr>
            <a:solidFill>
              <a:schemeClr val="accent1"/>
            </a:solidFill>
            <a:ln>
              <a:noFill/>
            </a:ln>
            <a:effectLst/>
          </c:spPr>
          <c:invertIfNegative val="0"/>
          <c:cat>
            <c:strRef>
              <c:f>'4. Muestreo'!$AZ$18:$AZ$30</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Muestreo'!$BA$18:$BA$30</c:f>
              <c:numCache>
                <c:formatCode>General</c:formatCode>
                <c:ptCount val="12"/>
                <c:pt idx="1">
                  <c:v>1</c:v>
                </c:pt>
                <c:pt idx="3">
                  <c:v>1</c:v>
                </c:pt>
                <c:pt idx="8">
                  <c:v>6</c:v>
                </c:pt>
                <c:pt idx="10">
                  <c:v>10</c:v>
                </c:pt>
              </c:numCache>
            </c:numRef>
          </c:val>
          <c:extLst>
            <c:ext xmlns:c16="http://schemas.microsoft.com/office/drawing/2014/chart" uri="{C3380CC4-5D6E-409C-BE32-E72D297353CC}">
              <c16:uniqueId val="{00000000-6D3B-4CD1-A011-BEECE2898B4C}"/>
            </c:ext>
          </c:extLst>
        </c:ser>
        <c:ser>
          <c:idx val="1"/>
          <c:order val="1"/>
          <c:tx>
            <c:strRef>
              <c:f>'4. Muestreo'!$BB$16:$BB$17</c:f>
              <c:strCache>
                <c:ptCount val="1"/>
                <c:pt idx="0">
                  <c:v>Oportuno</c:v>
                </c:pt>
              </c:strCache>
            </c:strRef>
          </c:tx>
          <c:spPr>
            <a:solidFill>
              <a:schemeClr val="accent2"/>
            </a:solidFill>
            <a:ln>
              <a:noFill/>
            </a:ln>
            <a:effectLst/>
          </c:spPr>
          <c:invertIfNegative val="0"/>
          <c:cat>
            <c:strRef>
              <c:f>'4. Muestreo'!$AZ$18:$AZ$30</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Muestreo'!$BB$18:$BB$30</c:f>
              <c:numCache>
                <c:formatCode>General</c:formatCode>
                <c:ptCount val="12"/>
                <c:pt idx="0">
                  <c:v>1</c:v>
                </c:pt>
                <c:pt idx="1">
                  <c:v>2</c:v>
                </c:pt>
                <c:pt idx="2">
                  <c:v>1</c:v>
                </c:pt>
                <c:pt idx="3">
                  <c:v>1</c:v>
                </c:pt>
                <c:pt idx="4">
                  <c:v>2</c:v>
                </c:pt>
                <c:pt idx="5">
                  <c:v>1</c:v>
                </c:pt>
                <c:pt idx="6">
                  <c:v>2</c:v>
                </c:pt>
                <c:pt idx="7">
                  <c:v>5</c:v>
                </c:pt>
                <c:pt idx="8">
                  <c:v>29</c:v>
                </c:pt>
                <c:pt idx="9">
                  <c:v>1</c:v>
                </c:pt>
                <c:pt idx="10">
                  <c:v>19</c:v>
                </c:pt>
                <c:pt idx="11">
                  <c:v>2</c:v>
                </c:pt>
              </c:numCache>
            </c:numRef>
          </c:val>
          <c:extLst>
            <c:ext xmlns:c16="http://schemas.microsoft.com/office/drawing/2014/chart" uri="{C3380CC4-5D6E-409C-BE32-E72D297353CC}">
              <c16:uniqueId val="{00000001-6D3B-4CD1-A011-BEECE2898B4C}"/>
            </c:ext>
          </c:extLst>
        </c:ser>
        <c:dLbls>
          <c:showLegendKey val="0"/>
          <c:showVal val="0"/>
          <c:showCatName val="0"/>
          <c:showSerName val="0"/>
          <c:showPercent val="0"/>
          <c:showBubbleSize val="0"/>
        </c:dLbls>
        <c:gapWidth val="219"/>
        <c:overlap val="100"/>
        <c:axId val="524886848"/>
        <c:axId val="524887240"/>
      </c:barChart>
      <c:catAx>
        <c:axId val="524886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87240"/>
        <c:crosses val="autoZero"/>
        <c:auto val="1"/>
        <c:lblAlgn val="ctr"/>
        <c:lblOffset val="100"/>
        <c:noMultiLvlLbl val="0"/>
      </c:catAx>
      <c:valAx>
        <c:axId val="5248872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868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Cantidad de solicitudes 2021-1 / 2021-2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tx>
            <c:strRef>
              <c:f>'4. Muestreo'!$BA$49</c:f>
              <c:strCache>
                <c:ptCount val="1"/>
                <c:pt idx="0">
                  <c:v>CANTIDAD DE RADICADOS 2021-1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Muestreo'!$AZ$50:$AZ$68</c:f>
              <c:strCache>
                <c:ptCount val="19"/>
                <c:pt idx="0">
                  <c:v>Subdirección académica</c:v>
                </c:pt>
                <c:pt idx="1">
                  <c:v>Talento humano</c:v>
                </c:pt>
                <c:pt idx="2">
                  <c:v>Asesoría jurídica</c:v>
                </c:pt>
                <c:pt idx="3">
                  <c:v>Control interno disciplinario</c:v>
                </c:pt>
                <c:pt idx="4">
                  <c:v>Seminario Andrés Bello</c:v>
                </c:pt>
                <c:pt idx="5">
                  <c:v>Dirección general</c:v>
                </c:pt>
                <c:pt idx="6">
                  <c:v>Relaciones institucionales</c:v>
                </c:pt>
                <c:pt idx="7">
                  <c:v>Planeación</c:v>
                </c:pt>
                <c:pt idx="8">
                  <c:v>Investigación</c:v>
                </c:pt>
                <c:pt idx="9">
                  <c:v>Biblioteca</c:v>
                </c:pt>
                <c:pt idx="10">
                  <c:v>Gestión contractual</c:v>
                </c:pt>
                <c:pt idx="11">
                  <c:v>Subdirección administrativa</c:v>
                </c:pt>
                <c:pt idx="12">
                  <c:v>Procesos editoriales</c:v>
                </c:pt>
                <c:pt idx="13">
                  <c:v>Gestión financiera</c:v>
                </c:pt>
                <c:pt idx="14">
                  <c:v>Gestión de museos</c:v>
                </c:pt>
                <c:pt idx="15">
                  <c:v>Recursos físicos</c:v>
                </c:pt>
                <c:pt idx="16">
                  <c:v>Comunicaciones</c:v>
                </c:pt>
                <c:pt idx="17">
                  <c:v>Comité de convivencia</c:v>
                </c:pt>
                <c:pt idx="18">
                  <c:v>Sin asignación de área</c:v>
                </c:pt>
              </c:strCache>
            </c:strRef>
          </c:cat>
          <c:val>
            <c:numRef>
              <c:f>'4. Muestreo'!$BA$50:$BA$68</c:f>
              <c:numCache>
                <c:formatCode>General</c:formatCode>
                <c:ptCount val="19"/>
                <c:pt idx="0">
                  <c:v>43</c:v>
                </c:pt>
                <c:pt idx="1">
                  <c:v>10</c:v>
                </c:pt>
                <c:pt idx="2">
                  <c:v>3</c:v>
                </c:pt>
                <c:pt idx="3">
                  <c:v>0</c:v>
                </c:pt>
                <c:pt idx="4">
                  <c:v>7</c:v>
                </c:pt>
                <c:pt idx="5">
                  <c:v>2</c:v>
                </c:pt>
                <c:pt idx="6">
                  <c:v>0</c:v>
                </c:pt>
                <c:pt idx="7">
                  <c:v>1</c:v>
                </c:pt>
                <c:pt idx="8">
                  <c:v>1</c:v>
                </c:pt>
                <c:pt idx="9">
                  <c:v>1</c:v>
                </c:pt>
                <c:pt idx="10">
                  <c:v>1</c:v>
                </c:pt>
                <c:pt idx="11">
                  <c:v>1</c:v>
                </c:pt>
                <c:pt idx="12">
                  <c:v>3</c:v>
                </c:pt>
                <c:pt idx="13">
                  <c:v>2</c:v>
                </c:pt>
                <c:pt idx="14">
                  <c:v>0</c:v>
                </c:pt>
                <c:pt idx="15">
                  <c:v>1</c:v>
                </c:pt>
                <c:pt idx="16">
                  <c:v>2</c:v>
                </c:pt>
                <c:pt idx="17">
                  <c:v>1</c:v>
                </c:pt>
                <c:pt idx="18">
                  <c:v>1</c:v>
                </c:pt>
              </c:numCache>
            </c:numRef>
          </c:val>
          <c:extLst>
            <c:ext xmlns:c16="http://schemas.microsoft.com/office/drawing/2014/chart" uri="{C3380CC4-5D6E-409C-BE32-E72D297353CC}">
              <c16:uniqueId val="{00000000-FF18-4E5B-9CAB-638BF1F55893}"/>
            </c:ext>
          </c:extLst>
        </c:ser>
        <c:ser>
          <c:idx val="1"/>
          <c:order val="1"/>
          <c:tx>
            <c:strRef>
              <c:f>'4. Muestreo'!$BB$49</c:f>
              <c:strCache>
                <c:ptCount val="1"/>
                <c:pt idx="0">
                  <c:v>CANTIDAD DE RADICADOS 2021-2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Muestreo'!$AZ$50:$AZ$68</c:f>
              <c:strCache>
                <c:ptCount val="19"/>
                <c:pt idx="0">
                  <c:v>Subdirección académica</c:v>
                </c:pt>
                <c:pt idx="1">
                  <c:v>Talento humano</c:v>
                </c:pt>
                <c:pt idx="2">
                  <c:v>Asesoría jurídica</c:v>
                </c:pt>
                <c:pt idx="3">
                  <c:v>Control interno disciplinario</c:v>
                </c:pt>
                <c:pt idx="4">
                  <c:v>Seminario Andrés Bello</c:v>
                </c:pt>
                <c:pt idx="5">
                  <c:v>Dirección general</c:v>
                </c:pt>
                <c:pt idx="6">
                  <c:v>Relaciones institucionales</c:v>
                </c:pt>
                <c:pt idx="7">
                  <c:v>Planeación</c:v>
                </c:pt>
                <c:pt idx="8">
                  <c:v>Investigación</c:v>
                </c:pt>
                <c:pt idx="9">
                  <c:v>Biblioteca</c:v>
                </c:pt>
                <c:pt idx="10">
                  <c:v>Gestión contractual</c:v>
                </c:pt>
                <c:pt idx="11">
                  <c:v>Subdirección administrativa</c:v>
                </c:pt>
                <c:pt idx="12">
                  <c:v>Procesos editoriales</c:v>
                </c:pt>
                <c:pt idx="13">
                  <c:v>Gestión financiera</c:v>
                </c:pt>
                <c:pt idx="14">
                  <c:v>Gestión de museos</c:v>
                </c:pt>
                <c:pt idx="15">
                  <c:v>Recursos físicos</c:v>
                </c:pt>
                <c:pt idx="16">
                  <c:v>Comunicaciones</c:v>
                </c:pt>
                <c:pt idx="17">
                  <c:v>Comité de convivencia</c:v>
                </c:pt>
                <c:pt idx="18">
                  <c:v>Sin asignación de área</c:v>
                </c:pt>
              </c:strCache>
            </c:strRef>
          </c:cat>
          <c:val>
            <c:numRef>
              <c:f>'4. Muestreo'!$BB$50:$BB$68</c:f>
              <c:numCache>
                <c:formatCode>0</c:formatCode>
                <c:ptCount val="19"/>
                <c:pt idx="0">
                  <c:v>35</c:v>
                </c:pt>
                <c:pt idx="1">
                  <c:v>29</c:v>
                </c:pt>
                <c:pt idx="2">
                  <c:v>0</c:v>
                </c:pt>
                <c:pt idx="3">
                  <c:v>2</c:v>
                </c:pt>
                <c:pt idx="4">
                  <c:v>5</c:v>
                </c:pt>
                <c:pt idx="5">
                  <c:v>3</c:v>
                </c:pt>
                <c:pt idx="6">
                  <c:v>2</c:v>
                </c:pt>
                <c:pt idx="7">
                  <c:v>3</c:v>
                </c:pt>
                <c:pt idx="8">
                  <c:v>0</c:v>
                </c:pt>
                <c:pt idx="9">
                  <c:v>1</c:v>
                </c:pt>
                <c:pt idx="10">
                  <c:v>1</c:v>
                </c:pt>
                <c:pt idx="11">
                  <c:v>1</c:v>
                </c:pt>
                <c:pt idx="12">
                  <c:v>1</c:v>
                </c:pt>
                <c:pt idx="13">
                  <c:v>0</c:v>
                </c:pt>
                <c:pt idx="14">
                  <c:v>2</c:v>
                </c:pt>
                <c:pt idx="15" formatCode="General">
                  <c:v>0</c:v>
                </c:pt>
                <c:pt idx="16" formatCode="General">
                  <c:v>0</c:v>
                </c:pt>
                <c:pt idx="17" formatCode="General">
                  <c:v>0</c:v>
                </c:pt>
                <c:pt idx="18">
                  <c:v>0</c:v>
                </c:pt>
              </c:numCache>
            </c:numRef>
          </c:val>
          <c:extLst>
            <c:ext xmlns:c16="http://schemas.microsoft.com/office/drawing/2014/chart" uri="{C3380CC4-5D6E-409C-BE32-E72D297353CC}">
              <c16:uniqueId val="{00000001-FF18-4E5B-9CAB-638BF1F55893}"/>
            </c:ext>
          </c:extLst>
        </c:ser>
        <c:dLbls>
          <c:showLegendKey val="0"/>
          <c:showVal val="0"/>
          <c:showCatName val="0"/>
          <c:showSerName val="0"/>
          <c:showPercent val="0"/>
          <c:showBubbleSize val="0"/>
        </c:dLbls>
        <c:gapWidth val="150"/>
        <c:overlap val="100"/>
        <c:axId val="524878224"/>
        <c:axId val="524878616"/>
      </c:barChart>
      <c:catAx>
        <c:axId val="52487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78616"/>
        <c:crosses val="autoZero"/>
        <c:auto val="1"/>
        <c:lblAlgn val="ctr"/>
        <c:lblOffset val="100"/>
        <c:noMultiLvlLbl val="0"/>
      </c:catAx>
      <c:valAx>
        <c:axId val="524878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78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de gestion peticiones - semestre 2- 2021.xlsx]4. Muestreo!TablaDinámica6</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Oportunidad de respuesta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'4. Muestreo'!$BA$32:$BA$33</c:f>
              <c:strCache>
                <c:ptCount val="1"/>
                <c:pt idx="0">
                  <c:v> -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Muestreo'!$AZ$34:$AZ$46</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Muestreo'!$BA$34:$BA$46</c:f>
              <c:numCache>
                <c:formatCode>General</c:formatCode>
                <c:ptCount val="12"/>
                <c:pt idx="4">
                  <c:v>1</c:v>
                </c:pt>
                <c:pt idx="8">
                  <c:v>1</c:v>
                </c:pt>
                <c:pt idx="11">
                  <c:v>1</c:v>
                </c:pt>
              </c:numCache>
            </c:numRef>
          </c:val>
          <c:extLst>
            <c:ext xmlns:c16="http://schemas.microsoft.com/office/drawing/2014/chart" uri="{C3380CC4-5D6E-409C-BE32-E72D297353CC}">
              <c16:uniqueId val="{00000000-7D46-4AB5-95B2-6E14EA0AAC82}"/>
            </c:ext>
          </c:extLst>
        </c:ser>
        <c:ser>
          <c:idx val="1"/>
          <c:order val="1"/>
          <c:tx>
            <c:strRef>
              <c:f>'4. Muestreo'!$BB$32:$BB$33</c:f>
              <c:strCache>
                <c:ptCount val="1"/>
                <c:pt idx="0">
                  <c:v>Extemporaneo</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Muestreo'!$AZ$34:$AZ$46</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Muestreo'!$BB$34:$BB$46</c:f>
              <c:numCache>
                <c:formatCode>General</c:formatCode>
                <c:ptCount val="12"/>
                <c:pt idx="1">
                  <c:v>1</c:v>
                </c:pt>
                <c:pt idx="7">
                  <c:v>1</c:v>
                </c:pt>
                <c:pt idx="8">
                  <c:v>3</c:v>
                </c:pt>
                <c:pt idx="9">
                  <c:v>1</c:v>
                </c:pt>
                <c:pt idx="10">
                  <c:v>9</c:v>
                </c:pt>
              </c:numCache>
            </c:numRef>
          </c:val>
          <c:extLst>
            <c:ext xmlns:c16="http://schemas.microsoft.com/office/drawing/2014/chart" uri="{C3380CC4-5D6E-409C-BE32-E72D297353CC}">
              <c16:uniqueId val="{00000001-7D46-4AB5-95B2-6E14EA0AAC82}"/>
            </c:ext>
          </c:extLst>
        </c:ser>
        <c:ser>
          <c:idx val="2"/>
          <c:order val="2"/>
          <c:tx>
            <c:strRef>
              <c:f>'4. Muestreo'!$BC$32:$BC$33</c:f>
              <c:strCache>
                <c:ptCount val="1"/>
                <c:pt idx="0">
                  <c:v>Oportuno</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Muestreo'!$AZ$34:$AZ$46</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Muestreo'!$BC$34:$BC$46</c:f>
              <c:numCache>
                <c:formatCode>General</c:formatCode>
                <c:ptCount val="12"/>
                <c:pt idx="0">
                  <c:v>1</c:v>
                </c:pt>
                <c:pt idx="1">
                  <c:v>2</c:v>
                </c:pt>
                <c:pt idx="2">
                  <c:v>1</c:v>
                </c:pt>
                <c:pt idx="3">
                  <c:v>2</c:v>
                </c:pt>
                <c:pt idx="4">
                  <c:v>2</c:v>
                </c:pt>
                <c:pt idx="5">
                  <c:v>1</c:v>
                </c:pt>
                <c:pt idx="6">
                  <c:v>2</c:v>
                </c:pt>
                <c:pt idx="7">
                  <c:v>4</c:v>
                </c:pt>
                <c:pt idx="8">
                  <c:v>31</c:v>
                </c:pt>
                <c:pt idx="10">
                  <c:v>20</c:v>
                </c:pt>
                <c:pt idx="11">
                  <c:v>1</c:v>
                </c:pt>
              </c:numCache>
            </c:numRef>
          </c:val>
          <c:extLst>
            <c:ext xmlns:c16="http://schemas.microsoft.com/office/drawing/2014/chart" uri="{C3380CC4-5D6E-409C-BE32-E72D297353CC}">
              <c16:uniqueId val="{00000002-7D46-4AB5-95B2-6E14EA0AAC82}"/>
            </c:ext>
          </c:extLst>
        </c:ser>
        <c:dLbls>
          <c:showLegendKey val="0"/>
          <c:showVal val="0"/>
          <c:showCatName val="0"/>
          <c:showSerName val="0"/>
          <c:showPercent val="0"/>
          <c:showBubbleSize val="0"/>
        </c:dLbls>
        <c:gapWidth val="219"/>
        <c:overlap val="100"/>
        <c:axId val="524885280"/>
        <c:axId val="524884104"/>
      </c:barChart>
      <c:catAx>
        <c:axId val="524885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84104"/>
        <c:crosses val="autoZero"/>
        <c:auto val="1"/>
        <c:lblAlgn val="ctr"/>
        <c:lblOffset val="100"/>
        <c:noMultiLvlLbl val="0"/>
      </c:catAx>
      <c:valAx>
        <c:axId val="5248841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85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de solicitudes 2021-1 / 2021-2</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'2.Tendencias'!$B$97</c:f>
              <c:strCache>
                <c:ptCount val="1"/>
                <c:pt idx="0">
                  <c:v>CANTIDAD DE RADICADOS 2021-1</c:v>
                </c:pt>
              </c:strCache>
            </c:strRef>
          </c:tx>
          <c:spPr>
            <a:solidFill>
              <a:schemeClr val="accent1"/>
            </a:solidFill>
            <a:ln>
              <a:noFill/>
            </a:ln>
            <a:effectLst/>
          </c:spPr>
          <c:invertIfNegative val="0"/>
          <c:cat>
            <c:strRef>
              <c:f>'2.Tendencias'!$A$98:$A$117</c:f>
              <c:strCache>
                <c:ptCount val="20"/>
                <c:pt idx="0">
                  <c:v>Subdirección académica</c:v>
                </c:pt>
                <c:pt idx="1">
                  <c:v>Talento humano</c:v>
                </c:pt>
                <c:pt idx="2">
                  <c:v>Asesoría jurídica</c:v>
                </c:pt>
                <c:pt idx="3">
                  <c:v>Control interno disciplinario</c:v>
                </c:pt>
                <c:pt idx="4">
                  <c:v>Seminario Andrés Bello</c:v>
                </c:pt>
                <c:pt idx="5">
                  <c:v>Dirección general</c:v>
                </c:pt>
                <c:pt idx="6">
                  <c:v>Relaciones institucionales</c:v>
                </c:pt>
                <c:pt idx="7">
                  <c:v>Planeación</c:v>
                </c:pt>
                <c:pt idx="8">
                  <c:v>Investigación</c:v>
                </c:pt>
                <c:pt idx="9">
                  <c:v>Biblioteca</c:v>
                </c:pt>
                <c:pt idx="10">
                  <c:v>Gestión contractual</c:v>
                </c:pt>
                <c:pt idx="11">
                  <c:v>Subdirección administrativa</c:v>
                </c:pt>
                <c:pt idx="12">
                  <c:v>Procesos editoriales</c:v>
                </c:pt>
                <c:pt idx="13">
                  <c:v>Gestión financiera</c:v>
                </c:pt>
                <c:pt idx="14">
                  <c:v>Gestión de museos</c:v>
                </c:pt>
                <c:pt idx="15">
                  <c:v>Recursos físicos</c:v>
                </c:pt>
                <c:pt idx="16">
                  <c:v>Comunicaciones</c:v>
                </c:pt>
                <c:pt idx="17">
                  <c:v>Comité de convivencia</c:v>
                </c:pt>
                <c:pt idx="18">
                  <c:v>Sin asignación de área</c:v>
                </c:pt>
                <c:pt idx="19">
                  <c:v>TOTAL MUESTRA</c:v>
                </c:pt>
              </c:strCache>
            </c:strRef>
          </c:cat>
          <c:val>
            <c:numRef>
              <c:f>'2.Tendencias'!$B$98:$B$117</c:f>
              <c:numCache>
                <c:formatCode>General</c:formatCode>
                <c:ptCount val="20"/>
                <c:pt idx="0">
                  <c:v>43</c:v>
                </c:pt>
                <c:pt idx="1">
                  <c:v>10</c:v>
                </c:pt>
                <c:pt idx="2">
                  <c:v>3</c:v>
                </c:pt>
                <c:pt idx="3">
                  <c:v>0</c:v>
                </c:pt>
                <c:pt idx="4">
                  <c:v>7</c:v>
                </c:pt>
                <c:pt idx="5">
                  <c:v>2</c:v>
                </c:pt>
                <c:pt idx="6">
                  <c:v>0</c:v>
                </c:pt>
                <c:pt idx="7">
                  <c:v>1</c:v>
                </c:pt>
                <c:pt idx="8">
                  <c:v>1</c:v>
                </c:pt>
                <c:pt idx="9">
                  <c:v>1</c:v>
                </c:pt>
                <c:pt idx="10">
                  <c:v>1</c:v>
                </c:pt>
                <c:pt idx="11">
                  <c:v>1</c:v>
                </c:pt>
                <c:pt idx="12">
                  <c:v>3</c:v>
                </c:pt>
                <c:pt idx="13">
                  <c:v>2</c:v>
                </c:pt>
                <c:pt idx="14">
                  <c:v>0</c:v>
                </c:pt>
                <c:pt idx="15">
                  <c:v>1</c:v>
                </c:pt>
                <c:pt idx="16">
                  <c:v>2</c:v>
                </c:pt>
                <c:pt idx="17">
                  <c:v>1</c:v>
                </c:pt>
                <c:pt idx="18">
                  <c:v>1</c:v>
                </c:pt>
                <c:pt idx="19">
                  <c:v>80</c:v>
                </c:pt>
              </c:numCache>
            </c:numRef>
          </c:val>
          <c:extLst>
            <c:ext xmlns:c16="http://schemas.microsoft.com/office/drawing/2014/chart" uri="{C3380CC4-5D6E-409C-BE32-E72D297353CC}">
              <c16:uniqueId val="{00000000-1618-47DD-A670-56063CFB275A}"/>
            </c:ext>
          </c:extLst>
        </c:ser>
        <c:ser>
          <c:idx val="1"/>
          <c:order val="1"/>
          <c:tx>
            <c:strRef>
              <c:f>'2.Tendencias'!$C$97</c:f>
              <c:strCache>
                <c:ptCount val="1"/>
                <c:pt idx="0">
                  <c:v>CANTIDAD DE RADICADOS 2021-2</c:v>
                </c:pt>
              </c:strCache>
            </c:strRef>
          </c:tx>
          <c:spPr>
            <a:solidFill>
              <a:schemeClr val="accent2"/>
            </a:solidFill>
            <a:ln>
              <a:noFill/>
            </a:ln>
            <a:effectLst/>
          </c:spPr>
          <c:invertIfNegative val="0"/>
          <c:cat>
            <c:strRef>
              <c:f>'2.Tendencias'!$A$98:$A$117</c:f>
              <c:strCache>
                <c:ptCount val="20"/>
                <c:pt idx="0">
                  <c:v>Subdirección académica</c:v>
                </c:pt>
                <c:pt idx="1">
                  <c:v>Talento humano</c:v>
                </c:pt>
                <c:pt idx="2">
                  <c:v>Asesoría jurídica</c:v>
                </c:pt>
                <c:pt idx="3">
                  <c:v>Control interno disciplinario</c:v>
                </c:pt>
                <c:pt idx="4">
                  <c:v>Seminario Andrés Bello</c:v>
                </c:pt>
                <c:pt idx="5">
                  <c:v>Dirección general</c:v>
                </c:pt>
                <c:pt idx="6">
                  <c:v>Relaciones institucionales</c:v>
                </c:pt>
                <c:pt idx="7">
                  <c:v>Planeación</c:v>
                </c:pt>
                <c:pt idx="8">
                  <c:v>Investigación</c:v>
                </c:pt>
                <c:pt idx="9">
                  <c:v>Biblioteca</c:v>
                </c:pt>
                <c:pt idx="10">
                  <c:v>Gestión contractual</c:v>
                </c:pt>
                <c:pt idx="11">
                  <c:v>Subdirección administrativa</c:v>
                </c:pt>
                <c:pt idx="12">
                  <c:v>Procesos editoriales</c:v>
                </c:pt>
                <c:pt idx="13">
                  <c:v>Gestión financiera</c:v>
                </c:pt>
                <c:pt idx="14">
                  <c:v>Gestión de museos</c:v>
                </c:pt>
                <c:pt idx="15">
                  <c:v>Recursos físicos</c:v>
                </c:pt>
                <c:pt idx="16">
                  <c:v>Comunicaciones</c:v>
                </c:pt>
                <c:pt idx="17">
                  <c:v>Comité de convivencia</c:v>
                </c:pt>
                <c:pt idx="18">
                  <c:v>Sin asignación de área</c:v>
                </c:pt>
                <c:pt idx="19">
                  <c:v>TOTAL MUESTRA</c:v>
                </c:pt>
              </c:strCache>
            </c:strRef>
          </c:cat>
          <c:val>
            <c:numRef>
              <c:f>'2.Tendencias'!$C$98:$C$117</c:f>
              <c:numCache>
                <c:formatCode>General</c:formatCode>
                <c:ptCount val="20"/>
                <c:pt idx="0">
                  <c:v>35</c:v>
                </c:pt>
                <c:pt idx="1">
                  <c:v>29</c:v>
                </c:pt>
                <c:pt idx="2">
                  <c:v>0</c:v>
                </c:pt>
                <c:pt idx="3">
                  <c:v>2</c:v>
                </c:pt>
                <c:pt idx="4">
                  <c:v>3</c:v>
                </c:pt>
                <c:pt idx="5">
                  <c:v>29</c:v>
                </c:pt>
                <c:pt idx="6">
                  <c:v>3</c:v>
                </c:pt>
                <c:pt idx="7">
                  <c:v>35</c:v>
                </c:pt>
                <c:pt idx="8">
                  <c:v>0</c:v>
                </c:pt>
                <c:pt idx="9">
                  <c:v>1</c:v>
                </c:pt>
                <c:pt idx="10">
                  <c:v>1</c:v>
                </c:pt>
                <c:pt idx="11">
                  <c:v>1</c:v>
                </c:pt>
                <c:pt idx="12">
                  <c:v>1</c:v>
                </c:pt>
                <c:pt idx="13">
                  <c:v>0</c:v>
                </c:pt>
                <c:pt idx="14">
                  <c:v>2</c:v>
                </c:pt>
                <c:pt idx="15">
                  <c:v>0</c:v>
                </c:pt>
                <c:pt idx="16">
                  <c:v>0</c:v>
                </c:pt>
                <c:pt idx="17">
                  <c:v>0</c:v>
                </c:pt>
                <c:pt idx="18">
                  <c:v>0</c:v>
                </c:pt>
                <c:pt idx="19">
                  <c:v>85</c:v>
                </c:pt>
              </c:numCache>
            </c:numRef>
          </c:val>
          <c:extLst>
            <c:ext xmlns:c16="http://schemas.microsoft.com/office/drawing/2014/chart" uri="{C3380CC4-5D6E-409C-BE32-E72D297353CC}">
              <c16:uniqueId val="{00000001-1618-47DD-A670-56063CFB275A}"/>
            </c:ext>
          </c:extLst>
        </c:ser>
        <c:dLbls>
          <c:showLegendKey val="0"/>
          <c:showVal val="0"/>
          <c:showCatName val="0"/>
          <c:showSerName val="0"/>
          <c:showPercent val="0"/>
          <c:showBubbleSize val="0"/>
        </c:dLbls>
        <c:gapWidth val="219"/>
        <c:overlap val="-27"/>
        <c:axId val="524875872"/>
        <c:axId val="524873520"/>
      </c:barChart>
      <c:catAx>
        <c:axId val="52487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73520"/>
        <c:crosses val="autoZero"/>
        <c:auto val="1"/>
        <c:lblAlgn val="ctr"/>
        <c:lblOffset val="100"/>
        <c:noMultiLvlLbl val="0"/>
      </c:catAx>
      <c:valAx>
        <c:axId val="524873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75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b="1"/>
              <a:t>Porcentaje de cumplimiento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5413498516197841"/>
          <c:y val="4.4650889399284951E-2"/>
          <c:w val="0.8060832181882438"/>
          <c:h val="0.82036679594979955"/>
        </c:manualLayout>
      </c:layout>
      <c:barChart>
        <c:barDir val="bar"/>
        <c:grouping val="clustered"/>
        <c:varyColors val="0"/>
        <c:ser>
          <c:idx val="0"/>
          <c:order val="0"/>
          <c:tx>
            <c:strRef>
              <c:f>'4. Muestreo'!$BA$73</c:f>
              <c:strCache>
                <c:ptCount val="1"/>
                <c:pt idx="0">
                  <c:v># Cumplimientos 2021-2</c:v>
                </c:pt>
              </c:strCache>
            </c:strRef>
          </c:tx>
          <c:spPr>
            <a:solidFill>
              <a:schemeClr val="accent1"/>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A4-4240-A00E-11C77F5D756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A4-4240-A00E-11C77F5D756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A4-4240-A00E-11C77F5D756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A4-4240-A00E-11C77F5D7569}"/>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A4-4240-A00E-11C77F5D7569}"/>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A4-4240-A00E-11C77F5D7569}"/>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A4-4240-A00E-11C77F5D7569}"/>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A4-4240-A00E-11C77F5D756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Muestreo'!$BA$74:$BA$82</c:f>
              <c:numCache>
                <c:formatCode>General</c:formatCode>
                <c:ptCount val="9"/>
                <c:pt idx="0">
                  <c:v>77</c:v>
                </c:pt>
                <c:pt idx="1">
                  <c:v>76</c:v>
                </c:pt>
                <c:pt idx="2">
                  <c:v>79</c:v>
                </c:pt>
                <c:pt idx="3">
                  <c:v>78</c:v>
                </c:pt>
                <c:pt idx="4">
                  <c:v>15</c:v>
                </c:pt>
                <c:pt idx="5">
                  <c:v>82</c:v>
                </c:pt>
                <c:pt idx="6">
                  <c:v>0</c:v>
                </c:pt>
                <c:pt idx="7">
                  <c:v>82</c:v>
                </c:pt>
                <c:pt idx="8">
                  <c:v>67</c:v>
                </c:pt>
              </c:numCache>
            </c:numRef>
          </c:val>
          <c:extLst>
            <c:ext xmlns:c16="http://schemas.microsoft.com/office/drawing/2014/chart" uri="{C3380CC4-5D6E-409C-BE32-E72D297353CC}">
              <c16:uniqueId val="{00000008-B2A4-4240-A00E-11C77F5D7569}"/>
            </c:ext>
          </c:extLst>
        </c:ser>
        <c:ser>
          <c:idx val="1"/>
          <c:order val="1"/>
          <c:tx>
            <c:strRef>
              <c:f>'4. Muestreo'!$BB$73</c:f>
              <c:strCache>
                <c:ptCount val="1"/>
                <c:pt idx="0">
                  <c:v>% Cumplimiento 2021-2</c:v>
                </c:pt>
              </c:strCache>
            </c:strRef>
          </c:tx>
          <c:spPr>
            <a:solidFill>
              <a:schemeClr val="accent2"/>
            </a:solidFill>
            <a:ln>
              <a:noFill/>
            </a:ln>
            <a:effectLst/>
          </c:spPr>
          <c:invertIfNegative val="0"/>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Muestreo'!$BB$74:$BB$82</c:f>
              <c:numCache>
                <c:formatCode>0.0%</c:formatCode>
                <c:ptCount val="9"/>
                <c:pt idx="0">
                  <c:v>0.90588235294117647</c:v>
                </c:pt>
                <c:pt idx="1">
                  <c:v>0.89411764705882357</c:v>
                </c:pt>
                <c:pt idx="2">
                  <c:v>0.92941176470588238</c:v>
                </c:pt>
                <c:pt idx="3">
                  <c:v>0.91764705882352937</c:v>
                </c:pt>
                <c:pt idx="4">
                  <c:v>0.17647058823529413</c:v>
                </c:pt>
                <c:pt idx="5">
                  <c:v>0.96470588235294119</c:v>
                </c:pt>
                <c:pt idx="6">
                  <c:v>0</c:v>
                </c:pt>
                <c:pt idx="7">
                  <c:v>0.96470588235294119</c:v>
                </c:pt>
                <c:pt idx="8">
                  <c:v>0.78823529411764703</c:v>
                </c:pt>
              </c:numCache>
            </c:numRef>
          </c:val>
          <c:extLst>
            <c:ext xmlns:c16="http://schemas.microsoft.com/office/drawing/2014/chart" uri="{C3380CC4-5D6E-409C-BE32-E72D297353CC}">
              <c16:uniqueId val="{00000009-B2A4-4240-A00E-11C77F5D7569}"/>
            </c:ext>
          </c:extLst>
        </c:ser>
        <c:ser>
          <c:idx val="2"/>
          <c:order val="2"/>
          <c:tx>
            <c:strRef>
              <c:f>'4. Muestreo'!$BC$73</c:f>
              <c:strCache>
                <c:ptCount val="1"/>
                <c:pt idx="0">
                  <c:v># Cumplimientos 2021-1</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Muestreo'!$BC$74:$BC$82</c:f>
              <c:numCache>
                <c:formatCode>General</c:formatCode>
                <c:ptCount val="9"/>
                <c:pt idx="0">
                  <c:v>76</c:v>
                </c:pt>
                <c:pt idx="1">
                  <c:v>76</c:v>
                </c:pt>
                <c:pt idx="2">
                  <c:v>77</c:v>
                </c:pt>
                <c:pt idx="3">
                  <c:v>76</c:v>
                </c:pt>
                <c:pt idx="4">
                  <c:v>67</c:v>
                </c:pt>
                <c:pt idx="5">
                  <c:v>78</c:v>
                </c:pt>
                <c:pt idx="6">
                  <c:v>0</c:v>
                </c:pt>
                <c:pt idx="7">
                  <c:v>78</c:v>
                </c:pt>
                <c:pt idx="8">
                  <c:v>75</c:v>
                </c:pt>
              </c:numCache>
            </c:numRef>
          </c:val>
          <c:extLst>
            <c:ext xmlns:c16="http://schemas.microsoft.com/office/drawing/2014/chart" uri="{C3380CC4-5D6E-409C-BE32-E72D297353CC}">
              <c16:uniqueId val="{0000000A-B2A4-4240-A00E-11C77F5D7569}"/>
            </c:ext>
          </c:extLst>
        </c:ser>
        <c:ser>
          <c:idx val="3"/>
          <c:order val="3"/>
          <c:tx>
            <c:strRef>
              <c:f>'4. Muestreo'!$BD$73</c:f>
              <c:strCache>
                <c:ptCount val="1"/>
                <c:pt idx="0">
                  <c:v>% Cumplimiento 2021-1</c:v>
                </c:pt>
              </c:strCache>
            </c:strRef>
          </c:tx>
          <c:spPr>
            <a:solidFill>
              <a:schemeClr val="accent4"/>
            </a:solidFill>
            <a:ln>
              <a:noFill/>
            </a:ln>
            <a:effectLst/>
          </c:spPr>
          <c:invertIfNegative val="0"/>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Muestreo'!$BD$74:$BD$82</c:f>
              <c:numCache>
                <c:formatCode>0%</c:formatCode>
                <c:ptCount val="9"/>
                <c:pt idx="0">
                  <c:v>0.95</c:v>
                </c:pt>
                <c:pt idx="1">
                  <c:v>0.95</c:v>
                </c:pt>
                <c:pt idx="2">
                  <c:v>0.96250000000000002</c:v>
                </c:pt>
                <c:pt idx="3">
                  <c:v>0.95</c:v>
                </c:pt>
                <c:pt idx="4">
                  <c:v>0.83750000000000002</c:v>
                </c:pt>
                <c:pt idx="5">
                  <c:v>0.97499999999999998</c:v>
                </c:pt>
                <c:pt idx="6">
                  <c:v>0</c:v>
                </c:pt>
                <c:pt idx="7">
                  <c:v>0.97499999999999998</c:v>
                </c:pt>
                <c:pt idx="8">
                  <c:v>0.9375</c:v>
                </c:pt>
              </c:numCache>
            </c:numRef>
          </c:val>
          <c:extLst>
            <c:ext xmlns:c16="http://schemas.microsoft.com/office/drawing/2014/chart" uri="{C3380CC4-5D6E-409C-BE32-E72D297353CC}">
              <c16:uniqueId val="{0000000B-B2A4-4240-A00E-11C77F5D7569}"/>
            </c:ext>
          </c:extLst>
        </c:ser>
        <c:dLbls>
          <c:showLegendKey val="0"/>
          <c:showVal val="0"/>
          <c:showCatName val="0"/>
          <c:showSerName val="0"/>
          <c:showPercent val="0"/>
          <c:showBubbleSize val="0"/>
        </c:dLbls>
        <c:gapWidth val="219"/>
        <c:axId val="524885672"/>
        <c:axId val="524879792"/>
      </c:barChart>
      <c:catAx>
        <c:axId val="5248856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79792"/>
        <c:crosses val="autoZero"/>
        <c:auto val="1"/>
        <c:lblAlgn val="ctr"/>
        <c:lblOffset val="100"/>
        <c:noMultiLvlLbl val="0"/>
      </c:catAx>
      <c:valAx>
        <c:axId val="524879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85672"/>
        <c:crosses val="autoZero"/>
        <c:crossBetween val="between"/>
      </c:valAx>
      <c:spPr>
        <a:noFill/>
        <a:ln>
          <a:noFill/>
        </a:ln>
        <a:effectLst/>
      </c:spPr>
    </c:plotArea>
    <c:legend>
      <c:legendPos val="b"/>
      <c:layout>
        <c:manualLayout>
          <c:xMode val="edge"/>
          <c:yMode val="edge"/>
          <c:x val="0.17772728055036888"/>
          <c:y val="0.90678754404512185"/>
          <c:w val="0.65846756030608056"/>
          <c:h val="2.0833479148439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_tradnl" b="1"/>
              <a:t>Cumplimiento en las características de radicación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6.7547789698828284E-2"/>
          <c:y val="8.1168615744036735E-2"/>
          <c:w val="0.91793608311246544"/>
          <c:h val="0.58674751473031661"/>
        </c:manualLayout>
      </c:layout>
      <c:barChart>
        <c:barDir val="col"/>
        <c:grouping val="clustered"/>
        <c:varyColors val="0"/>
        <c:ser>
          <c:idx val="0"/>
          <c:order val="0"/>
          <c:tx>
            <c:strRef>
              <c:f>'2.Tendencias'!$B$6</c:f>
              <c:strCache>
                <c:ptCount val="1"/>
                <c:pt idx="0">
                  <c:v>2021-1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'2.Tendencias'!$A$7:$A$20</c:f>
              <c:strCache>
                <c:ptCount val="14"/>
                <c:pt idx="0">
                  <c:v>Comunicaciones recibidas</c:v>
                </c:pt>
                <c:pt idx="1">
                  <c:v>Peticiones recibidas</c:v>
                </c:pt>
                <c:pt idx="2">
                  <c:v>Muestreo de categorización</c:v>
                </c:pt>
                <c:pt idx="3">
                  <c:v>Muestreo de respuestas</c:v>
                </c:pt>
                <c:pt idx="4">
                  <c:v>Peticiones sin radicar</c:v>
                </c:pt>
                <c:pt idx="5">
                  <c:v>Petición registrada con categoria diferente</c:v>
                </c:pt>
                <c:pt idx="6">
                  <c:v>Comunicaciones recibidas radicadas con codificación diferente</c:v>
                </c:pt>
                <c:pt idx="7">
                  <c:v>Peticiones con número de radicación errado</c:v>
                </c:pt>
                <c:pt idx="8">
                  <c:v>Comunicaciones de entrada con radicados repetidos </c:v>
                </c:pt>
                <c:pt idx="9">
                  <c:v>Peticiones con radicados repetidos</c:v>
                </c:pt>
                <c:pt idx="10">
                  <c:v>Queja no registrada en el consolidado</c:v>
                </c:pt>
                <c:pt idx="11">
                  <c:v>Peticiones radicadas sin el  estándar</c:v>
                </c:pt>
                <c:pt idx="12">
                  <c:v>Peticiones recibidas sin digitalizar</c:v>
                </c:pt>
                <c:pt idx="13">
                  <c:v>Peticiones sin el archivo adjunto</c:v>
                </c:pt>
              </c:strCache>
            </c:strRef>
          </c:cat>
          <c:val>
            <c:numRef>
              <c:f>'2.Tendencias'!$B$7:$B$20</c:f>
              <c:numCache>
                <c:formatCode>General</c:formatCode>
                <c:ptCount val="14"/>
                <c:pt idx="0">
                  <c:v>989</c:v>
                </c:pt>
                <c:pt idx="1">
                  <c:v>441</c:v>
                </c:pt>
                <c:pt idx="2">
                  <c:v>82</c:v>
                </c:pt>
                <c:pt idx="3">
                  <c:v>80</c:v>
                </c:pt>
                <c:pt idx="4">
                  <c:v>0</c:v>
                </c:pt>
                <c:pt idx="5">
                  <c:v>2</c:v>
                </c:pt>
                <c:pt idx="6">
                  <c:v>0</c:v>
                </c:pt>
                <c:pt idx="7">
                  <c:v>0</c:v>
                </c:pt>
                <c:pt idx="8">
                  <c:v>3</c:v>
                </c:pt>
                <c:pt idx="9">
                  <c:v>3</c:v>
                </c:pt>
                <c:pt idx="10">
                  <c:v>0</c:v>
                </c:pt>
                <c:pt idx="11">
                  <c:v>50</c:v>
                </c:pt>
                <c:pt idx="12">
                  <c:v>0</c:v>
                </c:pt>
                <c:pt idx="13">
                  <c:v>0</c:v>
                </c:pt>
              </c:numCache>
            </c:numRef>
          </c:val>
          <c:extLst>
            <c:ext xmlns:c16="http://schemas.microsoft.com/office/drawing/2014/chart" uri="{C3380CC4-5D6E-409C-BE32-E72D297353CC}">
              <c16:uniqueId val="{00000000-6B17-7649-9C41-EC1966608A69}"/>
            </c:ext>
          </c:extLst>
        </c:ser>
        <c:ser>
          <c:idx val="1"/>
          <c:order val="1"/>
          <c:tx>
            <c:strRef>
              <c:f>'2.Tendencias'!$C$6</c:f>
              <c:strCache>
                <c:ptCount val="1"/>
                <c:pt idx="0">
                  <c:v>%</c:v>
                </c:pt>
              </c:strCache>
            </c:strRef>
          </c:tx>
          <c:spPr>
            <a:solidFill>
              <a:schemeClr val="accent2"/>
            </a:solidFill>
            <a:ln>
              <a:noFill/>
            </a:ln>
            <a:effectLst/>
          </c:spPr>
          <c:invertIfNegative val="0"/>
          <c:cat>
            <c:strRef>
              <c:f>'2.Tendencias'!$A$7:$A$20</c:f>
              <c:strCache>
                <c:ptCount val="14"/>
                <c:pt idx="0">
                  <c:v>Comunicaciones recibidas</c:v>
                </c:pt>
                <c:pt idx="1">
                  <c:v>Peticiones recibidas</c:v>
                </c:pt>
                <c:pt idx="2">
                  <c:v>Muestreo de categorización</c:v>
                </c:pt>
                <c:pt idx="3">
                  <c:v>Muestreo de respuestas</c:v>
                </c:pt>
                <c:pt idx="4">
                  <c:v>Peticiones sin radicar</c:v>
                </c:pt>
                <c:pt idx="5">
                  <c:v>Petición registrada con categoria diferente</c:v>
                </c:pt>
                <c:pt idx="6">
                  <c:v>Comunicaciones recibidas radicadas con codificación diferente</c:v>
                </c:pt>
                <c:pt idx="7">
                  <c:v>Peticiones con número de radicación errado</c:v>
                </c:pt>
                <c:pt idx="8">
                  <c:v>Comunicaciones de entrada con radicados repetidos </c:v>
                </c:pt>
                <c:pt idx="9">
                  <c:v>Peticiones con radicados repetidos</c:v>
                </c:pt>
                <c:pt idx="10">
                  <c:v>Queja no registrada en el consolidado</c:v>
                </c:pt>
                <c:pt idx="11">
                  <c:v>Peticiones radicadas sin el  estándar</c:v>
                </c:pt>
                <c:pt idx="12">
                  <c:v>Peticiones recibidas sin digitalizar</c:v>
                </c:pt>
                <c:pt idx="13">
                  <c:v>Peticiones sin el archivo adjunto</c:v>
                </c:pt>
              </c:strCache>
            </c:strRef>
          </c:cat>
          <c:val>
            <c:numRef>
              <c:f>'2.Tendencias'!$C$7:$C$20</c:f>
              <c:numCache>
                <c:formatCode>0%</c:formatCode>
                <c:ptCount val="14"/>
                <c:pt idx="0">
                  <c:v>1</c:v>
                </c:pt>
                <c:pt idx="1">
                  <c:v>1</c:v>
                </c:pt>
                <c:pt idx="2">
                  <c:v>0.14963503649635038</c:v>
                </c:pt>
                <c:pt idx="3" formatCode="0.0%">
                  <c:v>0.18140589569160998</c:v>
                </c:pt>
                <c:pt idx="4" formatCode="General">
                  <c:v>0</c:v>
                </c:pt>
                <c:pt idx="5" formatCode="0.00%">
                  <c:v>2.5000000000000001E-2</c:v>
                </c:pt>
                <c:pt idx="6">
                  <c:v>0</c:v>
                </c:pt>
                <c:pt idx="7">
                  <c:v>0</c:v>
                </c:pt>
                <c:pt idx="8">
                  <c:v>0</c:v>
                </c:pt>
                <c:pt idx="9" formatCode="0.00%">
                  <c:v>3.7999999999999999E-2</c:v>
                </c:pt>
                <c:pt idx="10">
                  <c:v>0</c:v>
                </c:pt>
                <c:pt idx="11" formatCode="0.00%">
                  <c:v>0.625</c:v>
                </c:pt>
                <c:pt idx="12">
                  <c:v>0</c:v>
                </c:pt>
                <c:pt idx="13">
                  <c:v>0</c:v>
                </c:pt>
              </c:numCache>
            </c:numRef>
          </c:val>
          <c:extLst>
            <c:ext xmlns:c16="http://schemas.microsoft.com/office/drawing/2014/chart" uri="{C3380CC4-5D6E-409C-BE32-E72D297353CC}">
              <c16:uniqueId val="{00000001-6B17-7649-9C41-EC1966608A69}"/>
            </c:ext>
          </c:extLst>
        </c:ser>
        <c:ser>
          <c:idx val="2"/>
          <c:order val="2"/>
          <c:tx>
            <c:strRef>
              <c:f>'2.Tendencias'!$D$6</c:f>
              <c:strCache>
                <c:ptCount val="1"/>
                <c:pt idx="0">
                  <c:v>UNIVERSO/
MUESTRA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'2.Tendencias'!$A$7:$A$20</c:f>
              <c:strCache>
                <c:ptCount val="14"/>
                <c:pt idx="0">
                  <c:v>Comunicaciones recibidas</c:v>
                </c:pt>
                <c:pt idx="1">
                  <c:v>Peticiones recibidas</c:v>
                </c:pt>
                <c:pt idx="2">
                  <c:v>Muestreo de categorización</c:v>
                </c:pt>
                <c:pt idx="3">
                  <c:v>Muestreo de respuestas</c:v>
                </c:pt>
                <c:pt idx="4">
                  <c:v>Peticiones sin radicar</c:v>
                </c:pt>
                <c:pt idx="5">
                  <c:v>Petición registrada con categoria diferente</c:v>
                </c:pt>
                <c:pt idx="6">
                  <c:v>Comunicaciones recibidas radicadas con codificación diferente</c:v>
                </c:pt>
                <c:pt idx="7">
                  <c:v>Peticiones con número de radicación errado</c:v>
                </c:pt>
                <c:pt idx="8">
                  <c:v>Comunicaciones de entrada con radicados repetidos </c:v>
                </c:pt>
                <c:pt idx="9">
                  <c:v>Peticiones con radicados repetidos</c:v>
                </c:pt>
                <c:pt idx="10">
                  <c:v>Queja no registrada en el consolidado</c:v>
                </c:pt>
                <c:pt idx="11">
                  <c:v>Peticiones radicadas sin el  estándar</c:v>
                </c:pt>
                <c:pt idx="12">
                  <c:v>Peticiones recibidas sin digitalizar</c:v>
                </c:pt>
                <c:pt idx="13">
                  <c:v>Peticiones sin el archivo adjunto</c:v>
                </c:pt>
              </c:strCache>
            </c:strRef>
          </c:cat>
          <c:val>
            <c:numRef>
              <c:f>'2.Tendencias'!$D$7:$D$20</c:f>
              <c:numCache>
                <c:formatCode>General</c:formatCode>
                <c:ptCount val="14"/>
                <c:pt idx="0">
                  <c:v>1868</c:v>
                </c:pt>
                <c:pt idx="1">
                  <c:v>442</c:v>
                </c:pt>
                <c:pt idx="2">
                  <c:v>1426</c:v>
                </c:pt>
                <c:pt idx="3">
                  <c:v>442</c:v>
                </c:pt>
                <c:pt idx="4">
                  <c:v>0</c:v>
                </c:pt>
                <c:pt idx="5">
                  <c:v>85</c:v>
                </c:pt>
                <c:pt idx="6">
                  <c:v>1868</c:v>
                </c:pt>
                <c:pt idx="7">
                  <c:v>85</c:v>
                </c:pt>
                <c:pt idx="8">
                  <c:v>1868</c:v>
                </c:pt>
                <c:pt idx="9">
                  <c:v>85</c:v>
                </c:pt>
                <c:pt idx="10">
                  <c:v>85</c:v>
                </c:pt>
                <c:pt idx="11">
                  <c:v>85</c:v>
                </c:pt>
                <c:pt idx="12">
                  <c:v>442</c:v>
                </c:pt>
                <c:pt idx="13">
                  <c:v>85</c:v>
                </c:pt>
              </c:numCache>
            </c:numRef>
          </c:val>
          <c:extLst>
            <c:ext xmlns:c16="http://schemas.microsoft.com/office/drawing/2014/chart" uri="{C3380CC4-5D6E-409C-BE32-E72D297353CC}">
              <c16:uniqueId val="{00000002-6B17-7649-9C41-EC1966608A69}"/>
            </c:ext>
          </c:extLst>
        </c:ser>
        <c:ser>
          <c:idx val="3"/>
          <c:order val="3"/>
          <c:tx>
            <c:strRef>
              <c:f>'2.Tendencias'!$E$6</c:f>
              <c:strCache>
                <c:ptCount val="1"/>
                <c:pt idx="0">
                  <c:v>2021-2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'2.Tendencias'!$A$7:$A$20</c:f>
              <c:strCache>
                <c:ptCount val="14"/>
                <c:pt idx="0">
                  <c:v>Comunicaciones recibidas</c:v>
                </c:pt>
                <c:pt idx="1">
                  <c:v>Peticiones recibidas</c:v>
                </c:pt>
                <c:pt idx="2">
                  <c:v>Muestreo de categorización</c:v>
                </c:pt>
                <c:pt idx="3">
                  <c:v>Muestreo de respuestas</c:v>
                </c:pt>
                <c:pt idx="4">
                  <c:v>Peticiones sin radicar</c:v>
                </c:pt>
                <c:pt idx="5">
                  <c:v>Petición registrada con categoria diferente</c:v>
                </c:pt>
                <c:pt idx="6">
                  <c:v>Comunicaciones recibidas radicadas con codificación diferente</c:v>
                </c:pt>
                <c:pt idx="7">
                  <c:v>Peticiones con número de radicación errado</c:v>
                </c:pt>
                <c:pt idx="8">
                  <c:v>Comunicaciones de entrada con radicados repetidos </c:v>
                </c:pt>
                <c:pt idx="9">
                  <c:v>Peticiones con radicados repetidos</c:v>
                </c:pt>
                <c:pt idx="10">
                  <c:v>Queja no registrada en el consolidado</c:v>
                </c:pt>
                <c:pt idx="11">
                  <c:v>Peticiones radicadas sin el  estándar</c:v>
                </c:pt>
                <c:pt idx="12">
                  <c:v>Peticiones recibidas sin digitalizar</c:v>
                </c:pt>
                <c:pt idx="13">
                  <c:v>Peticiones sin el archivo adjunto</c:v>
                </c:pt>
              </c:strCache>
            </c:strRef>
          </c:cat>
          <c:val>
            <c:numRef>
              <c:f>'2.Tendencias'!$E$7:$E$20</c:f>
              <c:numCache>
                <c:formatCode>General</c:formatCode>
                <c:ptCount val="14"/>
                <c:pt idx="0">
                  <c:v>1868</c:v>
                </c:pt>
                <c:pt idx="1">
                  <c:v>442</c:v>
                </c:pt>
                <c:pt idx="2">
                  <c:v>85</c:v>
                </c:pt>
                <c:pt idx="3">
                  <c:v>85</c:v>
                </c:pt>
                <c:pt idx="4">
                  <c:v>0</c:v>
                </c:pt>
                <c:pt idx="5">
                  <c:v>7</c:v>
                </c:pt>
                <c:pt idx="6">
                  <c:v>2</c:v>
                </c:pt>
                <c:pt idx="7">
                  <c:v>2</c:v>
                </c:pt>
                <c:pt idx="8">
                  <c:v>2</c:v>
                </c:pt>
                <c:pt idx="9">
                  <c:v>2</c:v>
                </c:pt>
                <c:pt idx="10">
                  <c:v>1</c:v>
                </c:pt>
                <c:pt idx="11">
                  <c:v>1</c:v>
                </c:pt>
                <c:pt idx="12">
                  <c:v>0</c:v>
                </c:pt>
                <c:pt idx="13">
                  <c:v>0</c:v>
                </c:pt>
              </c:numCache>
            </c:numRef>
          </c:val>
          <c:extLst>
            <c:ext xmlns:c16="http://schemas.microsoft.com/office/drawing/2014/chart" uri="{C3380CC4-5D6E-409C-BE32-E72D297353CC}">
              <c16:uniqueId val="{00000003-6B17-7649-9C41-EC1966608A69}"/>
            </c:ext>
          </c:extLst>
        </c:ser>
        <c:ser>
          <c:idx val="4"/>
          <c:order val="4"/>
          <c:tx>
            <c:strRef>
              <c:f>'2.Tendencias'!$F$6</c:f>
              <c:strCache>
                <c:ptCount val="1"/>
                <c:pt idx="0">
                  <c:v>%</c:v>
                </c:pt>
              </c:strCache>
            </c:strRef>
          </c:tx>
          <c:spPr>
            <a:solidFill>
              <a:schemeClr val="accent5"/>
            </a:solidFill>
            <a:ln>
              <a:noFill/>
            </a:ln>
            <a:effectLst/>
          </c:spPr>
          <c:invertIfNegative val="0"/>
          <c:cat>
            <c:strRef>
              <c:f>'2.Tendencias'!$A$7:$A$20</c:f>
              <c:strCache>
                <c:ptCount val="14"/>
                <c:pt idx="0">
                  <c:v>Comunicaciones recibidas</c:v>
                </c:pt>
                <c:pt idx="1">
                  <c:v>Peticiones recibidas</c:v>
                </c:pt>
                <c:pt idx="2">
                  <c:v>Muestreo de categorización</c:v>
                </c:pt>
                <c:pt idx="3">
                  <c:v>Muestreo de respuestas</c:v>
                </c:pt>
                <c:pt idx="4">
                  <c:v>Peticiones sin radicar</c:v>
                </c:pt>
                <c:pt idx="5">
                  <c:v>Petición registrada con categoria diferente</c:v>
                </c:pt>
                <c:pt idx="6">
                  <c:v>Comunicaciones recibidas radicadas con codificación diferente</c:v>
                </c:pt>
                <c:pt idx="7">
                  <c:v>Peticiones con número de radicación errado</c:v>
                </c:pt>
                <c:pt idx="8">
                  <c:v>Comunicaciones de entrada con radicados repetidos </c:v>
                </c:pt>
                <c:pt idx="9">
                  <c:v>Peticiones con radicados repetidos</c:v>
                </c:pt>
                <c:pt idx="10">
                  <c:v>Queja no registrada en el consolidado</c:v>
                </c:pt>
                <c:pt idx="11">
                  <c:v>Peticiones radicadas sin el  estándar</c:v>
                </c:pt>
                <c:pt idx="12">
                  <c:v>Peticiones recibidas sin digitalizar</c:v>
                </c:pt>
                <c:pt idx="13">
                  <c:v>Peticiones sin el archivo adjunto</c:v>
                </c:pt>
              </c:strCache>
            </c:strRef>
          </c:cat>
          <c:val>
            <c:numRef>
              <c:f>'2.Tendencias'!$F$7:$F$20</c:f>
              <c:numCache>
                <c:formatCode>0%</c:formatCode>
                <c:ptCount val="14"/>
                <c:pt idx="0">
                  <c:v>1</c:v>
                </c:pt>
                <c:pt idx="1">
                  <c:v>1</c:v>
                </c:pt>
                <c:pt idx="2">
                  <c:v>0.06</c:v>
                </c:pt>
                <c:pt idx="3" formatCode="0.00%">
                  <c:v>0.192</c:v>
                </c:pt>
                <c:pt idx="4" formatCode="General">
                  <c:v>0</c:v>
                </c:pt>
                <c:pt idx="5" formatCode="0.00%">
                  <c:v>8.2000000000000003E-2</c:v>
                </c:pt>
                <c:pt idx="6" formatCode="0.00%">
                  <c:v>1.0706638115631692E-3</c:v>
                </c:pt>
                <c:pt idx="7" formatCode="0.00%">
                  <c:v>2.3529411764705882E-2</c:v>
                </c:pt>
                <c:pt idx="8" formatCode="0.00%">
                  <c:v>1.0706638115631692E-3</c:v>
                </c:pt>
                <c:pt idx="9" formatCode="0.00%">
                  <c:v>2.3529411764705882E-2</c:v>
                </c:pt>
                <c:pt idx="10" formatCode="0.00%">
                  <c:v>1.1764705882352941E-2</c:v>
                </c:pt>
                <c:pt idx="11" formatCode="0.00%">
                  <c:v>1.1764705882352941E-2</c:v>
                </c:pt>
                <c:pt idx="12" formatCode="General">
                  <c:v>0</c:v>
                </c:pt>
                <c:pt idx="13" formatCode="General">
                  <c:v>0</c:v>
                </c:pt>
              </c:numCache>
            </c:numRef>
          </c:val>
          <c:extLst>
            <c:ext xmlns:c16="http://schemas.microsoft.com/office/drawing/2014/chart" uri="{C3380CC4-5D6E-409C-BE32-E72D297353CC}">
              <c16:uniqueId val="{00000004-6B17-7649-9C41-EC1966608A69}"/>
            </c:ext>
          </c:extLst>
        </c:ser>
        <c:dLbls>
          <c:showLegendKey val="0"/>
          <c:showVal val="0"/>
          <c:showCatName val="0"/>
          <c:showSerName val="0"/>
          <c:showPercent val="0"/>
          <c:showBubbleSize val="0"/>
        </c:dLbls>
        <c:gapWidth val="219"/>
        <c:overlap val="-27"/>
        <c:axId val="524886064"/>
        <c:axId val="524887632"/>
      </c:barChart>
      <c:catAx>
        <c:axId val="52488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87632"/>
        <c:crosses val="autoZero"/>
        <c:auto val="1"/>
        <c:lblAlgn val="ctr"/>
        <c:lblOffset val="100"/>
        <c:noMultiLvlLbl val="0"/>
      </c:catAx>
      <c:valAx>
        <c:axId val="524887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86064"/>
        <c:crosses val="autoZero"/>
        <c:crossBetween val="between"/>
      </c:valAx>
      <c:spPr>
        <a:noFill/>
        <a:ln>
          <a:noFill/>
        </a:ln>
        <a:effectLst/>
      </c:spPr>
    </c:plotArea>
    <c:legend>
      <c:legendPos val="b"/>
      <c:layout>
        <c:manualLayout>
          <c:xMode val="edge"/>
          <c:yMode val="edge"/>
          <c:x val="0.7532135764963015"/>
          <c:y val="0.93271783884467507"/>
          <c:w val="0.24577216496762863"/>
          <c:h val="5.64851349423050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_tradnl" b="1"/>
              <a:t>Cumplimiento en las características de respuesta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597589383626482"/>
          <c:y val="5.125389099934749E-2"/>
          <c:w val="0.70299858341697652"/>
          <c:h val="0.87006456305671598"/>
        </c:manualLayout>
      </c:layout>
      <c:barChart>
        <c:barDir val="bar"/>
        <c:grouping val="clustered"/>
        <c:varyColors val="0"/>
        <c:ser>
          <c:idx val="0"/>
          <c:order val="0"/>
          <c:tx>
            <c:strRef>
              <c:f>'2.Tendencias'!$B$28</c:f>
              <c:strCache>
                <c:ptCount val="1"/>
                <c:pt idx="0">
                  <c:v>2021-1</c:v>
                </c:pt>
              </c:strCache>
            </c:strRef>
          </c:tx>
          <c:spPr>
            <a:solidFill>
              <a:schemeClr val="accent1"/>
            </a:solidFill>
            <a:ln>
              <a:noFill/>
            </a:ln>
            <a:effectLst/>
          </c:spPr>
          <c:invertIfNegative val="0"/>
          <c:cat>
            <c:strRef>
              <c:f>'2.Tendencias'!$A$29:$A$45</c:f>
              <c:strCache>
                <c:ptCount val="17"/>
                <c:pt idx="0">
                  <c:v>Peticiones con evidencia de respuesta</c:v>
                </c:pt>
                <c:pt idx="1">
                  <c:v>Oportunidades de mejora reiterativas</c:v>
                </c:pt>
                <c:pt idx="2">
                  <c:v>Dependencias que dieron respuesta oportuna a peticiones</c:v>
                </c:pt>
                <c:pt idx="3">
                  <c:v>Peticiones sin respuesta definitiva en el periodo</c:v>
                </c:pt>
                <c:pt idx="4">
                  <c:v>Peticiones sin imagen de salida</c:v>
                </c:pt>
                <c:pt idx="5">
                  <c:v>Peticiones que evidencian respuesta parcial</c:v>
                </c:pt>
                <c:pt idx="6">
                  <c:v>Peticiones del periodo anterior, sin responder en el periodo evaluado</c:v>
                </c:pt>
                <c:pt idx="7">
                  <c:v>Traslado por no competencia sin evidencia de información  al ciudadano</c:v>
                </c:pt>
                <c:pt idx="8">
                  <c:v>Fechas incorrectas (Entre peticiones y sus respuestas)</c:v>
                </c:pt>
                <c:pt idx="9">
                  <c:v>Comunicaciones sin imagen</c:v>
                </c:pt>
                <c:pt idx="10">
                  <c:v>Petición sin traslado por no competencia</c:v>
                </c:pt>
                <c:pt idx="11">
                  <c:v>Respuesta a peticiones sin digitalizar</c:v>
                </c:pt>
                <c:pt idx="12">
                  <c:v>Respuesta sin fecha en la imagen del envío </c:v>
                </c:pt>
                <c:pt idx="13">
                  <c:v>Radicados de salida repetidos</c:v>
                </c:pt>
                <c:pt idx="14">
                  <c:v>Respuesta parcial, registrada como definitiva</c:v>
                </c:pt>
                <c:pt idx="15">
                  <c:v>Respuesta dada sin el formato oficial</c:v>
                </c:pt>
                <c:pt idx="16">
                  <c:v>Imagenes con texto incompleto</c:v>
                </c:pt>
              </c:strCache>
            </c:strRef>
          </c:cat>
          <c:val>
            <c:numRef>
              <c:f>'2.Tendencias'!$B$29:$B$45</c:f>
              <c:numCache>
                <c:formatCode>General</c:formatCode>
                <c:ptCount val="17"/>
                <c:pt idx="0">
                  <c:v>77</c:v>
                </c:pt>
                <c:pt idx="1">
                  <c:v>72</c:v>
                </c:pt>
                <c:pt idx="2">
                  <c:v>15</c:v>
                </c:pt>
                <c:pt idx="3">
                  <c:v>3</c:v>
                </c:pt>
                <c:pt idx="4">
                  <c:v>2</c:v>
                </c:pt>
                <c:pt idx="5">
                  <c:v>1</c:v>
                </c:pt>
                <c:pt idx="6">
                  <c:v>0</c:v>
                </c:pt>
                <c:pt idx="7">
                  <c:v>0</c:v>
                </c:pt>
                <c:pt idx="8">
                  <c:v>0</c:v>
                </c:pt>
                <c:pt idx="9">
                  <c:v>0</c:v>
                </c:pt>
                <c:pt idx="10">
                  <c:v>1</c:v>
                </c:pt>
                <c:pt idx="11">
                  <c:v>0</c:v>
                </c:pt>
                <c:pt idx="12">
                  <c:v>0</c:v>
                </c:pt>
                <c:pt idx="13">
                  <c:v>1</c:v>
                </c:pt>
                <c:pt idx="14">
                  <c:v>1</c:v>
                </c:pt>
                <c:pt idx="15">
                  <c:v>1</c:v>
                </c:pt>
                <c:pt idx="16">
                  <c:v>3</c:v>
                </c:pt>
              </c:numCache>
            </c:numRef>
          </c:val>
          <c:extLst>
            <c:ext xmlns:c16="http://schemas.microsoft.com/office/drawing/2014/chart" uri="{C3380CC4-5D6E-409C-BE32-E72D297353CC}">
              <c16:uniqueId val="{00000000-20E6-8F46-A0F4-0BE305BAAD70}"/>
            </c:ext>
          </c:extLst>
        </c:ser>
        <c:ser>
          <c:idx val="1"/>
          <c:order val="1"/>
          <c:tx>
            <c:strRef>
              <c:f>'2.Tendencias'!$C$28</c:f>
              <c:strCache>
                <c:ptCount val="1"/>
                <c:pt idx="0">
                  <c:v>%</c:v>
                </c:pt>
              </c:strCache>
            </c:strRef>
          </c:tx>
          <c:spPr>
            <a:solidFill>
              <a:schemeClr val="accent2"/>
            </a:solidFill>
            <a:ln>
              <a:noFill/>
            </a:ln>
            <a:effectLst/>
          </c:spPr>
          <c:invertIfNegative val="0"/>
          <c:cat>
            <c:strRef>
              <c:f>'2.Tendencias'!$A$29:$A$45</c:f>
              <c:strCache>
                <c:ptCount val="17"/>
                <c:pt idx="0">
                  <c:v>Peticiones con evidencia de respuesta</c:v>
                </c:pt>
                <c:pt idx="1">
                  <c:v>Oportunidades de mejora reiterativas</c:v>
                </c:pt>
                <c:pt idx="2">
                  <c:v>Dependencias que dieron respuesta oportuna a peticiones</c:v>
                </c:pt>
                <c:pt idx="3">
                  <c:v>Peticiones sin respuesta definitiva en el periodo</c:v>
                </c:pt>
                <c:pt idx="4">
                  <c:v>Peticiones sin imagen de salida</c:v>
                </c:pt>
                <c:pt idx="5">
                  <c:v>Peticiones que evidencian respuesta parcial</c:v>
                </c:pt>
                <c:pt idx="6">
                  <c:v>Peticiones del periodo anterior, sin responder en el periodo evaluado</c:v>
                </c:pt>
                <c:pt idx="7">
                  <c:v>Traslado por no competencia sin evidencia de información  al ciudadano</c:v>
                </c:pt>
                <c:pt idx="8">
                  <c:v>Fechas incorrectas (Entre peticiones y sus respuestas)</c:v>
                </c:pt>
                <c:pt idx="9">
                  <c:v>Comunicaciones sin imagen</c:v>
                </c:pt>
                <c:pt idx="10">
                  <c:v>Petición sin traslado por no competencia</c:v>
                </c:pt>
                <c:pt idx="11">
                  <c:v>Respuesta a peticiones sin digitalizar</c:v>
                </c:pt>
                <c:pt idx="12">
                  <c:v>Respuesta sin fecha en la imagen del envío </c:v>
                </c:pt>
                <c:pt idx="13">
                  <c:v>Radicados de salida repetidos</c:v>
                </c:pt>
                <c:pt idx="14">
                  <c:v>Respuesta parcial, registrada como definitiva</c:v>
                </c:pt>
                <c:pt idx="15">
                  <c:v>Respuesta dada sin el formato oficial</c:v>
                </c:pt>
                <c:pt idx="16">
                  <c:v>Imagenes con texto incompleto</c:v>
                </c:pt>
              </c:strCache>
            </c:strRef>
          </c:cat>
          <c:val>
            <c:numRef>
              <c:f>'2.Tendencias'!$C$29:$C$45</c:f>
              <c:numCache>
                <c:formatCode>0%</c:formatCode>
                <c:ptCount val="17"/>
                <c:pt idx="0" formatCode="0.0%">
                  <c:v>0.96250000000000002</c:v>
                </c:pt>
                <c:pt idx="1">
                  <c:v>0.9</c:v>
                </c:pt>
                <c:pt idx="2" formatCode="0.00%">
                  <c:v>0.93799999999999994</c:v>
                </c:pt>
                <c:pt idx="3" formatCode="0.00%">
                  <c:v>3.7999999999999999E-2</c:v>
                </c:pt>
                <c:pt idx="4" formatCode="0.00%">
                  <c:v>2.5000000000000001E-2</c:v>
                </c:pt>
                <c:pt idx="5" formatCode="0.00%">
                  <c:v>1.2999999999999999E-2</c:v>
                </c:pt>
                <c:pt idx="6" formatCode="General">
                  <c:v>0</c:v>
                </c:pt>
                <c:pt idx="7">
                  <c:v>0</c:v>
                </c:pt>
                <c:pt idx="8">
                  <c:v>0</c:v>
                </c:pt>
                <c:pt idx="9">
                  <c:v>0</c:v>
                </c:pt>
                <c:pt idx="10" formatCode="0.00%">
                  <c:v>1.2999999999999999E-2</c:v>
                </c:pt>
                <c:pt idx="11">
                  <c:v>0</c:v>
                </c:pt>
                <c:pt idx="12">
                  <c:v>0</c:v>
                </c:pt>
                <c:pt idx="13" formatCode="0.00%">
                  <c:v>1.2999999999999999E-2</c:v>
                </c:pt>
                <c:pt idx="14" formatCode="0.00%">
                  <c:v>1.2999999999999999E-2</c:v>
                </c:pt>
                <c:pt idx="15" formatCode="0.00%">
                  <c:v>1.2999999999999999E-2</c:v>
                </c:pt>
                <c:pt idx="16" formatCode="0.00%">
                  <c:v>3.7999999999999999E-2</c:v>
                </c:pt>
              </c:numCache>
            </c:numRef>
          </c:val>
          <c:extLst>
            <c:ext xmlns:c16="http://schemas.microsoft.com/office/drawing/2014/chart" uri="{C3380CC4-5D6E-409C-BE32-E72D297353CC}">
              <c16:uniqueId val="{00000001-20E6-8F46-A0F4-0BE305BAAD70}"/>
            </c:ext>
          </c:extLst>
        </c:ser>
        <c:ser>
          <c:idx val="2"/>
          <c:order val="2"/>
          <c:tx>
            <c:strRef>
              <c:f>'2.Tendencias'!$D$28</c:f>
              <c:strCache>
                <c:ptCount val="1"/>
                <c:pt idx="0">
                  <c:v>UNIVERSO/
MUESTRA</c:v>
                </c:pt>
              </c:strCache>
            </c:strRef>
          </c:tx>
          <c:spPr>
            <a:solidFill>
              <a:schemeClr val="accent3"/>
            </a:solidFill>
            <a:ln>
              <a:noFill/>
            </a:ln>
            <a:effectLst/>
          </c:spPr>
          <c:invertIfNegative val="0"/>
          <c:cat>
            <c:strRef>
              <c:f>'2.Tendencias'!$A$29:$A$45</c:f>
              <c:strCache>
                <c:ptCount val="17"/>
                <c:pt idx="0">
                  <c:v>Peticiones con evidencia de respuesta</c:v>
                </c:pt>
                <c:pt idx="1">
                  <c:v>Oportunidades de mejora reiterativas</c:v>
                </c:pt>
                <c:pt idx="2">
                  <c:v>Dependencias que dieron respuesta oportuna a peticiones</c:v>
                </c:pt>
                <c:pt idx="3">
                  <c:v>Peticiones sin respuesta definitiva en el periodo</c:v>
                </c:pt>
                <c:pt idx="4">
                  <c:v>Peticiones sin imagen de salida</c:v>
                </c:pt>
                <c:pt idx="5">
                  <c:v>Peticiones que evidencian respuesta parcial</c:v>
                </c:pt>
                <c:pt idx="6">
                  <c:v>Peticiones del periodo anterior, sin responder en el periodo evaluado</c:v>
                </c:pt>
                <c:pt idx="7">
                  <c:v>Traslado por no competencia sin evidencia de información  al ciudadano</c:v>
                </c:pt>
                <c:pt idx="8">
                  <c:v>Fechas incorrectas (Entre peticiones y sus respuestas)</c:v>
                </c:pt>
                <c:pt idx="9">
                  <c:v>Comunicaciones sin imagen</c:v>
                </c:pt>
                <c:pt idx="10">
                  <c:v>Petición sin traslado por no competencia</c:v>
                </c:pt>
                <c:pt idx="11">
                  <c:v>Respuesta a peticiones sin digitalizar</c:v>
                </c:pt>
                <c:pt idx="12">
                  <c:v>Respuesta sin fecha en la imagen del envío </c:v>
                </c:pt>
                <c:pt idx="13">
                  <c:v>Radicados de salida repetidos</c:v>
                </c:pt>
                <c:pt idx="14">
                  <c:v>Respuesta parcial, registrada como definitiva</c:v>
                </c:pt>
                <c:pt idx="15">
                  <c:v>Respuesta dada sin el formato oficial</c:v>
                </c:pt>
                <c:pt idx="16">
                  <c:v>Imagenes con texto incompleto</c:v>
                </c:pt>
              </c:strCache>
            </c:strRef>
          </c:cat>
          <c:val>
            <c:numRef>
              <c:f>'2.Tendencias'!$D$29:$D$45</c:f>
              <c:numCache>
                <c:formatCode>General</c:formatCode>
                <c:ptCount val="17"/>
                <c:pt idx="0">
                  <c:v>85</c:v>
                </c:pt>
                <c:pt idx="1">
                  <c:v>85</c:v>
                </c:pt>
                <c:pt idx="2">
                  <c:v>15</c:v>
                </c:pt>
                <c:pt idx="3">
                  <c:v>85</c:v>
                </c:pt>
                <c:pt idx="4">
                  <c:v>85</c:v>
                </c:pt>
                <c:pt idx="5">
                  <c:v>85</c:v>
                </c:pt>
                <c:pt idx="6">
                  <c:v>80</c:v>
                </c:pt>
                <c:pt idx="7">
                  <c:v>85</c:v>
                </c:pt>
                <c:pt idx="8">
                  <c:v>85</c:v>
                </c:pt>
                <c:pt idx="9">
                  <c:v>85</c:v>
                </c:pt>
                <c:pt idx="10">
                  <c:v>85</c:v>
                </c:pt>
                <c:pt idx="11">
                  <c:v>85</c:v>
                </c:pt>
                <c:pt idx="12">
                  <c:v>85</c:v>
                </c:pt>
                <c:pt idx="13">
                  <c:v>85</c:v>
                </c:pt>
                <c:pt idx="14">
                  <c:v>85</c:v>
                </c:pt>
                <c:pt idx="15">
                  <c:v>85</c:v>
                </c:pt>
                <c:pt idx="16">
                  <c:v>85</c:v>
                </c:pt>
              </c:numCache>
            </c:numRef>
          </c:val>
          <c:extLst>
            <c:ext xmlns:c16="http://schemas.microsoft.com/office/drawing/2014/chart" uri="{C3380CC4-5D6E-409C-BE32-E72D297353CC}">
              <c16:uniqueId val="{00000002-20E6-8F46-A0F4-0BE305BAAD70}"/>
            </c:ext>
          </c:extLst>
        </c:ser>
        <c:ser>
          <c:idx val="3"/>
          <c:order val="3"/>
          <c:tx>
            <c:strRef>
              <c:f>'2.Tendencias'!$E$28</c:f>
              <c:strCache>
                <c:ptCount val="1"/>
                <c:pt idx="0">
                  <c:v>2021-2</c:v>
                </c:pt>
              </c:strCache>
            </c:strRef>
          </c:tx>
          <c:spPr>
            <a:solidFill>
              <a:schemeClr val="accent4"/>
            </a:solidFill>
            <a:ln>
              <a:noFill/>
            </a:ln>
            <a:effectLst/>
          </c:spPr>
          <c:invertIfNegative val="0"/>
          <c:cat>
            <c:strRef>
              <c:f>'2.Tendencias'!$A$29:$A$45</c:f>
              <c:strCache>
                <c:ptCount val="17"/>
                <c:pt idx="0">
                  <c:v>Peticiones con evidencia de respuesta</c:v>
                </c:pt>
                <c:pt idx="1">
                  <c:v>Oportunidades de mejora reiterativas</c:v>
                </c:pt>
                <c:pt idx="2">
                  <c:v>Dependencias que dieron respuesta oportuna a peticiones</c:v>
                </c:pt>
                <c:pt idx="3">
                  <c:v>Peticiones sin respuesta definitiva en el periodo</c:v>
                </c:pt>
                <c:pt idx="4">
                  <c:v>Peticiones sin imagen de salida</c:v>
                </c:pt>
                <c:pt idx="5">
                  <c:v>Peticiones que evidencian respuesta parcial</c:v>
                </c:pt>
                <c:pt idx="6">
                  <c:v>Peticiones del periodo anterior, sin responder en el periodo evaluado</c:v>
                </c:pt>
                <c:pt idx="7">
                  <c:v>Traslado por no competencia sin evidencia de información  al ciudadano</c:v>
                </c:pt>
                <c:pt idx="8">
                  <c:v>Fechas incorrectas (Entre peticiones y sus respuestas)</c:v>
                </c:pt>
                <c:pt idx="9">
                  <c:v>Comunicaciones sin imagen</c:v>
                </c:pt>
                <c:pt idx="10">
                  <c:v>Petición sin traslado por no competencia</c:v>
                </c:pt>
                <c:pt idx="11">
                  <c:v>Respuesta a peticiones sin digitalizar</c:v>
                </c:pt>
                <c:pt idx="12">
                  <c:v>Respuesta sin fecha en la imagen del envío </c:v>
                </c:pt>
                <c:pt idx="13">
                  <c:v>Radicados de salida repetidos</c:v>
                </c:pt>
                <c:pt idx="14">
                  <c:v>Respuesta parcial, registrada como definitiva</c:v>
                </c:pt>
                <c:pt idx="15">
                  <c:v>Respuesta dada sin el formato oficial</c:v>
                </c:pt>
                <c:pt idx="16">
                  <c:v>Imagenes con texto incompleto</c:v>
                </c:pt>
              </c:strCache>
            </c:strRef>
          </c:cat>
          <c:val>
            <c:numRef>
              <c:f>'2.Tendencias'!$E$29:$E$45</c:f>
              <c:numCache>
                <c:formatCode>General</c:formatCode>
                <c:ptCount val="17"/>
                <c:pt idx="0">
                  <c:v>79</c:v>
                </c:pt>
                <c:pt idx="1">
                  <c:v>31</c:v>
                </c:pt>
                <c:pt idx="2">
                  <c:v>14</c:v>
                </c:pt>
                <c:pt idx="3">
                  <c:v>3</c:v>
                </c:pt>
                <c:pt idx="4">
                  <c:v>5</c:v>
                </c:pt>
                <c:pt idx="5">
                  <c:v>6</c:v>
                </c:pt>
                <c:pt idx="6">
                  <c:v>2</c:v>
                </c:pt>
                <c:pt idx="7">
                  <c:v>2</c:v>
                </c:pt>
                <c:pt idx="8">
                  <c:v>1</c:v>
                </c:pt>
                <c:pt idx="9">
                  <c:v>1</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3-20E6-8F46-A0F4-0BE305BAAD70}"/>
            </c:ext>
          </c:extLst>
        </c:ser>
        <c:ser>
          <c:idx val="4"/>
          <c:order val="4"/>
          <c:tx>
            <c:strRef>
              <c:f>'2.Tendencias'!$F$28</c:f>
              <c:strCache>
                <c:ptCount val="1"/>
                <c:pt idx="0">
                  <c:v>%</c:v>
                </c:pt>
              </c:strCache>
            </c:strRef>
          </c:tx>
          <c:spPr>
            <a:solidFill>
              <a:schemeClr val="accent5"/>
            </a:solidFill>
            <a:ln>
              <a:noFill/>
            </a:ln>
            <a:effectLst/>
          </c:spPr>
          <c:invertIfNegative val="0"/>
          <c:cat>
            <c:strRef>
              <c:f>'2.Tendencias'!$A$29:$A$45</c:f>
              <c:strCache>
                <c:ptCount val="17"/>
                <c:pt idx="0">
                  <c:v>Peticiones con evidencia de respuesta</c:v>
                </c:pt>
                <c:pt idx="1">
                  <c:v>Oportunidades de mejora reiterativas</c:v>
                </c:pt>
                <c:pt idx="2">
                  <c:v>Dependencias que dieron respuesta oportuna a peticiones</c:v>
                </c:pt>
                <c:pt idx="3">
                  <c:v>Peticiones sin respuesta definitiva en el periodo</c:v>
                </c:pt>
                <c:pt idx="4">
                  <c:v>Peticiones sin imagen de salida</c:v>
                </c:pt>
                <c:pt idx="5">
                  <c:v>Peticiones que evidencian respuesta parcial</c:v>
                </c:pt>
                <c:pt idx="6">
                  <c:v>Peticiones del periodo anterior, sin responder en el periodo evaluado</c:v>
                </c:pt>
                <c:pt idx="7">
                  <c:v>Traslado por no competencia sin evidencia de información  al ciudadano</c:v>
                </c:pt>
                <c:pt idx="8">
                  <c:v>Fechas incorrectas (Entre peticiones y sus respuestas)</c:v>
                </c:pt>
                <c:pt idx="9">
                  <c:v>Comunicaciones sin imagen</c:v>
                </c:pt>
                <c:pt idx="10">
                  <c:v>Petición sin traslado por no competencia</c:v>
                </c:pt>
                <c:pt idx="11">
                  <c:v>Respuesta a peticiones sin digitalizar</c:v>
                </c:pt>
                <c:pt idx="12">
                  <c:v>Respuesta sin fecha en la imagen del envío </c:v>
                </c:pt>
                <c:pt idx="13">
                  <c:v>Radicados de salida repetidos</c:v>
                </c:pt>
                <c:pt idx="14">
                  <c:v>Respuesta parcial, registrada como definitiva</c:v>
                </c:pt>
                <c:pt idx="15">
                  <c:v>Respuesta dada sin el formato oficial</c:v>
                </c:pt>
                <c:pt idx="16">
                  <c:v>Imagenes con texto incompleto</c:v>
                </c:pt>
              </c:strCache>
            </c:strRef>
          </c:cat>
          <c:val>
            <c:numRef>
              <c:f>'2.Tendencias'!$F$29:$F$45</c:f>
              <c:numCache>
                <c:formatCode>0.00%</c:formatCode>
                <c:ptCount val="17"/>
                <c:pt idx="0">
                  <c:v>0.92941176470588238</c:v>
                </c:pt>
                <c:pt idx="1">
                  <c:v>0.36470588235294116</c:v>
                </c:pt>
                <c:pt idx="2">
                  <c:v>0.93333333333333335</c:v>
                </c:pt>
                <c:pt idx="3">
                  <c:v>3.5294117647058823E-2</c:v>
                </c:pt>
                <c:pt idx="4">
                  <c:v>5.8823529411764705E-2</c:v>
                </c:pt>
                <c:pt idx="5">
                  <c:v>7.0588235294117646E-2</c:v>
                </c:pt>
                <c:pt idx="6">
                  <c:v>2.5000000000000001E-2</c:v>
                </c:pt>
                <c:pt idx="7">
                  <c:v>2.3529411764705882E-2</c:v>
                </c:pt>
                <c:pt idx="8">
                  <c:v>1.1764705882352941E-2</c:v>
                </c:pt>
                <c:pt idx="9">
                  <c:v>1.1764705882352941E-2</c:v>
                </c:pt>
                <c:pt idx="10">
                  <c:v>1.1764705882352941E-2</c:v>
                </c:pt>
                <c:pt idx="11" formatCode="0%">
                  <c:v>0</c:v>
                </c:pt>
                <c:pt idx="12" formatCode="General">
                  <c:v>0</c:v>
                </c:pt>
                <c:pt idx="13" formatCode="General">
                  <c:v>0</c:v>
                </c:pt>
                <c:pt idx="14" formatCode="General">
                  <c:v>0</c:v>
                </c:pt>
                <c:pt idx="15" formatCode="General">
                  <c:v>0</c:v>
                </c:pt>
                <c:pt idx="16" formatCode="General">
                  <c:v>0</c:v>
                </c:pt>
              </c:numCache>
            </c:numRef>
          </c:val>
          <c:extLst>
            <c:ext xmlns:c16="http://schemas.microsoft.com/office/drawing/2014/chart" uri="{C3380CC4-5D6E-409C-BE32-E72D297353CC}">
              <c16:uniqueId val="{00000004-20E6-8F46-A0F4-0BE305BAAD70}"/>
            </c:ext>
          </c:extLst>
        </c:ser>
        <c:dLbls>
          <c:showLegendKey val="0"/>
          <c:showVal val="0"/>
          <c:showCatName val="0"/>
          <c:showSerName val="0"/>
          <c:showPercent val="0"/>
          <c:showBubbleSize val="0"/>
        </c:dLbls>
        <c:gapWidth val="182"/>
        <c:axId val="524888808"/>
        <c:axId val="524883320"/>
      </c:barChart>
      <c:catAx>
        <c:axId val="524888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83320"/>
        <c:crosses val="autoZero"/>
        <c:auto val="1"/>
        <c:lblAlgn val="ctr"/>
        <c:lblOffset val="100"/>
        <c:noMultiLvlLbl val="0"/>
      </c:catAx>
      <c:valAx>
        <c:axId val="524883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88808"/>
        <c:crosses val="autoZero"/>
        <c:crossBetween val="between"/>
      </c:valAx>
      <c:spPr>
        <a:noFill/>
        <a:ln>
          <a:noFill/>
        </a:ln>
        <a:effectLst/>
      </c:spPr>
    </c:plotArea>
    <c:legend>
      <c:legendPos val="b"/>
      <c:layout>
        <c:manualLayout>
          <c:xMode val="edge"/>
          <c:yMode val="edge"/>
          <c:x val="6.4939744317056933E-3"/>
          <c:y val="0.94004535143469936"/>
          <c:w val="0.29585017684395976"/>
          <c:h val="5.08013331263386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de gestion peticiones - semestre 2- 2021.xlsx]4. Muestreo!TablaDinámica5</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'4. Muestreo'!$BA$16:$BA$17</c:f>
              <c:strCache>
                <c:ptCount val="1"/>
                <c:pt idx="0">
                  <c:v>Extemporaneo</c:v>
                </c:pt>
              </c:strCache>
            </c:strRef>
          </c:tx>
          <c:spPr>
            <a:solidFill>
              <a:schemeClr val="accent1"/>
            </a:solidFill>
            <a:ln>
              <a:noFill/>
            </a:ln>
            <a:effectLst/>
          </c:spPr>
          <c:invertIfNegative val="0"/>
          <c:cat>
            <c:strRef>
              <c:f>'4. Muestreo'!$AZ$18:$AZ$30</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Muestreo'!$BA$18:$BA$30</c:f>
              <c:numCache>
                <c:formatCode>General</c:formatCode>
                <c:ptCount val="12"/>
                <c:pt idx="1">
                  <c:v>1</c:v>
                </c:pt>
                <c:pt idx="3">
                  <c:v>1</c:v>
                </c:pt>
                <c:pt idx="8">
                  <c:v>6</c:v>
                </c:pt>
                <c:pt idx="10">
                  <c:v>10</c:v>
                </c:pt>
              </c:numCache>
            </c:numRef>
          </c:val>
          <c:extLst>
            <c:ext xmlns:c16="http://schemas.microsoft.com/office/drawing/2014/chart" uri="{C3380CC4-5D6E-409C-BE32-E72D297353CC}">
              <c16:uniqueId val="{00000001-6052-4975-B931-6561B4982BF0}"/>
            </c:ext>
          </c:extLst>
        </c:ser>
        <c:ser>
          <c:idx val="1"/>
          <c:order val="1"/>
          <c:tx>
            <c:strRef>
              <c:f>'4. Muestreo'!$BB$16:$BB$17</c:f>
              <c:strCache>
                <c:ptCount val="1"/>
                <c:pt idx="0">
                  <c:v>Oportuno</c:v>
                </c:pt>
              </c:strCache>
            </c:strRef>
          </c:tx>
          <c:spPr>
            <a:solidFill>
              <a:schemeClr val="accent2"/>
            </a:solidFill>
            <a:ln>
              <a:noFill/>
            </a:ln>
            <a:effectLst/>
          </c:spPr>
          <c:invertIfNegative val="0"/>
          <c:cat>
            <c:strRef>
              <c:f>'4. Muestreo'!$AZ$18:$AZ$30</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Muestreo'!$BB$18:$BB$30</c:f>
              <c:numCache>
                <c:formatCode>General</c:formatCode>
                <c:ptCount val="12"/>
                <c:pt idx="0">
                  <c:v>1</c:v>
                </c:pt>
                <c:pt idx="1">
                  <c:v>2</c:v>
                </c:pt>
                <c:pt idx="2">
                  <c:v>1</c:v>
                </c:pt>
                <c:pt idx="3">
                  <c:v>1</c:v>
                </c:pt>
                <c:pt idx="4">
                  <c:v>2</c:v>
                </c:pt>
                <c:pt idx="5">
                  <c:v>1</c:v>
                </c:pt>
                <c:pt idx="6">
                  <c:v>2</c:v>
                </c:pt>
                <c:pt idx="7">
                  <c:v>5</c:v>
                </c:pt>
                <c:pt idx="8">
                  <c:v>29</c:v>
                </c:pt>
                <c:pt idx="9">
                  <c:v>1</c:v>
                </c:pt>
                <c:pt idx="10">
                  <c:v>19</c:v>
                </c:pt>
                <c:pt idx="11">
                  <c:v>2</c:v>
                </c:pt>
              </c:numCache>
            </c:numRef>
          </c:val>
          <c:extLst>
            <c:ext xmlns:c16="http://schemas.microsoft.com/office/drawing/2014/chart" uri="{C3380CC4-5D6E-409C-BE32-E72D297353CC}">
              <c16:uniqueId val="{00000002-6052-4975-B931-6561B4982BF0}"/>
            </c:ext>
          </c:extLst>
        </c:ser>
        <c:dLbls>
          <c:showLegendKey val="0"/>
          <c:showVal val="0"/>
          <c:showCatName val="0"/>
          <c:showSerName val="0"/>
          <c:showPercent val="0"/>
          <c:showBubbleSize val="0"/>
        </c:dLbls>
        <c:gapWidth val="219"/>
        <c:overlap val="100"/>
        <c:axId val="524873912"/>
        <c:axId val="524875088"/>
      </c:barChart>
      <c:catAx>
        <c:axId val="524873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75088"/>
        <c:crosses val="autoZero"/>
        <c:auto val="1"/>
        <c:lblAlgn val="ctr"/>
        <c:lblOffset val="100"/>
        <c:noMultiLvlLbl val="0"/>
      </c:catAx>
      <c:valAx>
        <c:axId val="5248750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73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de gestion peticiones - semestre 2- 2021.xlsx]4. Muestreo!TablaDinámica6</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'4. Muestreo'!$BA$32:$BA$33</c:f>
              <c:strCache>
                <c:ptCount val="1"/>
                <c:pt idx="0">
                  <c:v> - </c:v>
                </c:pt>
              </c:strCache>
            </c:strRef>
          </c:tx>
          <c:spPr>
            <a:solidFill>
              <a:schemeClr val="accent1"/>
            </a:solidFill>
            <a:ln>
              <a:noFill/>
            </a:ln>
            <a:effectLst/>
          </c:spPr>
          <c:invertIfNegative val="0"/>
          <c:cat>
            <c:strRef>
              <c:f>'4. Muestreo'!$AZ$34:$AZ$46</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Muestreo'!$BA$34:$BA$46</c:f>
              <c:numCache>
                <c:formatCode>General</c:formatCode>
                <c:ptCount val="12"/>
                <c:pt idx="4">
                  <c:v>1</c:v>
                </c:pt>
                <c:pt idx="8">
                  <c:v>1</c:v>
                </c:pt>
                <c:pt idx="11">
                  <c:v>1</c:v>
                </c:pt>
              </c:numCache>
            </c:numRef>
          </c:val>
          <c:extLst>
            <c:ext xmlns:c16="http://schemas.microsoft.com/office/drawing/2014/chart" uri="{C3380CC4-5D6E-409C-BE32-E72D297353CC}">
              <c16:uniqueId val="{00000001-8B22-4048-86E3-8A73D423DF6C}"/>
            </c:ext>
          </c:extLst>
        </c:ser>
        <c:ser>
          <c:idx val="1"/>
          <c:order val="1"/>
          <c:tx>
            <c:strRef>
              <c:f>'4. Muestreo'!$BB$32:$BB$33</c:f>
              <c:strCache>
                <c:ptCount val="1"/>
                <c:pt idx="0">
                  <c:v>Extemporaneo</c:v>
                </c:pt>
              </c:strCache>
            </c:strRef>
          </c:tx>
          <c:spPr>
            <a:solidFill>
              <a:schemeClr val="accent2"/>
            </a:solidFill>
            <a:ln>
              <a:noFill/>
            </a:ln>
            <a:effectLst/>
          </c:spPr>
          <c:invertIfNegative val="0"/>
          <c:cat>
            <c:strRef>
              <c:f>'4. Muestreo'!$AZ$34:$AZ$46</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Muestreo'!$BB$34:$BB$46</c:f>
              <c:numCache>
                <c:formatCode>General</c:formatCode>
                <c:ptCount val="12"/>
                <c:pt idx="1">
                  <c:v>1</c:v>
                </c:pt>
                <c:pt idx="7">
                  <c:v>1</c:v>
                </c:pt>
                <c:pt idx="8">
                  <c:v>3</c:v>
                </c:pt>
                <c:pt idx="9">
                  <c:v>1</c:v>
                </c:pt>
                <c:pt idx="10">
                  <c:v>9</c:v>
                </c:pt>
              </c:numCache>
            </c:numRef>
          </c:val>
          <c:extLst>
            <c:ext xmlns:c16="http://schemas.microsoft.com/office/drawing/2014/chart" uri="{C3380CC4-5D6E-409C-BE32-E72D297353CC}">
              <c16:uniqueId val="{00000002-8B22-4048-86E3-8A73D423DF6C}"/>
            </c:ext>
          </c:extLst>
        </c:ser>
        <c:ser>
          <c:idx val="2"/>
          <c:order val="2"/>
          <c:tx>
            <c:strRef>
              <c:f>'4. Muestreo'!$BC$32:$BC$33</c:f>
              <c:strCache>
                <c:ptCount val="1"/>
                <c:pt idx="0">
                  <c:v>Oportuno</c:v>
                </c:pt>
              </c:strCache>
            </c:strRef>
          </c:tx>
          <c:spPr>
            <a:solidFill>
              <a:schemeClr val="accent3"/>
            </a:solidFill>
            <a:ln>
              <a:noFill/>
            </a:ln>
            <a:effectLst/>
          </c:spPr>
          <c:invertIfNegative val="0"/>
          <c:cat>
            <c:strRef>
              <c:f>'4. Muestreo'!$AZ$34:$AZ$46</c:f>
              <c:strCache>
                <c:ptCount val="12"/>
                <c:pt idx="0">
                  <c:v>Biblioteca</c:v>
                </c:pt>
                <c:pt idx="1">
                  <c:v>Dirección general</c:v>
                </c:pt>
                <c:pt idx="2">
                  <c:v>Gestión contractual</c:v>
                </c:pt>
                <c:pt idx="3">
                  <c:v>Gestión de museos</c:v>
                </c:pt>
                <c:pt idx="4">
                  <c:v>Planeación</c:v>
                </c:pt>
                <c:pt idx="5">
                  <c:v>Procesos editoriales</c:v>
                </c:pt>
                <c:pt idx="6">
                  <c:v>Relaciones institucionales</c:v>
                </c:pt>
                <c:pt idx="7">
                  <c:v>Seminario Andrés Bello</c:v>
                </c:pt>
                <c:pt idx="8">
                  <c:v>Subdirección académica</c:v>
                </c:pt>
                <c:pt idx="9">
                  <c:v>Subdirección administrativa</c:v>
                </c:pt>
                <c:pt idx="10">
                  <c:v>Talento humano</c:v>
                </c:pt>
                <c:pt idx="11">
                  <c:v>Control interno disciplinario</c:v>
                </c:pt>
              </c:strCache>
            </c:strRef>
          </c:cat>
          <c:val>
            <c:numRef>
              <c:f>'4. Muestreo'!$BC$34:$BC$46</c:f>
              <c:numCache>
                <c:formatCode>General</c:formatCode>
                <c:ptCount val="12"/>
                <c:pt idx="0">
                  <c:v>1</c:v>
                </c:pt>
                <c:pt idx="1">
                  <c:v>2</c:v>
                </c:pt>
                <c:pt idx="2">
                  <c:v>1</c:v>
                </c:pt>
                <c:pt idx="3">
                  <c:v>2</c:v>
                </c:pt>
                <c:pt idx="4">
                  <c:v>2</c:v>
                </c:pt>
                <c:pt idx="5">
                  <c:v>1</c:v>
                </c:pt>
                <c:pt idx="6">
                  <c:v>2</c:v>
                </c:pt>
                <c:pt idx="7">
                  <c:v>4</c:v>
                </c:pt>
                <c:pt idx="8">
                  <c:v>31</c:v>
                </c:pt>
                <c:pt idx="10">
                  <c:v>20</c:v>
                </c:pt>
                <c:pt idx="11">
                  <c:v>1</c:v>
                </c:pt>
              </c:numCache>
            </c:numRef>
          </c:val>
          <c:extLst>
            <c:ext xmlns:c16="http://schemas.microsoft.com/office/drawing/2014/chart" uri="{C3380CC4-5D6E-409C-BE32-E72D297353CC}">
              <c16:uniqueId val="{00000003-8B22-4048-86E3-8A73D423DF6C}"/>
            </c:ext>
          </c:extLst>
        </c:ser>
        <c:dLbls>
          <c:showLegendKey val="0"/>
          <c:showVal val="0"/>
          <c:showCatName val="0"/>
          <c:showSerName val="0"/>
          <c:showPercent val="0"/>
          <c:showBubbleSize val="0"/>
        </c:dLbls>
        <c:gapWidth val="219"/>
        <c:overlap val="100"/>
        <c:axId val="524875480"/>
        <c:axId val="524876656"/>
      </c:barChart>
      <c:catAx>
        <c:axId val="524875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76656"/>
        <c:crosses val="autoZero"/>
        <c:auto val="1"/>
        <c:lblAlgn val="ctr"/>
        <c:lblOffset val="100"/>
        <c:noMultiLvlLbl val="0"/>
      </c:catAx>
      <c:valAx>
        <c:axId val="5248766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8754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Porcentaje de cumplimiento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5135052874785046"/>
          <c:y val="7.0374409962878831E-2"/>
          <c:w val="0.8060832181882438"/>
          <c:h val="0.82036679594979955"/>
        </c:manualLayout>
      </c:layout>
      <c:barChart>
        <c:barDir val="bar"/>
        <c:grouping val="clustered"/>
        <c:varyColors val="0"/>
        <c:ser>
          <c:idx val="0"/>
          <c:order val="0"/>
          <c:tx>
            <c:strRef>
              <c:f>'4. Muestreo'!$BA$73</c:f>
              <c:strCache>
                <c:ptCount val="1"/>
                <c:pt idx="0">
                  <c:v># Cumplimientos 2021-2</c:v>
                </c:pt>
              </c:strCache>
            </c:strRef>
          </c:tx>
          <c:spPr>
            <a:solidFill>
              <a:schemeClr val="accent1"/>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A0-4582-863F-F76592B7CED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A0-4582-863F-F76592B7CEDE}"/>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A0-4582-863F-F76592B7CEDE}"/>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A0-4582-863F-F76592B7CEDE}"/>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A0-4582-863F-F76592B7CEDE}"/>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A0-4582-863F-F76592B7CEDE}"/>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A0-4582-863F-F76592B7CEDE}"/>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A0-4582-863F-F76592B7CEDE}"/>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Muestreo'!$BA$74:$BA$82</c:f>
              <c:numCache>
                <c:formatCode>General</c:formatCode>
                <c:ptCount val="9"/>
                <c:pt idx="0">
                  <c:v>77</c:v>
                </c:pt>
                <c:pt idx="1">
                  <c:v>76</c:v>
                </c:pt>
                <c:pt idx="2">
                  <c:v>79</c:v>
                </c:pt>
                <c:pt idx="3">
                  <c:v>78</c:v>
                </c:pt>
                <c:pt idx="4">
                  <c:v>15</c:v>
                </c:pt>
                <c:pt idx="5">
                  <c:v>82</c:v>
                </c:pt>
                <c:pt idx="6">
                  <c:v>0</c:v>
                </c:pt>
                <c:pt idx="7">
                  <c:v>82</c:v>
                </c:pt>
                <c:pt idx="8">
                  <c:v>67</c:v>
                </c:pt>
              </c:numCache>
            </c:numRef>
          </c:val>
          <c:extLst>
            <c:ext xmlns:c16="http://schemas.microsoft.com/office/drawing/2014/chart" uri="{C3380CC4-5D6E-409C-BE32-E72D297353CC}">
              <c16:uniqueId val="{00000000-F6A0-4582-863F-F76592B7CEDE}"/>
            </c:ext>
          </c:extLst>
        </c:ser>
        <c:ser>
          <c:idx val="1"/>
          <c:order val="1"/>
          <c:tx>
            <c:strRef>
              <c:f>'4. Muestreo'!$BB$73</c:f>
              <c:strCache>
                <c:ptCount val="1"/>
                <c:pt idx="0">
                  <c:v>% Cumplimiento 2021-2</c:v>
                </c:pt>
              </c:strCache>
            </c:strRef>
          </c:tx>
          <c:spPr>
            <a:solidFill>
              <a:schemeClr val="accent2"/>
            </a:solidFill>
            <a:ln>
              <a:noFill/>
            </a:ln>
            <a:effectLst/>
          </c:spPr>
          <c:invertIfNegative val="0"/>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Muestreo'!$BB$74:$BB$82</c:f>
              <c:numCache>
                <c:formatCode>0.0%</c:formatCode>
                <c:ptCount val="9"/>
                <c:pt idx="0">
                  <c:v>0.90588235294117647</c:v>
                </c:pt>
                <c:pt idx="1">
                  <c:v>0.89411764705882357</c:v>
                </c:pt>
                <c:pt idx="2">
                  <c:v>0.92941176470588238</c:v>
                </c:pt>
                <c:pt idx="3">
                  <c:v>0.91764705882352937</c:v>
                </c:pt>
                <c:pt idx="4">
                  <c:v>0.17647058823529413</c:v>
                </c:pt>
                <c:pt idx="5">
                  <c:v>0.96470588235294119</c:v>
                </c:pt>
                <c:pt idx="6">
                  <c:v>0</c:v>
                </c:pt>
                <c:pt idx="7">
                  <c:v>0.96470588235294119</c:v>
                </c:pt>
                <c:pt idx="8">
                  <c:v>0.78823529411764703</c:v>
                </c:pt>
              </c:numCache>
            </c:numRef>
          </c:val>
          <c:extLst>
            <c:ext xmlns:c16="http://schemas.microsoft.com/office/drawing/2014/chart" uri="{C3380CC4-5D6E-409C-BE32-E72D297353CC}">
              <c16:uniqueId val="{00000001-F6A0-4582-863F-F76592B7CEDE}"/>
            </c:ext>
          </c:extLst>
        </c:ser>
        <c:ser>
          <c:idx val="2"/>
          <c:order val="2"/>
          <c:tx>
            <c:strRef>
              <c:f>'4. Muestreo'!$BC$73</c:f>
              <c:strCache>
                <c:ptCount val="1"/>
                <c:pt idx="0">
                  <c:v># Cumplimientos 2021-1</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Muestreo'!$BC$74:$BC$82</c:f>
              <c:numCache>
                <c:formatCode>General</c:formatCode>
                <c:ptCount val="9"/>
                <c:pt idx="0">
                  <c:v>76</c:v>
                </c:pt>
                <c:pt idx="1">
                  <c:v>76</c:v>
                </c:pt>
                <c:pt idx="2">
                  <c:v>77</c:v>
                </c:pt>
                <c:pt idx="3">
                  <c:v>76</c:v>
                </c:pt>
                <c:pt idx="4">
                  <c:v>67</c:v>
                </c:pt>
                <c:pt idx="5">
                  <c:v>78</c:v>
                </c:pt>
                <c:pt idx="6">
                  <c:v>0</c:v>
                </c:pt>
                <c:pt idx="7">
                  <c:v>78</c:v>
                </c:pt>
                <c:pt idx="8">
                  <c:v>75</c:v>
                </c:pt>
              </c:numCache>
            </c:numRef>
          </c:val>
          <c:extLst>
            <c:ext xmlns:c16="http://schemas.microsoft.com/office/drawing/2014/chart" uri="{C3380CC4-5D6E-409C-BE32-E72D297353CC}">
              <c16:uniqueId val="{00000001-BCEE-442B-95A0-4A35BB0722C6}"/>
            </c:ext>
          </c:extLst>
        </c:ser>
        <c:ser>
          <c:idx val="3"/>
          <c:order val="3"/>
          <c:tx>
            <c:strRef>
              <c:f>'4. Muestreo'!$BD$73</c:f>
              <c:strCache>
                <c:ptCount val="1"/>
                <c:pt idx="0">
                  <c:v>% Cumplimiento 2021-1</c:v>
                </c:pt>
              </c:strCache>
            </c:strRef>
          </c:tx>
          <c:spPr>
            <a:solidFill>
              <a:schemeClr val="accent4"/>
            </a:solidFill>
            <a:ln>
              <a:noFill/>
            </a:ln>
            <a:effectLst/>
          </c:spPr>
          <c:invertIfNegative val="0"/>
          <c:cat>
            <c:strRef>
              <c:f>'4. Muestreo'!$AZ$74:$AZ$82</c:f>
              <c:strCache>
                <c:ptCount val="9"/>
                <c:pt idx="0">
                  <c:v>Resolución de fondo y concreta</c:v>
                </c:pt>
                <c:pt idx="1">
                  <c:v>Resolución total de la petición</c:v>
                </c:pt>
                <c:pt idx="2">
                  <c:v>Justificación (Razones precisas al peticionario para conceder, negar o trasladar la solicitud)</c:v>
                </c:pt>
                <c:pt idx="3">
                  <c:v>Lenguaje utilizado de manera clara, congruente y comprensible hacia el peticionario</c:v>
                </c:pt>
                <c:pt idx="4">
                  <c:v>Dirección errada</c:v>
                </c:pt>
                <c:pt idx="5">
                  <c:v>Teléfonos</c:v>
                </c:pt>
                <c:pt idx="6">
                  <c:v>Horario de atención del ICC</c:v>
                </c:pt>
                <c:pt idx="7">
                  <c:v>Correo electrónico del ICC</c:v>
                </c:pt>
                <c:pt idx="8">
                  <c:v>Cargo o rol de quién responde</c:v>
                </c:pt>
              </c:strCache>
            </c:strRef>
          </c:cat>
          <c:val>
            <c:numRef>
              <c:f>'4. Muestreo'!$BD$74:$BD$82</c:f>
              <c:numCache>
                <c:formatCode>0%</c:formatCode>
                <c:ptCount val="9"/>
                <c:pt idx="0">
                  <c:v>0.95</c:v>
                </c:pt>
                <c:pt idx="1">
                  <c:v>0.95</c:v>
                </c:pt>
                <c:pt idx="2">
                  <c:v>0.96250000000000002</c:v>
                </c:pt>
                <c:pt idx="3">
                  <c:v>0.95</c:v>
                </c:pt>
                <c:pt idx="4">
                  <c:v>0.83750000000000002</c:v>
                </c:pt>
                <c:pt idx="5">
                  <c:v>0.97499999999999998</c:v>
                </c:pt>
                <c:pt idx="6">
                  <c:v>0</c:v>
                </c:pt>
                <c:pt idx="7">
                  <c:v>0.97499999999999998</c:v>
                </c:pt>
                <c:pt idx="8">
                  <c:v>0.9375</c:v>
                </c:pt>
              </c:numCache>
            </c:numRef>
          </c:val>
          <c:extLst>
            <c:ext xmlns:c16="http://schemas.microsoft.com/office/drawing/2014/chart" uri="{C3380CC4-5D6E-409C-BE32-E72D297353CC}">
              <c16:uniqueId val="{00000002-BCEE-442B-95A0-4A35BB0722C6}"/>
            </c:ext>
          </c:extLst>
        </c:ser>
        <c:dLbls>
          <c:showLegendKey val="0"/>
          <c:showVal val="0"/>
          <c:showCatName val="0"/>
          <c:showSerName val="0"/>
          <c:showPercent val="0"/>
          <c:showBubbleSize val="0"/>
        </c:dLbls>
        <c:gapWidth val="219"/>
        <c:axId val="524877440"/>
        <c:axId val="524880184"/>
      </c:barChart>
      <c:catAx>
        <c:axId val="524877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80184"/>
        <c:crosses val="autoZero"/>
        <c:auto val="1"/>
        <c:lblAlgn val="ctr"/>
        <c:lblOffset val="100"/>
        <c:noMultiLvlLbl val="0"/>
      </c:catAx>
      <c:valAx>
        <c:axId val="524880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24877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INICIO!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0</xdr:col>
      <xdr:colOff>295276</xdr:colOff>
      <xdr:row>0</xdr:row>
      <xdr:rowOff>104775</xdr:rowOff>
    </xdr:from>
    <xdr:to>
      <xdr:col>2</xdr:col>
      <xdr:colOff>219076</xdr:colOff>
      <xdr:row>5</xdr:row>
      <xdr:rowOff>180975</xdr:rowOff>
    </xdr:to>
    <xdr:pic>
      <xdr:nvPicPr>
        <xdr:cNvPr id="2" name="image6.png">
          <a:extLst>
            <a:ext uri="{FF2B5EF4-FFF2-40B4-BE49-F238E27FC236}">
              <a16:creationId xmlns:a16="http://schemas.microsoft.com/office/drawing/2014/main" id="{6064D62C-9CF3-4C8F-9B6C-8BA925E37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6" y="104775"/>
          <a:ext cx="104775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93154</xdr:colOff>
      <xdr:row>8</xdr:row>
      <xdr:rowOff>53920</xdr:rowOff>
    </xdr:from>
    <xdr:to>
      <xdr:col>7</xdr:col>
      <xdr:colOff>797036</xdr:colOff>
      <xdr:row>9</xdr:row>
      <xdr:rowOff>126945</xdr:rowOff>
    </xdr:to>
    <xdr:pic>
      <xdr:nvPicPr>
        <xdr:cNvPr id="2" name="9 Imagen">
          <a:extLst>
            <a:ext uri="{FF2B5EF4-FFF2-40B4-BE49-F238E27FC236}">
              <a16:creationId xmlns:a16="http://schemas.microsoft.com/office/drawing/2014/main" id="{1BB72A6C-9E1D-445B-9637-34330123F5A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82" r="62392"/>
        <a:stretch/>
      </xdr:blipFill>
      <xdr:spPr bwMode="auto">
        <a:xfrm>
          <a:off x="10465879" y="3225745"/>
          <a:ext cx="703882" cy="692150"/>
        </a:xfrm>
        <a:prstGeom prst="rect">
          <a:avLst/>
        </a:prstGeom>
        <a:noFill/>
      </xdr:spPr>
    </xdr:pic>
    <xdr:clientData/>
  </xdr:twoCellAnchor>
  <xdr:twoCellAnchor editAs="oneCell">
    <xdr:from>
      <xdr:col>7</xdr:col>
      <xdr:colOff>48324</xdr:colOff>
      <xdr:row>7</xdr:row>
      <xdr:rowOff>78038</xdr:rowOff>
    </xdr:from>
    <xdr:to>
      <xdr:col>7</xdr:col>
      <xdr:colOff>787456</xdr:colOff>
      <xdr:row>8</xdr:row>
      <xdr:rowOff>36874</xdr:rowOff>
    </xdr:to>
    <xdr:pic>
      <xdr:nvPicPr>
        <xdr:cNvPr id="3" name="10 Imagen">
          <a:extLst>
            <a:ext uri="{FF2B5EF4-FFF2-40B4-BE49-F238E27FC236}">
              <a16:creationId xmlns:a16="http://schemas.microsoft.com/office/drawing/2014/main" id="{79AB92A4-B2D2-4B56-A21A-7D34374D5B4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03" r="32183"/>
        <a:stretch/>
      </xdr:blipFill>
      <xdr:spPr bwMode="auto">
        <a:xfrm>
          <a:off x="10421049" y="2525963"/>
          <a:ext cx="739132" cy="682736"/>
        </a:xfrm>
        <a:prstGeom prst="rect">
          <a:avLst/>
        </a:prstGeom>
        <a:noFill/>
      </xdr:spPr>
    </xdr:pic>
    <xdr:clientData/>
  </xdr:twoCellAnchor>
  <xdr:twoCellAnchor editAs="absolute">
    <xdr:from>
      <xdr:col>7</xdr:col>
      <xdr:colOff>74127</xdr:colOff>
      <xdr:row>5</xdr:row>
      <xdr:rowOff>717550</xdr:rowOff>
    </xdr:from>
    <xdr:to>
      <xdr:col>7</xdr:col>
      <xdr:colOff>807453</xdr:colOff>
      <xdr:row>7</xdr:row>
      <xdr:rowOff>132734</xdr:rowOff>
    </xdr:to>
    <xdr:pic>
      <xdr:nvPicPr>
        <xdr:cNvPr id="4" name="11 Imagen">
          <a:extLst>
            <a:ext uri="{FF2B5EF4-FFF2-40B4-BE49-F238E27FC236}">
              <a16:creationId xmlns:a16="http://schemas.microsoft.com/office/drawing/2014/main" id="{5BCE97EA-1322-4B79-880B-76AD2A58601B}"/>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7201"/>
        <a:stretch/>
      </xdr:blipFill>
      <xdr:spPr bwMode="auto">
        <a:xfrm>
          <a:off x="10532577" y="1898650"/>
          <a:ext cx="733326" cy="682009"/>
        </a:xfrm>
        <a:prstGeom prst="rect">
          <a:avLst/>
        </a:prstGeom>
        <a:noFill/>
      </xdr:spPr>
    </xdr:pic>
    <xdr:clientData/>
  </xdr:twoCellAnchor>
  <xdr:twoCellAnchor>
    <xdr:from>
      <xdr:col>0</xdr:col>
      <xdr:colOff>66675</xdr:colOff>
      <xdr:row>0</xdr:row>
      <xdr:rowOff>76200</xdr:rowOff>
    </xdr:from>
    <xdr:to>
      <xdr:col>2</xdr:col>
      <xdr:colOff>314325</xdr:colOff>
      <xdr:row>3</xdr:row>
      <xdr:rowOff>95250</xdr:rowOff>
    </xdr:to>
    <xdr:grpSp>
      <xdr:nvGrpSpPr>
        <xdr:cNvPr id="5" name="4 Grupo">
          <a:hlinkClick xmlns:r="http://schemas.openxmlformats.org/officeDocument/2006/relationships" r:id="rId4"/>
          <a:extLst>
            <a:ext uri="{FF2B5EF4-FFF2-40B4-BE49-F238E27FC236}">
              <a16:creationId xmlns:a16="http://schemas.microsoft.com/office/drawing/2014/main" id="{92B57FDA-C5C6-41AC-8568-85C432609A9B}"/>
            </a:ext>
          </a:extLst>
        </xdr:cNvPr>
        <xdr:cNvGrpSpPr/>
      </xdr:nvGrpSpPr>
      <xdr:grpSpPr>
        <a:xfrm>
          <a:off x="66675" y="76200"/>
          <a:ext cx="1438275" cy="628650"/>
          <a:chOff x="4422778" y="119065"/>
          <a:chExt cx="737053" cy="292488"/>
        </a:xfrm>
      </xdr:grpSpPr>
      <xdr:sp macro="" textlink="">
        <xdr:nvSpPr>
          <xdr:cNvPr id="6" name="2 CuadroTexto">
            <a:extLst>
              <a:ext uri="{FF2B5EF4-FFF2-40B4-BE49-F238E27FC236}">
                <a16:creationId xmlns:a16="http://schemas.microsoft.com/office/drawing/2014/main" id="{C953CA19-1794-4857-816E-096ABE9ECCF0}"/>
              </a:ext>
            </a:extLst>
          </xdr:cNvPr>
          <xdr:cNvSpPr txBox="1"/>
        </xdr:nvSpPr>
        <xdr:spPr>
          <a:xfrm>
            <a:off x="4422778" y="201353"/>
            <a:ext cx="288781" cy="73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1">
                <a:solidFill>
                  <a:srgbClr val="00B0F0"/>
                </a:solidFill>
                <a:latin typeface="Arial" panose="020B0604020202020204" pitchFamily="34" charset="0"/>
                <a:cs typeface="Arial" panose="020B0604020202020204" pitchFamily="34" charset="0"/>
              </a:rPr>
              <a:t>INICO</a:t>
            </a:r>
          </a:p>
        </xdr:txBody>
      </xdr:sp>
      <xdr:pic>
        <xdr:nvPicPr>
          <xdr:cNvPr id="7" name="image6.png">
            <a:extLst>
              <a:ext uri="{FF2B5EF4-FFF2-40B4-BE49-F238E27FC236}">
                <a16:creationId xmlns:a16="http://schemas.microsoft.com/office/drawing/2014/main" id="{703ED9D9-A1C9-48A1-83E3-5661BDC2ED3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22031" y="119065"/>
            <a:ext cx="337800" cy="29248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973534</xdr:colOff>
      <xdr:row>2</xdr:row>
      <xdr:rowOff>184448</xdr:rowOff>
    </xdr:to>
    <xdr:grpSp>
      <xdr:nvGrpSpPr>
        <xdr:cNvPr id="2" name="4 Grupo">
          <a:hlinkClick xmlns:r="http://schemas.openxmlformats.org/officeDocument/2006/relationships" r:id="rId1"/>
          <a:extLst>
            <a:ext uri="{FF2B5EF4-FFF2-40B4-BE49-F238E27FC236}">
              <a16:creationId xmlns:a16="http://schemas.microsoft.com/office/drawing/2014/main" id="{7E037C51-DF23-4BEB-BF44-11A57044CBD9}"/>
            </a:ext>
          </a:extLst>
        </xdr:cNvPr>
        <xdr:cNvGrpSpPr/>
      </xdr:nvGrpSpPr>
      <xdr:grpSpPr>
        <a:xfrm>
          <a:off x="0" y="0"/>
          <a:ext cx="1221184" cy="584498"/>
          <a:chOff x="4200182" y="119065"/>
          <a:chExt cx="1112963" cy="425237"/>
        </a:xfrm>
      </xdr:grpSpPr>
      <xdr:sp macro="" textlink="">
        <xdr:nvSpPr>
          <xdr:cNvPr id="3" name="2 CuadroTexto">
            <a:extLst>
              <a:ext uri="{FF2B5EF4-FFF2-40B4-BE49-F238E27FC236}">
                <a16:creationId xmlns:a16="http://schemas.microsoft.com/office/drawing/2014/main" id="{8A87D2DC-A879-4183-8602-B65C363808BF}"/>
              </a:ext>
            </a:extLst>
          </xdr:cNvPr>
          <xdr:cNvSpPr txBox="1"/>
        </xdr:nvSpPr>
        <xdr:spPr>
          <a:xfrm>
            <a:off x="4200182" y="200133"/>
            <a:ext cx="536367" cy="163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4" name="image6.png">
            <a:extLst>
              <a:ext uri="{FF2B5EF4-FFF2-40B4-BE49-F238E27FC236}">
                <a16:creationId xmlns:a16="http://schemas.microsoft.com/office/drawing/2014/main" id="{4467909D-A399-41B7-81B6-A933ECF70FF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2031" y="119065"/>
            <a:ext cx="491114" cy="4252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xdr:colOff>
      <xdr:row>46</xdr:row>
      <xdr:rowOff>0</xdr:rowOff>
    </xdr:from>
    <xdr:to>
      <xdr:col>16</xdr:col>
      <xdr:colOff>571500</xdr:colOff>
      <xdr:row>69</xdr:row>
      <xdr:rowOff>0</xdr:rowOff>
    </xdr:to>
    <xdr:graphicFrame macro="">
      <xdr:nvGraphicFramePr>
        <xdr:cNvPr id="4" name="Gráfico 3">
          <a:extLst>
            <a:ext uri="{FF2B5EF4-FFF2-40B4-BE49-F238E27FC236}">
              <a16:creationId xmlns:a16="http://schemas.microsoft.com/office/drawing/2014/main" id="{D73A4F5D-BE45-40DD-B5AA-65E942008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888999</xdr:colOff>
      <xdr:row>71</xdr:row>
      <xdr:rowOff>1</xdr:rowOff>
    </xdr:from>
    <xdr:to>
      <xdr:col>16</xdr:col>
      <xdr:colOff>560916</xdr:colOff>
      <xdr:row>94</xdr:row>
      <xdr:rowOff>63501</xdr:rowOff>
    </xdr:to>
    <xdr:graphicFrame macro="">
      <xdr:nvGraphicFramePr>
        <xdr:cNvPr id="6" name="Gráfico 5">
          <a:extLst>
            <a:ext uri="{FF2B5EF4-FFF2-40B4-BE49-F238E27FC236}">
              <a16:creationId xmlns:a16="http://schemas.microsoft.com/office/drawing/2014/main" id="{DB045C3F-847E-4B62-BD49-81CF66FE0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761998</xdr:colOff>
      <xdr:row>96</xdr:row>
      <xdr:rowOff>4234</xdr:rowOff>
    </xdr:from>
    <xdr:to>
      <xdr:col>16</xdr:col>
      <xdr:colOff>751417</xdr:colOff>
      <xdr:row>114</xdr:row>
      <xdr:rowOff>10583</xdr:rowOff>
    </xdr:to>
    <xdr:graphicFrame macro="">
      <xdr:nvGraphicFramePr>
        <xdr:cNvPr id="2" name="Gráfico 1">
          <a:extLst>
            <a:ext uri="{FF2B5EF4-FFF2-40B4-BE49-F238E27FC236}">
              <a16:creationId xmlns:a16="http://schemas.microsoft.com/office/drawing/2014/main" id="{1C427736-6F64-4472-A5E1-6ED6D5A2BA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1322917</xdr:colOff>
      <xdr:row>118</xdr:row>
      <xdr:rowOff>3</xdr:rowOff>
    </xdr:from>
    <xdr:to>
      <xdr:col>17</xdr:col>
      <xdr:colOff>609645</xdr:colOff>
      <xdr:row>131</xdr:row>
      <xdr:rowOff>131941</xdr:rowOff>
    </xdr:to>
    <xdr:graphicFrame macro="">
      <xdr:nvGraphicFramePr>
        <xdr:cNvPr id="7" name="Gráfico 6">
          <a:extLst>
            <a:ext uri="{FF2B5EF4-FFF2-40B4-BE49-F238E27FC236}">
              <a16:creationId xmlns:a16="http://schemas.microsoft.com/office/drawing/2014/main" id="{2921AE35-4581-4D5B-B26D-6A07B5947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76202</xdr:colOff>
      <xdr:row>0</xdr:row>
      <xdr:rowOff>0</xdr:rowOff>
    </xdr:from>
    <xdr:to>
      <xdr:col>0</xdr:col>
      <xdr:colOff>1703917</xdr:colOff>
      <xdr:row>2</xdr:row>
      <xdr:rowOff>148167</xdr:rowOff>
    </xdr:to>
    <xdr:grpSp>
      <xdr:nvGrpSpPr>
        <xdr:cNvPr id="9" name="4 Grupo">
          <a:hlinkClick xmlns:r="http://schemas.openxmlformats.org/officeDocument/2006/relationships" r:id="rId5"/>
          <a:extLst>
            <a:ext uri="{FF2B5EF4-FFF2-40B4-BE49-F238E27FC236}">
              <a16:creationId xmlns:a16="http://schemas.microsoft.com/office/drawing/2014/main" id="{6F791AF6-676F-CD4B-8BFF-46197D5E57DB}"/>
            </a:ext>
          </a:extLst>
        </xdr:cNvPr>
        <xdr:cNvGrpSpPr/>
      </xdr:nvGrpSpPr>
      <xdr:grpSpPr>
        <a:xfrm>
          <a:off x="76202" y="0"/>
          <a:ext cx="1627715" cy="635000"/>
          <a:chOff x="4267102" y="119065"/>
          <a:chExt cx="921326" cy="292488"/>
        </a:xfrm>
      </xdr:grpSpPr>
      <xdr:sp macro="" textlink="">
        <xdr:nvSpPr>
          <xdr:cNvPr id="10" name="2 CuadroTexto">
            <a:extLst>
              <a:ext uri="{FF2B5EF4-FFF2-40B4-BE49-F238E27FC236}">
                <a16:creationId xmlns:a16="http://schemas.microsoft.com/office/drawing/2014/main" id="{5D0A1B39-9C90-C64E-A7D3-8A3D365723E1}"/>
              </a:ext>
            </a:extLst>
          </xdr:cNvPr>
          <xdr:cNvSpPr txBox="1"/>
        </xdr:nvSpPr>
        <xdr:spPr>
          <a:xfrm>
            <a:off x="4267102" y="181853"/>
            <a:ext cx="536367" cy="163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11" name="image6.png">
            <a:extLst>
              <a:ext uri="{FF2B5EF4-FFF2-40B4-BE49-F238E27FC236}">
                <a16:creationId xmlns:a16="http://schemas.microsoft.com/office/drawing/2014/main" id="{6D52FB90-B0EB-D640-BEA7-613D32A667F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22031" y="119065"/>
            <a:ext cx="366397" cy="29248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7</xdr:col>
      <xdr:colOff>4232</xdr:colOff>
      <xdr:row>3</xdr:row>
      <xdr:rowOff>190501</xdr:rowOff>
    </xdr:from>
    <xdr:to>
      <xdr:col>18</xdr:col>
      <xdr:colOff>10584</xdr:colOff>
      <xdr:row>24</xdr:row>
      <xdr:rowOff>243417</xdr:rowOff>
    </xdr:to>
    <xdr:graphicFrame macro="">
      <xdr:nvGraphicFramePr>
        <xdr:cNvPr id="13" name="Gráfico 12">
          <a:extLst>
            <a:ext uri="{FF2B5EF4-FFF2-40B4-BE49-F238E27FC236}">
              <a16:creationId xmlns:a16="http://schemas.microsoft.com/office/drawing/2014/main" id="{4752A34F-9B36-7740-A89F-CF3ED2A46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26</xdr:row>
      <xdr:rowOff>5290</xdr:rowOff>
    </xdr:from>
    <xdr:to>
      <xdr:col>20</xdr:col>
      <xdr:colOff>751418</xdr:colOff>
      <xdr:row>45</xdr:row>
      <xdr:rowOff>10584</xdr:rowOff>
    </xdr:to>
    <xdr:graphicFrame macro="">
      <xdr:nvGraphicFramePr>
        <xdr:cNvPr id="18" name="Gráfico 17">
          <a:extLst>
            <a:ext uri="{FF2B5EF4-FFF2-40B4-BE49-F238E27FC236}">
              <a16:creationId xmlns:a16="http://schemas.microsoft.com/office/drawing/2014/main" id="{77782085-A8BD-0641-B770-B085F02BA4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1814</xdr:colOff>
      <xdr:row>0</xdr:row>
      <xdr:rowOff>2</xdr:rowOff>
    </xdr:from>
    <xdr:to>
      <xdr:col>3</xdr:col>
      <xdr:colOff>95250</xdr:colOff>
      <xdr:row>2</xdr:row>
      <xdr:rowOff>127713</xdr:rowOff>
    </xdr:to>
    <xdr:grpSp>
      <xdr:nvGrpSpPr>
        <xdr:cNvPr id="3" name="4 Grupo">
          <a:hlinkClick xmlns:r="http://schemas.openxmlformats.org/officeDocument/2006/relationships" r:id="rId1"/>
          <a:extLst>
            <a:ext uri="{FF2B5EF4-FFF2-40B4-BE49-F238E27FC236}">
              <a16:creationId xmlns:a16="http://schemas.microsoft.com/office/drawing/2014/main" id="{182A15E1-963A-E74B-9D81-B189D4922821}"/>
            </a:ext>
          </a:extLst>
        </xdr:cNvPr>
        <xdr:cNvGrpSpPr/>
      </xdr:nvGrpSpPr>
      <xdr:grpSpPr>
        <a:xfrm>
          <a:off x="173264" y="2"/>
          <a:ext cx="1617436" cy="699211"/>
          <a:chOff x="3839183" y="119067"/>
          <a:chExt cx="1455888" cy="424839"/>
        </a:xfrm>
      </xdr:grpSpPr>
      <xdr:sp macro="" textlink="">
        <xdr:nvSpPr>
          <xdr:cNvPr id="4" name="2 CuadroTexto">
            <a:extLst>
              <a:ext uri="{FF2B5EF4-FFF2-40B4-BE49-F238E27FC236}">
                <a16:creationId xmlns:a16="http://schemas.microsoft.com/office/drawing/2014/main" id="{1105BE41-9C2F-C440-8C0D-801AEED8CD8A}"/>
              </a:ext>
            </a:extLst>
          </xdr:cNvPr>
          <xdr:cNvSpPr txBox="1"/>
        </xdr:nvSpPr>
        <xdr:spPr>
          <a:xfrm>
            <a:off x="3839183" y="181853"/>
            <a:ext cx="536367" cy="16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5" name="image6.png">
            <a:extLst>
              <a:ext uri="{FF2B5EF4-FFF2-40B4-BE49-F238E27FC236}">
                <a16:creationId xmlns:a16="http://schemas.microsoft.com/office/drawing/2014/main" id="{BC5CC3E7-A23E-D24D-B58A-B6B1BF1A6E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8577" y="119067"/>
            <a:ext cx="646494" cy="42483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55</xdr:col>
      <xdr:colOff>1035843</xdr:colOff>
      <xdr:row>15</xdr:row>
      <xdr:rowOff>0</xdr:rowOff>
    </xdr:from>
    <xdr:to>
      <xdr:col>64</xdr:col>
      <xdr:colOff>-1</xdr:colOff>
      <xdr:row>30</xdr:row>
      <xdr:rowOff>0</xdr:rowOff>
    </xdr:to>
    <xdr:graphicFrame macro="">
      <xdr:nvGraphicFramePr>
        <xdr:cNvPr id="4" name="Gráfico 3">
          <a:extLst>
            <a:ext uri="{FF2B5EF4-FFF2-40B4-BE49-F238E27FC236}">
              <a16:creationId xmlns:a16="http://schemas.microsoft.com/office/drawing/2014/main" id="{FA7BD28C-B00E-4392-B1B6-93D04951B0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56</xdr:col>
      <xdr:colOff>333375</xdr:colOff>
      <xdr:row>31</xdr:row>
      <xdr:rowOff>3571</xdr:rowOff>
    </xdr:from>
    <xdr:to>
      <xdr:col>63</xdr:col>
      <xdr:colOff>750094</xdr:colOff>
      <xdr:row>45</xdr:row>
      <xdr:rowOff>11906</xdr:rowOff>
    </xdr:to>
    <xdr:graphicFrame macro="">
      <xdr:nvGraphicFramePr>
        <xdr:cNvPr id="5" name="Gráfico 4">
          <a:extLst>
            <a:ext uri="{FF2B5EF4-FFF2-40B4-BE49-F238E27FC236}">
              <a16:creationId xmlns:a16="http://schemas.microsoft.com/office/drawing/2014/main" id="{A16A0C32-6BB5-4E41-A29B-8EF4B4C656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57</xdr:col>
      <xdr:colOff>5953</xdr:colOff>
      <xdr:row>71</xdr:row>
      <xdr:rowOff>3569</xdr:rowOff>
    </xdr:from>
    <xdr:to>
      <xdr:col>66</xdr:col>
      <xdr:colOff>71438</xdr:colOff>
      <xdr:row>81</xdr:row>
      <xdr:rowOff>631031</xdr:rowOff>
    </xdr:to>
    <xdr:graphicFrame macro="">
      <xdr:nvGraphicFramePr>
        <xdr:cNvPr id="7" name="Gráfico 6">
          <a:extLst>
            <a:ext uri="{FF2B5EF4-FFF2-40B4-BE49-F238E27FC236}">
              <a16:creationId xmlns:a16="http://schemas.microsoft.com/office/drawing/2014/main" id="{38C37CE3-CB5A-4109-9DF0-7BF7C33CE6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56</xdr:col>
      <xdr:colOff>5952</xdr:colOff>
      <xdr:row>49</xdr:row>
      <xdr:rowOff>3572</xdr:rowOff>
    </xdr:from>
    <xdr:to>
      <xdr:col>66</xdr:col>
      <xdr:colOff>11906</xdr:colOff>
      <xdr:row>63</xdr:row>
      <xdr:rowOff>11906</xdr:rowOff>
    </xdr:to>
    <xdr:graphicFrame macro="">
      <xdr:nvGraphicFramePr>
        <xdr:cNvPr id="6" name="Gráfico 5">
          <a:extLst>
            <a:ext uri="{FF2B5EF4-FFF2-40B4-BE49-F238E27FC236}">
              <a16:creationId xmlns:a16="http://schemas.microsoft.com/office/drawing/2014/main" id="{774CCA4A-D4BD-494A-B68B-D35F85DA6A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49</xdr:col>
      <xdr:colOff>368302</xdr:colOff>
      <xdr:row>0</xdr:row>
      <xdr:rowOff>144992</xdr:rowOff>
    </xdr:from>
    <xdr:to>
      <xdr:col>50</xdr:col>
      <xdr:colOff>651936</xdr:colOff>
      <xdr:row>1</xdr:row>
      <xdr:rowOff>554183</xdr:rowOff>
    </xdr:to>
    <xdr:grpSp>
      <xdr:nvGrpSpPr>
        <xdr:cNvPr id="8" name="4 Grupo">
          <a:hlinkClick xmlns:r="http://schemas.openxmlformats.org/officeDocument/2006/relationships" r:id="rId5"/>
          <a:extLst>
            <a:ext uri="{FF2B5EF4-FFF2-40B4-BE49-F238E27FC236}">
              <a16:creationId xmlns:a16="http://schemas.microsoft.com/office/drawing/2014/main" id="{E7CB46CF-DA9E-AC4E-9181-16329D5AC972}"/>
            </a:ext>
          </a:extLst>
        </xdr:cNvPr>
        <xdr:cNvGrpSpPr/>
      </xdr:nvGrpSpPr>
      <xdr:grpSpPr>
        <a:xfrm>
          <a:off x="48331007" y="144992"/>
          <a:ext cx="1314065" cy="599691"/>
          <a:chOff x="4406808" y="119065"/>
          <a:chExt cx="753023" cy="269487"/>
        </a:xfrm>
      </xdr:grpSpPr>
      <xdr:sp macro="" textlink="">
        <xdr:nvSpPr>
          <xdr:cNvPr id="9" name="2 CuadroTexto">
            <a:extLst>
              <a:ext uri="{FF2B5EF4-FFF2-40B4-BE49-F238E27FC236}">
                <a16:creationId xmlns:a16="http://schemas.microsoft.com/office/drawing/2014/main" id="{47F7A9F0-5E1E-8547-A272-5508219B49C5}"/>
              </a:ext>
            </a:extLst>
          </xdr:cNvPr>
          <xdr:cNvSpPr txBox="1"/>
        </xdr:nvSpPr>
        <xdr:spPr>
          <a:xfrm>
            <a:off x="4406808" y="195177"/>
            <a:ext cx="427003" cy="16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10" name="image6.png">
            <a:extLst>
              <a:ext uri="{FF2B5EF4-FFF2-40B4-BE49-F238E27FC236}">
                <a16:creationId xmlns:a16="http://schemas.microsoft.com/office/drawing/2014/main" id="{A4561941-BC8B-0A48-9B69-EE10D2B6B8B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22031" y="119065"/>
            <a:ext cx="337800" cy="2694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111127</xdr:colOff>
      <xdr:row>0</xdr:row>
      <xdr:rowOff>0</xdr:rowOff>
    </xdr:from>
    <xdr:to>
      <xdr:col>2</xdr:col>
      <xdr:colOff>0</xdr:colOff>
      <xdr:row>1</xdr:row>
      <xdr:rowOff>323849</xdr:rowOff>
    </xdr:to>
    <xdr:grpSp>
      <xdr:nvGrpSpPr>
        <xdr:cNvPr id="2" name="4 Grupo">
          <a:hlinkClick xmlns:r="http://schemas.openxmlformats.org/officeDocument/2006/relationships" r:id="rId1"/>
          <a:extLst>
            <a:ext uri="{FF2B5EF4-FFF2-40B4-BE49-F238E27FC236}">
              <a16:creationId xmlns:a16="http://schemas.microsoft.com/office/drawing/2014/main" id="{79ED86E4-FC4D-9C44-A9D4-E4F24408FA97}"/>
            </a:ext>
          </a:extLst>
        </xdr:cNvPr>
        <xdr:cNvGrpSpPr/>
      </xdr:nvGrpSpPr>
      <xdr:grpSpPr>
        <a:xfrm>
          <a:off x="111127" y="0"/>
          <a:ext cx="1774823" cy="866774"/>
          <a:chOff x="4481127" y="119065"/>
          <a:chExt cx="644135" cy="241236"/>
        </a:xfrm>
      </xdr:grpSpPr>
      <xdr:sp macro="" textlink="">
        <xdr:nvSpPr>
          <xdr:cNvPr id="3" name="2 CuadroTexto">
            <a:extLst>
              <a:ext uri="{FF2B5EF4-FFF2-40B4-BE49-F238E27FC236}">
                <a16:creationId xmlns:a16="http://schemas.microsoft.com/office/drawing/2014/main" id="{6674E612-0EE1-674F-BD6B-EE1EF1E15643}"/>
              </a:ext>
            </a:extLst>
          </xdr:cNvPr>
          <xdr:cNvSpPr txBox="1"/>
        </xdr:nvSpPr>
        <xdr:spPr>
          <a:xfrm>
            <a:off x="4481127" y="202290"/>
            <a:ext cx="266159" cy="101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4" name="image6.png">
            <a:extLst>
              <a:ext uri="{FF2B5EF4-FFF2-40B4-BE49-F238E27FC236}">
                <a16:creationId xmlns:a16="http://schemas.microsoft.com/office/drawing/2014/main" id="{2DE08243-F90A-E64C-B574-861E327087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2031" y="119065"/>
            <a:ext cx="303231" cy="24123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1130300</xdr:colOff>
      <xdr:row>1</xdr:row>
      <xdr:rowOff>43543</xdr:rowOff>
    </xdr:to>
    <xdr:grpSp>
      <xdr:nvGrpSpPr>
        <xdr:cNvPr id="2" name="4 Grupo">
          <a:hlinkClick xmlns:r="http://schemas.openxmlformats.org/officeDocument/2006/relationships" r:id="rId1"/>
          <a:extLst>
            <a:ext uri="{FF2B5EF4-FFF2-40B4-BE49-F238E27FC236}">
              <a16:creationId xmlns:a16="http://schemas.microsoft.com/office/drawing/2014/main" id="{F0ED815C-4F03-6C4E-929A-C938949B2CDF}"/>
            </a:ext>
          </a:extLst>
        </xdr:cNvPr>
        <xdr:cNvGrpSpPr/>
      </xdr:nvGrpSpPr>
      <xdr:grpSpPr>
        <a:xfrm>
          <a:off x="0" y="0"/>
          <a:ext cx="2111375" cy="972231"/>
          <a:chOff x="4260400" y="119065"/>
          <a:chExt cx="899431" cy="201003"/>
        </a:xfrm>
      </xdr:grpSpPr>
      <xdr:sp macro="" textlink="">
        <xdr:nvSpPr>
          <xdr:cNvPr id="3" name="2 CuadroTexto">
            <a:extLst>
              <a:ext uri="{FF2B5EF4-FFF2-40B4-BE49-F238E27FC236}">
                <a16:creationId xmlns:a16="http://schemas.microsoft.com/office/drawing/2014/main" id="{601529F5-87F1-494A-B5A0-D9D09F1A1EFB}"/>
              </a:ext>
            </a:extLst>
          </xdr:cNvPr>
          <xdr:cNvSpPr txBox="1"/>
        </xdr:nvSpPr>
        <xdr:spPr>
          <a:xfrm>
            <a:off x="4260400" y="156639"/>
            <a:ext cx="536367" cy="16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4" name="image6.png">
            <a:extLst>
              <a:ext uri="{FF2B5EF4-FFF2-40B4-BE49-F238E27FC236}">
                <a16:creationId xmlns:a16="http://schemas.microsoft.com/office/drawing/2014/main" id="{CCA6C1BE-C12A-4440-AA65-23F862F709F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2031" y="119065"/>
            <a:ext cx="337800" cy="16873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555627</xdr:colOff>
      <xdr:row>0</xdr:row>
      <xdr:rowOff>0</xdr:rowOff>
    </xdr:from>
    <xdr:to>
      <xdr:col>3</xdr:col>
      <xdr:colOff>254003</xdr:colOff>
      <xdr:row>2</xdr:row>
      <xdr:rowOff>202408</xdr:rowOff>
    </xdr:to>
    <xdr:grpSp>
      <xdr:nvGrpSpPr>
        <xdr:cNvPr id="2" name="4 Grupo">
          <a:hlinkClick xmlns:r="http://schemas.openxmlformats.org/officeDocument/2006/relationships" r:id="rId1"/>
          <a:extLst>
            <a:ext uri="{FF2B5EF4-FFF2-40B4-BE49-F238E27FC236}">
              <a16:creationId xmlns:a16="http://schemas.microsoft.com/office/drawing/2014/main" id="{49781B7B-5FE8-A94B-AC9E-537279956FB0}"/>
            </a:ext>
          </a:extLst>
        </xdr:cNvPr>
        <xdr:cNvGrpSpPr/>
      </xdr:nvGrpSpPr>
      <xdr:grpSpPr>
        <a:xfrm>
          <a:off x="758033" y="0"/>
          <a:ext cx="1984376" cy="1107283"/>
          <a:chOff x="4497483" y="119065"/>
          <a:chExt cx="685836" cy="181251"/>
        </a:xfrm>
      </xdr:grpSpPr>
      <xdr:sp macro="" textlink="">
        <xdr:nvSpPr>
          <xdr:cNvPr id="3" name="2 CuadroTexto">
            <a:extLst>
              <a:ext uri="{FF2B5EF4-FFF2-40B4-BE49-F238E27FC236}">
                <a16:creationId xmlns:a16="http://schemas.microsoft.com/office/drawing/2014/main" id="{C9B841AD-7E55-7349-ACEC-357E0DC23906}"/>
              </a:ext>
            </a:extLst>
          </xdr:cNvPr>
          <xdr:cNvSpPr txBox="1"/>
        </xdr:nvSpPr>
        <xdr:spPr>
          <a:xfrm>
            <a:off x="4497483" y="167057"/>
            <a:ext cx="314732" cy="8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4" name="image6.png">
            <a:extLst>
              <a:ext uri="{FF2B5EF4-FFF2-40B4-BE49-F238E27FC236}">
                <a16:creationId xmlns:a16="http://schemas.microsoft.com/office/drawing/2014/main" id="{72AA8B6A-533E-444E-8561-D01578E495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2031" y="119065"/>
            <a:ext cx="361288" cy="18125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1244600</xdr:colOff>
      <xdr:row>3</xdr:row>
      <xdr:rowOff>19050</xdr:rowOff>
    </xdr:to>
    <xdr:grpSp>
      <xdr:nvGrpSpPr>
        <xdr:cNvPr id="2" name="4 Grupo">
          <a:hlinkClick xmlns:r="http://schemas.openxmlformats.org/officeDocument/2006/relationships" r:id="rId1"/>
          <a:extLst>
            <a:ext uri="{FF2B5EF4-FFF2-40B4-BE49-F238E27FC236}">
              <a16:creationId xmlns:a16="http://schemas.microsoft.com/office/drawing/2014/main" id="{BB882A3F-C096-0645-9297-BD0501EFC1CF}"/>
            </a:ext>
          </a:extLst>
        </xdr:cNvPr>
        <xdr:cNvGrpSpPr/>
      </xdr:nvGrpSpPr>
      <xdr:grpSpPr>
        <a:xfrm>
          <a:off x="0" y="0"/>
          <a:ext cx="2006600" cy="762000"/>
          <a:chOff x="4244693" y="119065"/>
          <a:chExt cx="915138" cy="272082"/>
        </a:xfrm>
      </xdr:grpSpPr>
      <xdr:sp macro="" textlink="">
        <xdr:nvSpPr>
          <xdr:cNvPr id="3" name="2 CuadroTexto">
            <a:extLst>
              <a:ext uri="{FF2B5EF4-FFF2-40B4-BE49-F238E27FC236}">
                <a16:creationId xmlns:a16="http://schemas.microsoft.com/office/drawing/2014/main" id="{EEE9A47A-3A9A-8546-B578-7B23071934EE}"/>
              </a:ext>
            </a:extLst>
          </xdr:cNvPr>
          <xdr:cNvSpPr txBox="1"/>
        </xdr:nvSpPr>
        <xdr:spPr>
          <a:xfrm>
            <a:off x="4244693" y="168558"/>
            <a:ext cx="536367" cy="16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1">
                <a:solidFill>
                  <a:srgbClr val="00B0F0"/>
                </a:solidFill>
                <a:latin typeface="Arial" panose="020B0604020202020204" pitchFamily="34" charset="0"/>
                <a:cs typeface="Arial" panose="020B0604020202020204" pitchFamily="34" charset="0"/>
              </a:rPr>
              <a:t>INICIO</a:t>
            </a:r>
          </a:p>
        </xdr:txBody>
      </xdr:sp>
      <xdr:pic>
        <xdr:nvPicPr>
          <xdr:cNvPr id="4" name="image6.png">
            <a:extLst>
              <a:ext uri="{FF2B5EF4-FFF2-40B4-BE49-F238E27FC236}">
                <a16:creationId xmlns:a16="http://schemas.microsoft.com/office/drawing/2014/main" id="{1EE689A3-53A6-A347-BA54-4E403EAE0B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2031" y="119065"/>
            <a:ext cx="337800" cy="27208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z Mary Santafe Cifuentes" refreshedDate="44624.440050115743" createdVersion="7" refreshedVersion="7" minRefreshableVersion="3" recordCount="85" xr:uid="{00000000-000A-0000-FFFF-FFFF00000000}">
  <cacheSource type="worksheet">
    <worksheetSource ref="A2:AW87" sheet="4. Muestreo"/>
  </cacheSource>
  <cacheFields count="49">
    <cacheField name="CONSECUTIVO" numFmtId="1">
      <sharedItems containsSemiMixedTypes="0" containsString="0" containsNumber="1" containsInteger="1" minValue="1" maxValue="1733" count="85">
        <n v="878"/>
        <n v="887"/>
        <n v="892"/>
        <n v="903"/>
        <n v="917"/>
        <n v="919"/>
        <n v="940"/>
        <n v="950"/>
        <n v="956"/>
        <n v="965"/>
        <n v="973"/>
        <n v="983"/>
        <n v="987"/>
        <n v="994"/>
        <n v="997"/>
        <n v="1010"/>
        <n v="1014"/>
        <n v="1020"/>
        <n v="1024"/>
        <n v="1029"/>
        <n v="1034"/>
        <n v="1041"/>
        <n v="1045"/>
        <n v="1054"/>
        <n v="1059"/>
        <n v="1066"/>
        <n v="1086"/>
        <n v="1094"/>
        <n v="1105"/>
        <n v="1110"/>
        <n v="1115"/>
        <n v="1122"/>
        <n v="1129"/>
        <n v="1132"/>
        <n v="1151"/>
        <n v="1166"/>
        <n v="1177"/>
        <n v="1185"/>
        <n v="1194"/>
        <n v="1219"/>
        <n v="1307"/>
        <n v="1339"/>
        <n v="1375"/>
        <n v="1377"/>
        <n v="1405"/>
        <n v="1444"/>
        <n v="1458"/>
        <n v="1465"/>
        <n v="1487"/>
        <n v="1499"/>
        <n v="1507"/>
        <n v="1520"/>
        <n v="1530"/>
        <n v="1542"/>
        <n v="1554"/>
        <n v="1567"/>
        <n v="1570"/>
        <n v="1575"/>
        <n v="1589"/>
        <n v="1596"/>
        <n v="1603"/>
        <n v="1612"/>
        <n v="1617"/>
        <n v="1620"/>
        <n v="1631"/>
        <n v="1638"/>
        <n v="1645"/>
        <n v="1652"/>
        <n v="1667"/>
        <n v="1688"/>
        <n v="1694"/>
        <n v="1720"/>
        <n v="1726"/>
        <n v="1733"/>
        <n v="1"/>
        <n v="15"/>
        <n v="28"/>
        <n v="35"/>
        <n v="47"/>
        <n v="75"/>
        <n v="84"/>
        <n v="97"/>
        <n v="106"/>
        <n v="117"/>
        <n v="129"/>
      </sharedItems>
    </cacheField>
    <cacheField name="FECHA DE RADICADO" numFmtId="0">
      <sharedItems containsSemiMixedTypes="0" containsNonDate="0" containsDate="1" containsString="0" minDate="2021-07-01T00:00:00" maxDate="2022-02-01T00:00:00"/>
    </cacheField>
    <cacheField name="Tipo" numFmtId="0">
      <sharedItems/>
    </cacheField>
    <cacheField name="Área responsable" numFmtId="0">
      <sharedItems count="13">
        <s v="Talento humano"/>
        <s v="Subdirección académica"/>
        <s v="Subdirección administrativa"/>
        <s v="Control interno disciplinario"/>
        <s v="Procesos editoriales"/>
        <s v="Seminario Andrés Bello"/>
        <s v="Gestión contractual"/>
        <s v="Dirección general"/>
        <s v="Gestión de museos"/>
        <s v="Planeación"/>
        <s v="Biblioteca"/>
        <s v="Relaciones institucionales"/>
        <s v="Control inetrno disciplinario" u="1"/>
      </sharedItems>
    </cacheField>
    <cacheField name="Fecha de recibido" numFmtId="14">
      <sharedItems containsSemiMixedTypes="0" containsNonDate="0" containsDate="1" containsString="0" minDate="2021-04-14T00:00:00" maxDate="2022-02-01T00:00:00"/>
    </cacheField>
    <cacheField name="Holgura por horario no hábil (días)" numFmtId="0">
      <sharedItems containsString="0" containsBlank="1" containsNumber="1" containsInteger="1" minValue="1" maxValue="3"/>
    </cacheField>
    <cacheField name="Plazo de respuesta" numFmtId="0">
      <sharedItems containsSemiMixedTypes="0" containsString="0" containsNumber="1" containsInteger="1" minValue="5" maxValue="35"/>
    </cacheField>
    <cacheField name="Fecha de respuesta" numFmtId="0">
      <sharedItems containsDate="1" containsMixedTypes="1" minDate="2021-07-07T00:00:00" maxDate="2022-02-09T00:00:00"/>
    </cacheField>
    <cacheField name="Tiempo transcurrido (desde recibido)" numFmtId="0">
      <sharedItems containsMixedTypes="1" containsNumber="1" containsInteger="1" minValue="0" maxValue="128"/>
    </cacheField>
    <cacheField name="Oportunidad de Radicación" numFmtId="14">
      <sharedItems count="2">
        <s v="Oportuno"/>
        <s v="Extemporaneo"/>
      </sharedItems>
    </cacheField>
    <cacheField name="Oportunidad de respuesta (sosbre recibdo)" numFmtId="14">
      <sharedItems count="3">
        <s v="Extemporaneo"/>
        <s v="Oportuno"/>
        <s v=" - "/>
      </sharedItems>
    </cacheField>
    <cacheField name="Peticiones con respuestas evidenciadas" numFmtId="0">
      <sharedItems/>
    </cacheField>
    <cacheField name="Peticiones registradas con respuesta, pero, sin evidencia del envío de la respuesta definitiva al ciudadano (Respuesta parcial)" numFmtId="0">
      <sharedItems/>
    </cacheField>
    <cacheField name="Peticiones sin imagen de salida" numFmtId="0">
      <sharedItems/>
    </cacheField>
    <cacheField name="Peticiones sin respuesta definitiva en el periodo" numFmtId="0">
      <sharedItems/>
    </cacheField>
    <cacheField name="Peticiones radicadas durante el periodo anterior, sin responder a la fecha de corte del periodo en revisión" numFmtId="0">
      <sharedItems/>
    </cacheField>
    <cacheField name="Numero de dependencias del ICC que responden a las peticiones de manera oportuna" numFmtId="0">
      <sharedItems containsBlank="1" count="14">
        <s v="Talento humano"/>
        <s v="Seminario Andrés Bello"/>
        <s v="Control interno disciplinario"/>
        <s v="Planeación"/>
        <s v="Subdirección académica"/>
        <s v="Investigación"/>
        <s v="Dirección general"/>
        <s v="Procesos editoriales"/>
        <s v="Gestión contractual"/>
        <s v="Gestión de museos"/>
        <m/>
        <s v="Biblioteca"/>
        <s v="Asesoría jurídica"/>
        <s v="Educación contínua"/>
      </sharedItems>
    </cacheField>
    <cacheField name="Peticiones sin radicar" numFmtId="0">
      <sharedItems/>
    </cacheField>
    <cacheField name="Oportunidades de mejora reiterativas" numFmtId="0">
      <sharedItems/>
    </cacheField>
    <cacheField name="Peticiones registradas con otras categorías" numFmtId="0">
      <sharedItems/>
    </cacheField>
    <cacheField name="Comunicaciones recibidas con radicados repetidos " numFmtId="0">
      <sharedItems/>
    </cacheField>
    <cacheField name="Comunicaciones recibidas radicadas con codificación diferente" numFmtId="0">
      <sharedItems/>
    </cacheField>
    <cacheField name="Peticiones recibidas sin digitalizar" numFmtId="0">
      <sharedItems/>
    </cacheField>
    <cacheField name="Respuesta a peticiones sin digitalizar" numFmtId="0">
      <sharedItems/>
    </cacheField>
    <cacheField name="Peticiones con códigos de radicado de respuesta diferente al normalizado" numFmtId="0">
      <sharedItems/>
    </cacheField>
    <cacheField name="Fechas incorrectas (Entre peticiones y sus respuestas)" numFmtId="0">
      <sharedItems/>
    </cacheField>
    <cacheField name="Respuesta sin fecha visible en la imagen del envío " numFmtId="0">
      <sharedItems/>
    </cacheField>
    <cacheField name="Queja no registrada en el consolidado" numFmtId="0">
      <sharedItems/>
    </cacheField>
    <cacheField name="Petición sin traslado por no competencia" numFmtId="0">
      <sharedItems/>
    </cacheField>
    <cacheField name="Petición registrada con categoria diferente" numFmtId="0">
      <sharedItems/>
    </cacheField>
    <cacheField name="Radicados de respuestas a peticiones repetidos" numFmtId="0">
      <sharedItems/>
    </cacheField>
    <cacheField name="Peticiones con radicados repetidos" numFmtId="0">
      <sharedItems/>
    </cacheField>
    <cacheField name="Comunicaciones sin imagen" numFmtId="0">
      <sharedItems/>
    </cacheField>
    <cacheField name="Respuesta parcial, registrada como definitiva, sin el reinicio del conteo para el  envío de la respuesta definitiva" numFmtId="0">
      <sharedItems/>
    </cacheField>
    <cacheField name="Imagenes con texto incompleto" numFmtId="0">
      <sharedItems/>
    </cacheField>
    <cacheField name="Peticiones sin el archivo adjunto" numFmtId="0">
      <sharedItems/>
    </cacheField>
    <cacheField name="Respuesta con formato de firma no oficial" numFmtId="0">
      <sharedItems/>
    </cacheField>
    <cacheField name="Peticiones con numero de radicación errada" numFmtId="0">
      <sharedItems/>
    </cacheField>
    <cacheField name="Traslado por no competencia sin evidencia de haberle informado al ciudadano" numFmtId="0">
      <sharedItems/>
    </cacheField>
    <cacheField name="Resolución de fondo y concreta" numFmtId="1">
      <sharedItems/>
    </cacheField>
    <cacheField name="Resolución total de la petición" numFmtId="0">
      <sharedItems/>
    </cacheField>
    <cacheField name="Justificación (Razones precisas al peticionario para conceder, negar o trasladar la solicitud)" numFmtId="0">
      <sharedItems/>
    </cacheField>
    <cacheField name="Lenguaje utilizado de manera clara, congruente y comprensible hacia el peticionario" numFmtId="0">
      <sharedItems/>
    </cacheField>
    <cacheField name="Dirección errada" numFmtId="0">
      <sharedItems containsBlank="1"/>
    </cacheField>
    <cacheField name="Teléfonos" numFmtId="0">
      <sharedItems containsBlank="1"/>
    </cacheField>
    <cacheField name="Horario de atención del ICC" numFmtId="0">
      <sharedItems containsBlank="1"/>
    </cacheField>
    <cacheField name="Correo electrónico del ICC" numFmtId="0">
      <sharedItems containsBlank="1"/>
    </cacheField>
    <cacheField name="Cargo o rol de quién responde" numFmtId="0">
      <sharedItems containsBlank="1"/>
    </cacheField>
    <cacheField name="Fecha radicado" numFmtId="0">
      <sharedItems containsDate="1" containsBlank="1" containsMixedTypes="1" minDate="2021-01-03T00:00:00" maxDate="2022-02-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
  <r>
    <x v="0"/>
    <d v="2021-07-01T00:00:00"/>
    <s v="Petición"/>
    <x v="0"/>
    <d v="2021-06-30T00:00:00"/>
    <n v="1"/>
    <n v="35"/>
    <d v="2021-08-20T00:00:00"/>
    <n v="51"/>
    <x v="0"/>
    <x v="0"/>
    <s v="Si"/>
    <s v="No"/>
    <s v="No"/>
    <s v="No"/>
    <s v="No"/>
    <x v="0"/>
    <s v="No"/>
    <s v="No"/>
    <s v="No"/>
    <s v="No"/>
    <s v="No"/>
    <s v="No"/>
    <s v="No"/>
    <s v="No"/>
    <s v="No"/>
    <s v="No"/>
    <s v="No"/>
    <s v="No"/>
    <s v="No"/>
    <s v="No"/>
    <s v="No"/>
    <s v="No"/>
    <s v="No"/>
    <s v="No"/>
    <s v="No"/>
    <s v="No"/>
    <s v="No"/>
    <s v="No"/>
    <s v="Si"/>
    <s v="Si"/>
    <s v="Si"/>
    <s v="Si"/>
    <s v="No"/>
    <s v="Si"/>
    <s v="No"/>
    <s v="Si"/>
    <s v="Si"/>
    <d v="2021-07-01T00:00:00"/>
  </r>
  <r>
    <x v="1"/>
    <d v="2021-07-02T00:00:00"/>
    <s v="Petición"/>
    <x v="0"/>
    <d v="2021-07-02T00:00:00"/>
    <n v="3"/>
    <n v="35"/>
    <d v="2021-10-05T00:00:00"/>
    <n v="95"/>
    <x v="0"/>
    <x v="0"/>
    <s v="No"/>
    <s v="Si"/>
    <s v="No"/>
    <s v="No"/>
    <s v="No"/>
    <x v="0"/>
    <s v="No"/>
    <s v="Adjuntar solicitud de aclaración enviada al peticionario"/>
    <s v="No"/>
    <s v="No"/>
    <s v="No"/>
    <s v="No"/>
    <s v="No"/>
    <s v="No"/>
    <s v="No"/>
    <s v="No"/>
    <s v="No"/>
    <s v="No"/>
    <s v="No"/>
    <s v="No"/>
    <s v="No"/>
    <s v="No"/>
    <s v="No"/>
    <s v="No"/>
    <s v="No"/>
    <s v="No"/>
    <s v="No"/>
    <s v="No"/>
    <s v="Si"/>
    <s v="Si"/>
    <s v="Si"/>
    <s v="Si"/>
    <s v="No"/>
    <s v="Si"/>
    <s v="No"/>
    <s v="Si"/>
    <s v="Si"/>
    <d v="2021-07-02T00:00:00"/>
  </r>
  <r>
    <x v="2"/>
    <d v="2021-07-06T00:00:00"/>
    <s v="Petición"/>
    <x v="1"/>
    <d v="2021-07-03T00:00:00"/>
    <n v="1"/>
    <n v="35"/>
    <d v="2021-07-07T00:00:00"/>
    <n v="4"/>
    <x v="1"/>
    <x v="1"/>
    <s v="Si"/>
    <s v="No"/>
    <s v="No"/>
    <s v="No"/>
    <s v="No"/>
    <x v="1"/>
    <s v="No"/>
    <s v="No"/>
    <s v="No"/>
    <s v="No"/>
    <s v="No"/>
    <s v="No"/>
    <s v="No"/>
    <s v="No"/>
    <s v="No"/>
    <s v="No"/>
    <s v="No"/>
    <s v="No"/>
    <s v="No"/>
    <s v="No"/>
    <s v="No"/>
    <s v="No"/>
    <s v="No"/>
    <s v="No"/>
    <s v="No"/>
    <s v="No"/>
    <s v="No"/>
    <s v="No"/>
    <s v="Si"/>
    <s v="Si"/>
    <s v="Si"/>
    <s v="Si"/>
    <s v="No"/>
    <s v="Si"/>
    <s v="No"/>
    <s v="Si"/>
    <s v="No"/>
    <d v="2021-07-06T00:00:00"/>
  </r>
  <r>
    <x v="3"/>
    <d v="2021-07-08T00:00:00"/>
    <s v="Petición"/>
    <x v="0"/>
    <d v="2021-07-07T00:00:00"/>
    <n v="3"/>
    <n v="35"/>
    <d v="2021-07-23T00:00:00"/>
    <n v="16"/>
    <x v="0"/>
    <x v="1"/>
    <s v="Si"/>
    <s v="No"/>
    <s v="No"/>
    <s v="No"/>
    <s v="No"/>
    <x v="0"/>
    <s v="No"/>
    <s v="No"/>
    <s v="No"/>
    <s v="No"/>
    <s v="No"/>
    <s v="No"/>
    <s v="No"/>
    <s v="No"/>
    <s v="No"/>
    <s v="No"/>
    <s v="No"/>
    <s v="No"/>
    <s v="No"/>
    <s v="No"/>
    <s v="No"/>
    <s v="No"/>
    <s v="No"/>
    <s v="No"/>
    <s v="No"/>
    <s v="No"/>
    <s v="No"/>
    <s v="No"/>
    <s v="Si"/>
    <s v="Si"/>
    <s v="Si"/>
    <s v="Si"/>
    <s v="Si"/>
    <s v="Si"/>
    <s v="No"/>
    <s v="Si"/>
    <s v="Si"/>
    <d v="2021-07-08T00:00:00"/>
  </r>
  <r>
    <x v="4"/>
    <d v="2021-07-12T00:00:00"/>
    <s v="Petición"/>
    <x v="0"/>
    <d v="2021-07-12T00:00:00"/>
    <n v="1"/>
    <n v="30"/>
    <d v="2021-07-28T00:00:00"/>
    <n v="16"/>
    <x v="0"/>
    <x v="1"/>
    <s v="Si"/>
    <s v="No"/>
    <s v="No"/>
    <s v="No"/>
    <s v="No"/>
    <x v="0"/>
    <s v="Si"/>
    <s v="Incluir el código QR de radicación en la imagen recibida"/>
    <s v="No"/>
    <s v="No"/>
    <s v="No"/>
    <s v="No"/>
    <s v="No"/>
    <s v="No"/>
    <s v="No"/>
    <s v="No"/>
    <s v="No"/>
    <s v="No"/>
    <s v="No"/>
    <s v="No"/>
    <s v="No"/>
    <s v="No"/>
    <s v="No"/>
    <s v="No"/>
    <s v="No"/>
    <s v="No"/>
    <s v="No"/>
    <s v="No"/>
    <s v="Si"/>
    <s v="Si"/>
    <s v="Si"/>
    <s v="Si"/>
    <s v="No"/>
    <s v="Si"/>
    <s v="No"/>
    <s v="Si"/>
    <s v="Si"/>
    <d v="2021-07-12T00:00:00"/>
  </r>
  <r>
    <x v="5"/>
    <d v="2021-07-12T00:00:00"/>
    <s v="Petición"/>
    <x v="0"/>
    <d v="2021-07-12T00:00:00"/>
    <n v="1"/>
    <n v="30"/>
    <d v="2021-08-19T00:00:00"/>
    <n v="38"/>
    <x v="0"/>
    <x v="0"/>
    <s v="Si"/>
    <s v="No"/>
    <s v="No"/>
    <s v="No"/>
    <s v="No"/>
    <x v="0"/>
    <s v="No"/>
    <s v="Agilizar respuesta"/>
    <s v="Si"/>
    <s v="No"/>
    <s v="No"/>
    <s v="No"/>
    <s v="No"/>
    <s v="No"/>
    <s v="No"/>
    <s v="No"/>
    <s v="No"/>
    <s v="No"/>
    <s v="Si"/>
    <s v="No"/>
    <s v="No"/>
    <s v="No"/>
    <s v="No"/>
    <s v="No"/>
    <s v="No"/>
    <s v="No"/>
    <s v="No"/>
    <s v="No"/>
    <s v="Si"/>
    <s v="Si"/>
    <s v="Si"/>
    <s v="Si"/>
    <s v="Si"/>
    <s v="Si"/>
    <s v="No"/>
    <s v="Si"/>
    <s v="Si"/>
    <d v="2021-07-12T00:00:00"/>
  </r>
  <r>
    <x v="6"/>
    <d v="2021-07-14T00:00:00"/>
    <s v="Petición"/>
    <x v="2"/>
    <d v="2021-07-14T00:00:00"/>
    <n v="1"/>
    <n v="20"/>
    <d v="2021-09-06T00:00:00"/>
    <n v="54"/>
    <x v="0"/>
    <x v="0"/>
    <s v="Si"/>
    <s v="No"/>
    <s v="No"/>
    <s v="No"/>
    <s v="No"/>
    <x v="2"/>
    <s v="No"/>
    <s v="Unificar la clasificación asignada a la solicitud, QR Solicitud de información y título de archivo Der Pet"/>
    <s v="Si"/>
    <s v="No"/>
    <s v="No"/>
    <s v="No"/>
    <s v="No"/>
    <s v="No"/>
    <s v="No"/>
    <s v="No"/>
    <s v="No"/>
    <s v="No"/>
    <s v="Si"/>
    <s v="No"/>
    <s v="No"/>
    <s v="No"/>
    <s v="No"/>
    <s v="No"/>
    <s v="No"/>
    <s v="No"/>
    <s v="No"/>
    <s v="No"/>
    <s v="Si"/>
    <s v="Si"/>
    <s v="Si"/>
    <s v="Si"/>
    <s v="No"/>
    <s v="Si"/>
    <s v="No"/>
    <s v="Si"/>
    <s v="Si"/>
    <d v="2021-07-14T00:00:00"/>
  </r>
  <r>
    <x v="7"/>
    <d v="2021-07-16T00:00:00"/>
    <s v="Petición"/>
    <x v="1"/>
    <d v="2021-07-16T00:00:00"/>
    <n v="3"/>
    <n v="10"/>
    <d v="2021-07-29T00:00:00"/>
    <n v="13"/>
    <x v="0"/>
    <x v="0"/>
    <s v="Si"/>
    <s v="Si"/>
    <s v="No"/>
    <s v="Si"/>
    <s v="No"/>
    <x v="3"/>
    <s v="No"/>
    <s v="Digitalizar respuesta definitiva al ciudadano/peticionario"/>
    <s v="No"/>
    <s v="No"/>
    <s v="No"/>
    <s v="No"/>
    <s v="Si"/>
    <s v="No"/>
    <s v="No"/>
    <s v="No"/>
    <s v="No"/>
    <s v="No"/>
    <s v="No"/>
    <s v="No"/>
    <s v="No"/>
    <s v="No"/>
    <s v="No"/>
    <s v="No"/>
    <s v="No"/>
    <s v="No"/>
    <s v="No"/>
    <s v="No"/>
    <s v="No"/>
    <s v="No"/>
    <s v="No"/>
    <s v="No"/>
    <s v="Si"/>
    <s v="Si"/>
    <s v="No"/>
    <s v="Si"/>
    <s v="Si"/>
    <d v="2021-07-17T00:00:00"/>
  </r>
  <r>
    <x v="8"/>
    <d v="2021-07-19T00:00:00"/>
    <s v="Petición"/>
    <x v="3"/>
    <d v="2021-07-28T00:00:00"/>
    <n v="1"/>
    <n v="30"/>
    <d v="2021-07-28T00:00:00"/>
    <n v="0"/>
    <x v="0"/>
    <x v="1"/>
    <s v="Si"/>
    <s v="No"/>
    <s v="No"/>
    <s v="No"/>
    <s v="No"/>
    <x v="3"/>
    <s v="Si"/>
    <s v="La comunicación recibida es respuesta a una solicitud hecha por el ICC a la Imprenta Nacional, carece de código QR y es incorrecta su clasificación"/>
    <s v="Si"/>
    <s v="No"/>
    <s v="No"/>
    <s v="No"/>
    <s v="No"/>
    <s v="No"/>
    <s v="No"/>
    <s v="No"/>
    <s v="No"/>
    <s v="No"/>
    <s v="Si"/>
    <s v="No"/>
    <s v="No"/>
    <s v="No"/>
    <s v="No"/>
    <s v="No"/>
    <s v="No"/>
    <s v="No"/>
    <s v="No"/>
    <s v="No"/>
    <s v="Si"/>
    <s v="Si"/>
    <s v="Si"/>
    <s v="Si"/>
    <s v="No"/>
    <s v="Si"/>
    <s v="No"/>
    <s v="Si"/>
    <s v="Si"/>
    <s v="Sin información"/>
  </r>
  <r>
    <x v="9"/>
    <d v="2021-07-21T00:00:00"/>
    <s v="Petición"/>
    <x v="1"/>
    <d v="2021-07-20T00:00:00"/>
    <n v="1"/>
    <n v="30"/>
    <d v="2021-07-22T00:00:00"/>
    <n v="2"/>
    <x v="0"/>
    <x v="1"/>
    <s v="Si"/>
    <s v="No"/>
    <s v="No"/>
    <s v="No"/>
    <s v="No"/>
    <x v="4"/>
    <s v="No"/>
    <s v="No"/>
    <s v="No"/>
    <s v="No"/>
    <s v="No"/>
    <s v="No"/>
    <s v="No"/>
    <s v="No"/>
    <s v="No"/>
    <s v="No"/>
    <s v="No"/>
    <s v="No"/>
    <s v="No"/>
    <s v="No"/>
    <s v="No"/>
    <s v="No"/>
    <s v="No"/>
    <s v="No"/>
    <s v="No"/>
    <s v="No"/>
    <s v="No"/>
    <s v="No"/>
    <s v="Si"/>
    <s v="Si"/>
    <s v="Si"/>
    <s v="Si"/>
    <s v="Si"/>
    <s v="Si"/>
    <s v="No"/>
    <s v="Si"/>
    <s v="Si"/>
    <d v="2021-07-21T00:00:00"/>
  </r>
  <r>
    <x v="10"/>
    <d v="2021-07-22T00:00:00"/>
    <s v="Petición"/>
    <x v="1"/>
    <d v="2021-07-21T00:00:00"/>
    <n v="1"/>
    <n v="30"/>
    <d v="2021-07-22T00:00:00"/>
    <n v="1"/>
    <x v="0"/>
    <x v="1"/>
    <s v="Si"/>
    <s v="No"/>
    <s v="No"/>
    <s v="No"/>
    <s v="No"/>
    <x v="4"/>
    <s v="No"/>
    <s v="Agregar nombre y cargo de quien responde"/>
    <s v="No"/>
    <s v="No"/>
    <s v="No"/>
    <s v="No"/>
    <s v="No"/>
    <s v="No"/>
    <s v="No"/>
    <s v="No"/>
    <s v="No"/>
    <s v="No"/>
    <s v="No"/>
    <s v="No"/>
    <s v="No"/>
    <s v="No"/>
    <s v="No"/>
    <s v="No"/>
    <s v="No"/>
    <s v="No"/>
    <s v="No"/>
    <s v="No"/>
    <s v="Si"/>
    <s v="Si"/>
    <s v="Si"/>
    <s v="Si"/>
    <s v="Si"/>
    <s v="Si"/>
    <s v="No"/>
    <s v="Si"/>
    <s v="No"/>
    <d v="2021-07-22T00:00:00"/>
  </r>
  <r>
    <x v="11"/>
    <d v="2021-07-23T00:00:00"/>
    <s v="Petición"/>
    <x v="0"/>
    <d v="2021-07-22T00:00:00"/>
    <n v="1"/>
    <n v="30"/>
    <d v="2021-07-27T00:00:00"/>
    <n v="5"/>
    <x v="0"/>
    <x v="1"/>
    <s v="Si"/>
    <s v="No"/>
    <s v="No"/>
    <s v="No"/>
    <s v="No"/>
    <x v="0"/>
    <s v="No"/>
    <s v="Incluir nombre y cargo de quien responde"/>
    <s v="No"/>
    <s v="No"/>
    <s v="No"/>
    <s v="No"/>
    <s v="No"/>
    <s v="No"/>
    <s v="No"/>
    <s v="No"/>
    <s v="No"/>
    <s v="No"/>
    <s v="No"/>
    <s v="No"/>
    <s v="No"/>
    <s v="No"/>
    <s v="No"/>
    <s v="No"/>
    <s v="No"/>
    <s v="No"/>
    <s v="No"/>
    <s v="No"/>
    <s v="Si"/>
    <s v="Si"/>
    <s v="Si"/>
    <s v="No"/>
    <s v="Si"/>
    <s v="Si"/>
    <s v="No"/>
    <s v="Si"/>
    <s v="No"/>
    <d v="2021-07-23T00:00:00"/>
  </r>
  <r>
    <x v="12"/>
    <d v="2021-07-23T00:00:00"/>
    <s v="Petición"/>
    <x v="1"/>
    <d v="2021-07-23T00:00:00"/>
    <n v="3"/>
    <n v="30"/>
    <d v="2021-07-27T00:00:00"/>
    <n v="4"/>
    <x v="0"/>
    <x v="1"/>
    <s v="Si"/>
    <s v="Si"/>
    <s v="No"/>
    <s v="No"/>
    <s v="No"/>
    <x v="5"/>
    <s v="No"/>
    <s v="Clasificar correctamente la petición, ya que se observa junto al código QR un consecutivo de 4 dígitos y designación como PQRSD 4077, duplicando así el radicado"/>
    <s v="Si"/>
    <s v="No"/>
    <s v="Si"/>
    <s v="No"/>
    <s v="No"/>
    <s v="Si"/>
    <s v="No"/>
    <s v="No"/>
    <s v="No"/>
    <s v="No"/>
    <s v="Si"/>
    <s v="No"/>
    <s v="No"/>
    <s v="No"/>
    <s v="No"/>
    <s v="No"/>
    <s v="No"/>
    <s v="No"/>
    <s v="Si"/>
    <s v="No"/>
    <s v="Si"/>
    <s v="Si"/>
    <s v="Si"/>
    <s v="Si"/>
    <s v="Si"/>
    <s v="Si"/>
    <s v="No"/>
    <s v="Si"/>
    <s v="Si"/>
    <d v="2021-07-23T00:00:00"/>
  </r>
  <r>
    <x v="13"/>
    <d v="2021-07-26T00:00:00"/>
    <s v="Petición"/>
    <x v="0"/>
    <d v="2021-07-26T00:00:00"/>
    <n v="1"/>
    <n v="30"/>
    <d v="2021-08-09T00:00:00"/>
    <n v="14"/>
    <x v="0"/>
    <x v="1"/>
    <s v="Si"/>
    <s v="No"/>
    <s v="No"/>
    <s v="No"/>
    <s v="No"/>
    <x v="6"/>
    <s v="No"/>
    <s v="El usuario vuelve a comunicarse con el ICC 14 días después de su primera solicitud dado que no recibe respuesta, de hecho, se responde primero la segunda comunicación"/>
    <s v="Si"/>
    <s v="No"/>
    <s v="No"/>
    <s v="No"/>
    <s v="No"/>
    <s v="No"/>
    <s v="Si"/>
    <s v="No"/>
    <s v="No"/>
    <s v="No"/>
    <s v="Si"/>
    <s v="No"/>
    <s v="No"/>
    <s v="No"/>
    <s v="No"/>
    <s v="No"/>
    <s v="No"/>
    <s v="No"/>
    <s v="No"/>
    <s v="No"/>
    <s v="Si"/>
    <s v="Si"/>
    <s v="Si"/>
    <s v="Si"/>
    <s v="Si"/>
    <s v="Si"/>
    <s v="No"/>
    <s v="Si"/>
    <s v="Si"/>
    <d v="2021-07-26T00:00:00"/>
  </r>
  <r>
    <x v="14"/>
    <d v="2021-07-26T00:00:00"/>
    <s v="Petición"/>
    <x v="1"/>
    <d v="2021-07-21T00:00:00"/>
    <m/>
    <n v="30"/>
    <d v="2021-08-27T00:00:00"/>
    <n v="37"/>
    <x v="1"/>
    <x v="0"/>
    <s v="Si"/>
    <s v="No"/>
    <s v="No"/>
    <s v="No"/>
    <s v="No"/>
    <x v="5"/>
    <s v="No"/>
    <s v="No"/>
    <s v="No"/>
    <s v="No"/>
    <s v="Si"/>
    <s v="No"/>
    <s v="No"/>
    <s v="No"/>
    <s v="No"/>
    <s v="No"/>
    <s v="No"/>
    <s v="No"/>
    <s v="No"/>
    <s v="No"/>
    <s v="No"/>
    <s v="No"/>
    <s v="No"/>
    <s v="No"/>
    <s v="No"/>
    <s v="No"/>
    <s v="No"/>
    <s v="No"/>
    <s v="Si"/>
    <s v="Si"/>
    <s v="Si"/>
    <s v="Si"/>
    <s v="No"/>
    <s v="Si"/>
    <s v="No"/>
    <s v="Si"/>
    <s v="Si"/>
    <d v="2021-07-26T00:00:00"/>
  </r>
  <r>
    <x v="15"/>
    <d v="2021-07-28T00:00:00"/>
    <s v="Petición"/>
    <x v="4"/>
    <d v="2021-07-28T00:00:00"/>
    <n v="1"/>
    <n v="30"/>
    <d v="2021-07-29T00:00:00"/>
    <n v="1"/>
    <x v="0"/>
    <x v="1"/>
    <s v="Si"/>
    <s v="No"/>
    <s v="No"/>
    <s v="No"/>
    <s v="No"/>
    <x v="7"/>
    <s v="No"/>
    <s v="No"/>
    <s v="No"/>
    <s v="No"/>
    <s v="No"/>
    <s v="No"/>
    <s v="No"/>
    <s v="No"/>
    <s v="No"/>
    <s v="No"/>
    <s v="No"/>
    <s v="No"/>
    <s v="No"/>
    <s v="No"/>
    <s v="No"/>
    <s v="No"/>
    <s v="No"/>
    <s v="No"/>
    <s v="No"/>
    <s v="No"/>
    <s v="No"/>
    <s v="No"/>
    <s v="Si"/>
    <s v="Si"/>
    <s v="Si"/>
    <s v="Si"/>
    <s v="No"/>
    <s v="Si"/>
    <s v="No"/>
    <s v="Si"/>
    <s v="Si"/>
    <d v="2021-07-28T00:00:00"/>
  </r>
  <r>
    <x v="16"/>
    <d v="2021-07-29T00:00:00"/>
    <s v="Petición"/>
    <x v="1"/>
    <d v="2021-07-29T00:00:00"/>
    <n v="3"/>
    <n v="30"/>
    <d v="2021-07-30T00:00:00"/>
    <n v="1"/>
    <x v="0"/>
    <x v="1"/>
    <s v="Si"/>
    <s v="No"/>
    <s v="No"/>
    <s v="No"/>
    <s v="No"/>
    <x v="4"/>
    <s v="No"/>
    <s v="No"/>
    <s v="No"/>
    <s v="No"/>
    <s v="No"/>
    <s v="No"/>
    <s v="No"/>
    <s v="No"/>
    <s v="No"/>
    <s v="No"/>
    <s v="No"/>
    <s v="No"/>
    <s v="No"/>
    <s v="No"/>
    <s v="No"/>
    <s v="No"/>
    <s v="No"/>
    <s v="No"/>
    <s v="No"/>
    <s v="No"/>
    <s v="No"/>
    <s v="No"/>
    <s v="Si"/>
    <s v="No"/>
    <s v="Si"/>
    <s v="Si"/>
    <s v="No"/>
    <s v="Si"/>
    <s v="No"/>
    <s v="Si"/>
    <s v="Si"/>
    <d v="2021-07-29T00:00:00"/>
  </r>
  <r>
    <x v="17"/>
    <d v="2021-07-30T00:00:00"/>
    <s v="Petición"/>
    <x v="1"/>
    <d v="2021-07-30T00:00:00"/>
    <n v="3"/>
    <n v="30"/>
    <d v="2021-08-02T00:00:00"/>
    <n v="3"/>
    <x v="0"/>
    <x v="1"/>
    <s v="Si"/>
    <s v="No"/>
    <s v="No"/>
    <s v="No"/>
    <s v="No"/>
    <x v="4"/>
    <s v="No"/>
    <s v="No"/>
    <s v="No"/>
    <s v="No"/>
    <s v="No"/>
    <s v="No"/>
    <s v="No"/>
    <s v="No"/>
    <s v="No"/>
    <s v="No"/>
    <s v="No"/>
    <s v="No"/>
    <s v="No"/>
    <s v="No"/>
    <s v="No"/>
    <s v="No"/>
    <s v="No"/>
    <s v="No"/>
    <s v="No"/>
    <s v="No"/>
    <s v="No"/>
    <s v="No"/>
    <s v="Si"/>
    <s v="Si"/>
    <s v="Si"/>
    <s v="Si"/>
    <s v="No"/>
    <s v="Si"/>
    <s v="No"/>
    <s v="Si"/>
    <s v="Si"/>
    <d v="2021-07-30T00:00:00"/>
  </r>
  <r>
    <x v="18"/>
    <d v="2021-08-02T00:00:00"/>
    <s v="Petición"/>
    <x v="1"/>
    <d v="2021-08-02T00:00:00"/>
    <n v="1"/>
    <n v="30"/>
    <d v="2021-08-02T00:00:00"/>
    <n v="0"/>
    <x v="0"/>
    <x v="1"/>
    <s v="Si"/>
    <s v="No"/>
    <s v="No"/>
    <s v="No"/>
    <s v="No"/>
    <x v="4"/>
    <s v="No"/>
    <s v="No"/>
    <s v="No"/>
    <s v="No"/>
    <s v="No"/>
    <s v="No"/>
    <s v="No"/>
    <s v="No"/>
    <s v="No"/>
    <s v="No"/>
    <s v="No"/>
    <s v="No"/>
    <s v="No"/>
    <s v="No"/>
    <s v="No"/>
    <s v="No"/>
    <s v="No"/>
    <s v="No"/>
    <s v="No"/>
    <s v="No"/>
    <s v="No"/>
    <s v="No"/>
    <s v="Si"/>
    <s v="Si"/>
    <s v="Si"/>
    <s v="Si"/>
    <s v="No"/>
    <s v="Si"/>
    <s v="No"/>
    <s v="Si"/>
    <s v="No"/>
    <d v="2021-08-02T00:00:00"/>
  </r>
  <r>
    <x v="19"/>
    <d v="2021-08-02T00:00:00"/>
    <s v="Petición"/>
    <x v="5"/>
    <d v="2021-08-01T00:00:00"/>
    <n v="1"/>
    <n v="30"/>
    <d v="2021-08-03T00:00:00"/>
    <n v="2"/>
    <x v="0"/>
    <x v="1"/>
    <s v="Si"/>
    <s v="No"/>
    <s v="No"/>
    <s v="No"/>
    <s v="No"/>
    <x v="1"/>
    <s v="No"/>
    <s v="No"/>
    <s v="No"/>
    <s v="No"/>
    <s v="No"/>
    <s v="No"/>
    <s v="No"/>
    <s v="No"/>
    <s v="No"/>
    <s v="No"/>
    <s v="No"/>
    <s v="No"/>
    <s v="No"/>
    <s v="No"/>
    <s v="No"/>
    <s v="No"/>
    <s v="No"/>
    <s v="No"/>
    <s v="No"/>
    <s v="No"/>
    <s v="No"/>
    <s v="No"/>
    <s v="Si"/>
    <s v="Si"/>
    <s v="Si"/>
    <s v="Si"/>
    <s v="No"/>
    <s v="Si"/>
    <s v="No"/>
    <s v="Si"/>
    <s v="Si"/>
    <d v="2021-08-02T00:00:00"/>
  </r>
  <r>
    <x v="20"/>
    <d v="2021-08-03T00:00:00"/>
    <s v="Petición"/>
    <x v="1"/>
    <d v="2021-08-02T00:00:00"/>
    <n v="1"/>
    <n v="30"/>
    <d v="2021-08-05T00:00:00"/>
    <n v="3"/>
    <x v="0"/>
    <x v="1"/>
    <s v="Si"/>
    <s v="No"/>
    <s v="No"/>
    <s v="No"/>
    <s v="No"/>
    <x v="4"/>
    <s v="No"/>
    <s v="No"/>
    <s v="No"/>
    <s v="No"/>
    <s v="No"/>
    <s v="No"/>
    <s v="No"/>
    <s v="No"/>
    <s v="No"/>
    <s v="No"/>
    <s v="No"/>
    <s v="No"/>
    <s v="No"/>
    <s v="No"/>
    <s v="No"/>
    <s v="No"/>
    <s v="No"/>
    <s v="No"/>
    <s v="No"/>
    <s v="No"/>
    <s v="No"/>
    <s v="No"/>
    <s v="Si"/>
    <s v="Si"/>
    <s v="Si"/>
    <s v="Si"/>
    <s v="No"/>
    <s v="Si"/>
    <s v="No"/>
    <s v="Si"/>
    <s v="Si"/>
    <d v="2021-08-03T00:00:00"/>
  </r>
  <r>
    <x v="21"/>
    <d v="2021-08-03T00:00:00"/>
    <s v="Petición"/>
    <x v="1"/>
    <d v="2021-08-03T00:00:00"/>
    <n v="1"/>
    <n v="30"/>
    <d v="2021-08-19T00:00:00"/>
    <n v="16"/>
    <x v="0"/>
    <x v="1"/>
    <s v="Si"/>
    <s v="No"/>
    <s v="No"/>
    <s v="No"/>
    <s v="No"/>
    <x v="5"/>
    <s v="No"/>
    <s v="No"/>
    <s v="No"/>
    <s v="No"/>
    <s v="No"/>
    <s v="No"/>
    <s v="No"/>
    <s v="No"/>
    <s v="No"/>
    <s v="No"/>
    <s v="No"/>
    <s v="No"/>
    <s v="No"/>
    <s v="No"/>
    <s v="No"/>
    <s v="No"/>
    <s v="No"/>
    <s v="No"/>
    <s v="No"/>
    <s v="No"/>
    <s v="No"/>
    <s v="No"/>
    <s v="Si"/>
    <s v="Si"/>
    <s v="Si"/>
    <s v="Si"/>
    <s v="No"/>
    <s v="Si"/>
    <s v="No"/>
    <s v="Si"/>
    <s v="Si"/>
    <d v="2021-08-03T00:00:00"/>
  </r>
  <r>
    <x v="22"/>
    <d v="2021-08-04T00:00:00"/>
    <s v="Petición"/>
    <x v="0"/>
    <d v="2021-08-04T00:00:00"/>
    <n v="1"/>
    <n v="30"/>
    <d v="2021-08-04T00:00:00"/>
    <n v="0"/>
    <x v="0"/>
    <x v="1"/>
    <s v="Si"/>
    <s v="No"/>
    <s v="No"/>
    <s v="No"/>
    <s v="No"/>
    <x v="0"/>
    <s v="No"/>
    <s v="No"/>
    <s v="No"/>
    <s v="No"/>
    <s v="No"/>
    <s v="No"/>
    <s v="No"/>
    <s v="No"/>
    <s v="No"/>
    <s v="No"/>
    <s v="No"/>
    <s v="No"/>
    <s v="No"/>
    <s v="No"/>
    <s v="No"/>
    <s v="No"/>
    <s v="No"/>
    <s v="No"/>
    <s v="No"/>
    <s v="No"/>
    <s v="No"/>
    <s v="No"/>
    <s v="Si"/>
    <s v="Si"/>
    <s v="Si"/>
    <s v="Si"/>
    <s v="No"/>
    <s v="Si"/>
    <s v="No"/>
    <s v="Si"/>
    <s v="Si"/>
    <d v="2021-08-04T00:00:00"/>
  </r>
  <r>
    <x v="23"/>
    <d v="2021-08-05T00:00:00"/>
    <s v="Petición"/>
    <x v="1"/>
    <d v="2021-08-05T00:00:00"/>
    <n v="1"/>
    <n v="30"/>
    <d v="2021-08-09T00:00:00"/>
    <n v="4"/>
    <x v="0"/>
    <x v="1"/>
    <s v="Si"/>
    <s v="No"/>
    <s v="No"/>
    <s v="No"/>
    <s v="No"/>
    <x v="4"/>
    <s v="No"/>
    <s v="No"/>
    <s v="No"/>
    <s v="No"/>
    <s v="No"/>
    <s v="No"/>
    <s v="No"/>
    <s v="No"/>
    <s v="No"/>
    <s v="No"/>
    <s v="No"/>
    <s v="No"/>
    <s v="No"/>
    <s v="No"/>
    <s v="No"/>
    <s v="No"/>
    <s v="No"/>
    <s v="No"/>
    <s v="No"/>
    <s v="No"/>
    <s v="No"/>
    <s v="No"/>
    <s v="Si"/>
    <s v="Si"/>
    <s v="Si"/>
    <s v="Si"/>
    <s v="No"/>
    <s v="Si"/>
    <s v="No"/>
    <s v="Si"/>
    <s v="Si"/>
    <d v="2021-08-05T00:00:00"/>
  </r>
  <r>
    <x v="24"/>
    <d v="2021-08-09T00:00:00"/>
    <s v="Petición"/>
    <x v="1"/>
    <d v="2021-08-09T00:00:00"/>
    <n v="1"/>
    <n v="30"/>
    <d v="2021-08-10T00:00:00"/>
    <n v="1"/>
    <x v="0"/>
    <x v="1"/>
    <s v="Si"/>
    <s v="No"/>
    <s v="No"/>
    <s v="No"/>
    <s v="No"/>
    <x v="4"/>
    <s v="No"/>
    <s v="No"/>
    <s v="No"/>
    <s v="No"/>
    <s v="No"/>
    <s v="No"/>
    <s v="No"/>
    <s v="No"/>
    <s v="No"/>
    <s v="No"/>
    <s v="No"/>
    <s v="No"/>
    <s v="No"/>
    <s v="No"/>
    <s v="No"/>
    <s v="No"/>
    <s v="No"/>
    <s v="No"/>
    <s v="No"/>
    <s v="No"/>
    <s v="No"/>
    <s v="No"/>
    <s v="Si"/>
    <s v="Si"/>
    <s v="Si"/>
    <s v="Si"/>
    <s v="Si"/>
    <s v="Si"/>
    <s v="No"/>
    <s v="Si"/>
    <s v="Si"/>
    <d v="2021-08-09T00:00:00"/>
  </r>
  <r>
    <x v="25"/>
    <d v="2021-08-10T00:00:00"/>
    <s v="Petición"/>
    <x v="0"/>
    <d v="2021-08-09T00:00:00"/>
    <n v="1"/>
    <n v="30"/>
    <d v="2021-08-18T00:00:00"/>
    <n v="9"/>
    <x v="0"/>
    <x v="1"/>
    <s v="Si"/>
    <s v="No"/>
    <s v="No"/>
    <s v="No"/>
    <s v="No"/>
    <x v="0"/>
    <s v="No"/>
    <s v="No"/>
    <s v="No"/>
    <s v="No"/>
    <s v="No"/>
    <s v="No"/>
    <s v="No"/>
    <s v="No"/>
    <s v="No"/>
    <s v="No"/>
    <s v="No"/>
    <s v="No"/>
    <s v="No"/>
    <s v="No"/>
    <s v="No"/>
    <s v="No"/>
    <s v="No"/>
    <s v="No"/>
    <s v="No"/>
    <s v="No"/>
    <s v="No"/>
    <s v="No"/>
    <s v="Si"/>
    <s v="Si"/>
    <s v="Si"/>
    <s v="Si"/>
    <s v="No"/>
    <s v="Si"/>
    <s v="No"/>
    <s v="Si"/>
    <s v="Si"/>
    <d v="2021-08-10T00:00:00"/>
  </r>
  <r>
    <x v="26"/>
    <d v="2021-08-12T00:00:00"/>
    <s v="Petición"/>
    <x v="6"/>
    <d v="2021-08-11T00:00:00"/>
    <n v="1"/>
    <n v="30"/>
    <d v="2021-08-31T00:00:00"/>
    <n v="20"/>
    <x v="0"/>
    <x v="1"/>
    <s v="Si"/>
    <s v="No"/>
    <s v="No"/>
    <s v="No"/>
    <s v="No"/>
    <x v="8"/>
    <s v="No"/>
    <s v="No"/>
    <s v="No"/>
    <s v="No"/>
    <s v="No"/>
    <s v="No"/>
    <s v="No"/>
    <s v="No"/>
    <s v="No"/>
    <s v="No"/>
    <s v="No"/>
    <s v="No"/>
    <s v="No"/>
    <s v="No"/>
    <s v="No"/>
    <s v="No"/>
    <s v="No"/>
    <s v="No"/>
    <s v="No"/>
    <s v="No"/>
    <s v="No"/>
    <s v="No"/>
    <s v="Si"/>
    <s v="Si"/>
    <s v="Si"/>
    <s v="Si"/>
    <s v="No"/>
    <s v="Si"/>
    <s v="No"/>
    <s v="Si"/>
    <s v="No"/>
    <d v="2021-08-12T00:00:00"/>
  </r>
  <r>
    <x v="27"/>
    <d v="2021-08-13T00:00:00"/>
    <s v="Petición"/>
    <x v="1"/>
    <d v="2021-08-13T00:00:00"/>
    <n v="3"/>
    <n v="30"/>
    <d v="2021-10-11T00:00:00"/>
    <n v="59"/>
    <x v="0"/>
    <x v="0"/>
    <s v="Si"/>
    <s v="No"/>
    <s v="No"/>
    <s v="No"/>
    <s v="No"/>
    <x v="5"/>
    <s v="No"/>
    <s v="No"/>
    <s v="No"/>
    <s v="Si"/>
    <s v="No"/>
    <s v="No"/>
    <s v="No"/>
    <s v="No"/>
    <s v="No"/>
    <s v="No"/>
    <s v="No"/>
    <s v="No"/>
    <s v="No"/>
    <s v="No"/>
    <s v="Si"/>
    <s v="No"/>
    <s v="No"/>
    <s v="No"/>
    <s v="No"/>
    <s v="No"/>
    <s v="No"/>
    <s v="No"/>
    <s v="Si"/>
    <s v="Si"/>
    <s v="Si"/>
    <s v="Si"/>
    <s v="No"/>
    <s v="Si"/>
    <s v="No"/>
    <s v="Si"/>
    <s v="Si"/>
    <d v="2021-08-13T00:00:00"/>
  </r>
  <r>
    <x v="28"/>
    <d v="2021-08-17T00:00:00"/>
    <s v="Petición"/>
    <x v="0"/>
    <d v="2021-04-14T00:00:00"/>
    <n v="1"/>
    <n v="30"/>
    <d v="2021-08-20T00:00:00"/>
    <n v="128"/>
    <x v="1"/>
    <x v="0"/>
    <s v="No"/>
    <s v="No"/>
    <s v="Si"/>
    <s v="No"/>
    <s v="Si"/>
    <x v="0"/>
    <s v="No"/>
    <s v="Radicar y responder de manera oportuna"/>
    <s v="No"/>
    <s v="No"/>
    <s v="No"/>
    <s v="No"/>
    <s v="Si"/>
    <s v="No"/>
    <s v="No"/>
    <s v="No"/>
    <s v="No"/>
    <s v="No"/>
    <s v="No"/>
    <s v="No"/>
    <s v="No"/>
    <s v="No"/>
    <s v="No"/>
    <s v="No"/>
    <s v="No"/>
    <s v="No"/>
    <s v="No"/>
    <s v="No"/>
    <s v="No"/>
    <s v="No"/>
    <s v="No"/>
    <s v="No"/>
    <s v="sin información"/>
    <s v="sin información"/>
    <s v="sin información"/>
    <s v="sin información"/>
    <s v="sin información"/>
    <d v="2021-08-17T00:00:00"/>
  </r>
  <r>
    <x v="29"/>
    <d v="2021-08-17T00:00:00"/>
    <s v="Petición"/>
    <x v="1"/>
    <d v="2021-08-17T00:00:00"/>
    <n v="1"/>
    <n v="30"/>
    <d v="2021-08-18T00:00:00"/>
    <n v="1"/>
    <x v="0"/>
    <x v="1"/>
    <s v="Si"/>
    <s v="No"/>
    <s v="No"/>
    <s v="No"/>
    <s v="No"/>
    <x v="4"/>
    <s v="No"/>
    <s v="No"/>
    <s v="No"/>
    <s v="No"/>
    <s v="No"/>
    <s v="No"/>
    <s v="No"/>
    <s v="No"/>
    <s v="No"/>
    <s v="No"/>
    <s v="No"/>
    <s v="No"/>
    <s v="No"/>
    <s v="No"/>
    <s v="No"/>
    <s v="No"/>
    <s v="No"/>
    <s v="No"/>
    <s v="No"/>
    <s v="No"/>
    <s v="No"/>
    <s v="No"/>
    <s v="Si"/>
    <s v="Si"/>
    <s v="Si"/>
    <s v="Si"/>
    <s v="Si"/>
    <s v="Si"/>
    <s v="No"/>
    <s v="Si"/>
    <s v="Si"/>
    <d v="2021-08-17T00:00:00"/>
  </r>
  <r>
    <x v="30"/>
    <d v="2021-08-17T00:00:00"/>
    <s v="Petición"/>
    <x v="5"/>
    <d v="2021-08-17T00:00:00"/>
    <n v="1"/>
    <n v="30"/>
    <d v="2021-08-17T00:00:00"/>
    <n v="0"/>
    <x v="0"/>
    <x v="1"/>
    <s v="Si"/>
    <s v="No"/>
    <s v="No"/>
    <s v="No"/>
    <s v="No"/>
    <x v="1"/>
    <s v="No"/>
    <s v="No"/>
    <s v="No"/>
    <s v="No"/>
    <s v="No"/>
    <s v="No"/>
    <s v="No"/>
    <s v="No"/>
    <s v="No"/>
    <s v="No"/>
    <s v="No"/>
    <s v="No"/>
    <s v="No"/>
    <s v="No"/>
    <s v="No"/>
    <s v="No"/>
    <s v="No"/>
    <s v="No"/>
    <s v="No"/>
    <s v="No"/>
    <s v="No"/>
    <s v="No"/>
    <s v="Si"/>
    <s v="Si"/>
    <s v="Si"/>
    <s v="Si"/>
    <s v="Si"/>
    <s v="Si"/>
    <s v="No"/>
    <s v="Si"/>
    <s v="Si"/>
    <d v="2021-08-17T00:00:00"/>
  </r>
  <r>
    <x v="31"/>
    <d v="2021-08-19T00:00:00"/>
    <s v="Petición"/>
    <x v="0"/>
    <d v="2021-04-18T00:00:00"/>
    <n v="1"/>
    <n v="30"/>
    <d v="2021-08-19T00:00:00"/>
    <n v="123"/>
    <x v="1"/>
    <x v="0"/>
    <s v="No"/>
    <s v="No"/>
    <s v="Si"/>
    <s v="Si"/>
    <s v="Si"/>
    <x v="0"/>
    <s v="No"/>
    <s v="Radicar y responder de manera oportuna"/>
    <s v="No"/>
    <s v="No"/>
    <s v="No"/>
    <s v="No"/>
    <s v="No"/>
    <s v="No"/>
    <s v="No"/>
    <s v="No"/>
    <s v="No"/>
    <s v="No"/>
    <s v="No"/>
    <s v="No"/>
    <s v="No"/>
    <s v="No"/>
    <s v="No"/>
    <s v="No"/>
    <s v="No"/>
    <s v="No"/>
    <s v="No"/>
    <s v="No"/>
    <s v="No"/>
    <s v="No"/>
    <s v="No"/>
    <s v="No"/>
    <s v="sin información"/>
    <s v="sin información"/>
    <s v="sin información"/>
    <s v="sin información"/>
    <s v="sin información"/>
    <d v="2021-08-19T00:00:00"/>
  </r>
  <r>
    <x v="32"/>
    <d v="2021-08-20T00:00:00"/>
    <s v="Proceso disciplinario"/>
    <x v="3"/>
    <d v="2021-08-20T00:00:00"/>
    <n v="3"/>
    <n v="30"/>
    <s v=" - "/>
    <s v=" - "/>
    <x v="0"/>
    <x v="2"/>
    <s v="No"/>
    <s v="Si"/>
    <s v="No"/>
    <s v="No"/>
    <s v="No"/>
    <x v="2"/>
    <s v="No"/>
    <s v="Asignar código de radicación desde el ingreso e incluirlo en la imagen de entrada"/>
    <s v="Si"/>
    <s v="No"/>
    <s v="No"/>
    <s v="No"/>
    <s v="No"/>
    <s v="No"/>
    <s v="No"/>
    <s v="No"/>
    <s v="Si"/>
    <s v="No"/>
    <s v="Si"/>
    <s v="No"/>
    <s v="No"/>
    <s v="No"/>
    <s v="No"/>
    <s v="No"/>
    <s v="No"/>
    <s v="No"/>
    <s v="No"/>
    <s v="No"/>
    <s v="No"/>
    <s v="No"/>
    <s v="No"/>
    <s v="No"/>
    <s v="Si"/>
    <s v="Si"/>
    <s v="No"/>
    <s v="Si"/>
    <s v="Si"/>
    <d v="2021-08-24T00:00:00"/>
  </r>
  <r>
    <x v="33"/>
    <d v="2021-08-20T00:00:00"/>
    <s v="Petición"/>
    <x v="1"/>
    <d v="2021-08-20T00:00:00"/>
    <n v="2"/>
    <n v="30"/>
    <d v="2021-08-24T00:00:00"/>
    <n v="4"/>
    <x v="0"/>
    <x v="1"/>
    <s v="Si"/>
    <s v="No"/>
    <s v="No"/>
    <s v="No"/>
    <s v="No"/>
    <x v="4"/>
    <s v="No"/>
    <s v="No"/>
    <s v="No"/>
    <s v="No"/>
    <s v="No"/>
    <s v="No"/>
    <s v="No"/>
    <s v="No"/>
    <s v="No"/>
    <s v="No"/>
    <s v="No"/>
    <s v="No"/>
    <s v="No"/>
    <s v="No"/>
    <s v="No"/>
    <s v="No"/>
    <s v="No"/>
    <s v="No"/>
    <s v="No"/>
    <s v="No"/>
    <s v="No"/>
    <s v="No"/>
    <s v="Si"/>
    <s v="Si"/>
    <s v="Si"/>
    <s v="Si"/>
    <s v="Si"/>
    <s v="Si"/>
    <s v="No"/>
    <s v="Si"/>
    <s v="Si"/>
    <d v="2021-08-20T00:00:00"/>
  </r>
  <r>
    <x v="34"/>
    <d v="2021-08-23T00:00:00"/>
    <s v="Petición"/>
    <x v="7"/>
    <d v="2021-08-23T00:00:00"/>
    <n v="1"/>
    <n v="30"/>
    <d v="2021-08-23T00:00:00"/>
    <n v="0"/>
    <x v="0"/>
    <x v="1"/>
    <s v="Si"/>
    <s v="No"/>
    <s v="No"/>
    <s v="No"/>
    <s v="No"/>
    <x v="6"/>
    <s v="No"/>
    <s v="No"/>
    <s v="No"/>
    <s v="No"/>
    <s v="No"/>
    <s v="No"/>
    <s v="No"/>
    <s v="No"/>
    <s v="No"/>
    <s v="No"/>
    <s v="No"/>
    <s v="No"/>
    <s v="No"/>
    <s v="No"/>
    <s v="No"/>
    <s v="No"/>
    <s v="No"/>
    <s v="No"/>
    <s v="No"/>
    <s v="No"/>
    <s v="No"/>
    <s v="No"/>
    <s v="Si"/>
    <s v="Si"/>
    <s v="Si"/>
    <s v="Si"/>
    <s v="No"/>
    <s v="Si"/>
    <s v="No"/>
    <s v="Si"/>
    <s v="Si"/>
    <d v="2021-08-23T00:00:00"/>
  </r>
  <r>
    <x v="35"/>
    <d v="2021-08-25T00:00:00"/>
    <s v="Petición"/>
    <x v="0"/>
    <d v="2021-08-25T00:00:00"/>
    <n v="1"/>
    <n v="30"/>
    <d v="2021-09-06T00:00:00"/>
    <n v="12"/>
    <x v="0"/>
    <x v="1"/>
    <s v="Si"/>
    <s v="No"/>
    <s v="No"/>
    <s v="No"/>
    <s v="No"/>
    <x v="0"/>
    <s v="No"/>
    <s v="No"/>
    <s v="No"/>
    <s v="No"/>
    <s v="No"/>
    <s v="No"/>
    <s v="No"/>
    <s v="No"/>
    <s v="No"/>
    <s v="No"/>
    <s v="No"/>
    <s v="No"/>
    <s v="No"/>
    <s v="No"/>
    <s v="No"/>
    <s v="No"/>
    <s v="No"/>
    <s v="No"/>
    <s v="No"/>
    <s v="No"/>
    <s v="No"/>
    <s v="No"/>
    <s v="Si"/>
    <s v="Si"/>
    <s v="Si"/>
    <s v="Si"/>
    <s v="No"/>
    <s v="Si"/>
    <s v="No"/>
    <s v="Si"/>
    <s v="Si"/>
    <d v="2021-08-25T00:00:00"/>
  </r>
  <r>
    <x v="36"/>
    <d v="2021-08-27T00:00:00"/>
    <s v="Petición"/>
    <x v="1"/>
    <d v="2021-08-27T00:00:00"/>
    <n v="3"/>
    <n v="30"/>
    <d v="2021-09-01T00:00:00"/>
    <n v="5"/>
    <x v="0"/>
    <x v="1"/>
    <s v="Si"/>
    <s v="No"/>
    <s v="No"/>
    <s v="No"/>
    <s v="No"/>
    <x v="4"/>
    <s v="No"/>
    <s v="No"/>
    <s v="No"/>
    <s v="No"/>
    <s v="No"/>
    <s v="No"/>
    <s v="No"/>
    <s v="No"/>
    <s v="No"/>
    <s v="No"/>
    <s v="No"/>
    <s v="No"/>
    <s v="No"/>
    <s v="No"/>
    <s v="No"/>
    <s v="No"/>
    <s v="No"/>
    <s v="No"/>
    <s v="No"/>
    <s v="No"/>
    <s v="No"/>
    <s v="No"/>
    <s v="Si"/>
    <s v="Si"/>
    <s v="Si"/>
    <s v="Si"/>
    <s v="No"/>
    <s v="Si"/>
    <s v="No"/>
    <s v="Si"/>
    <s v="Si"/>
    <d v="2021-08-27T00:00:00"/>
  </r>
  <r>
    <x v="37"/>
    <d v="2021-08-30T00:00:00"/>
    <s v="Petición"/>
    <x v="8"/>
    <d v="2021-08-28T00:00:00"/>
    <n v="3"/>
    <n v="30"/>
    <d v="2021-09-02T00:00:00"/>
    <n v="5"/>
    <x v="1"/>
    <x v="1"/>
    <s v="Si"/>
    <s v="No"/>
    <s v="Si"/>
    <s v="No"/>
    <s v="No"/>
    <x v="9"/>
    <s v="No"/>
    <s v="Asegurar que la asignación de código de radicación coincide con la identificación del archvio en el consolidado de imágenes"/>
    <s v="No"/>
    <s v="No"/>
    <s v="No"/>
    <s v="No"/>
    <s v="No"/>
    <s v="No"/>
    <s v="Si"/>
    <s v="No"/>
    <s v="No"/>
    <s v="No"/>
    <s v="No"/>
    <s v="No"/>
    <s v="Si"/>
    <s v="No"/>
    <s v="No"/>
    <s v="No"/>
    <s v="No"/>
    <s v="No"/>
    <s v="Si"/>
    <s v="No"/>
    <s v="Si"/>
    <s v="Si"/>
    <s v="Si"/>
    <s v="Si"/>
    <s v="No"/>
    <s v="Si"/>
    <s v="No"/>
    <s v="Si"/>
    <s v="Si"/>
    <d v="2021-08-30T00:00:00"/>
  </r>
  <r>
    <x v="38"/>
    <d v="2021-09-01T00:00:00"/>
    <s v="Petición"/>
    <x v="5"/>
    <d v="2021-08-31T00:00:00"/>
    <n v="1"/>
    <n v="30"/>
    <d v="2021-09-01T00:00:00"/>
    <n v="1"/>
    <x v="0"/>
    <x v="1"/>
    <s v="Si"/>
    <s v="No"/>
    <s v="No"/>
    <s v="No"/>
    <s v="No"/>
    <x v="1"/>
    <s v="No"/>
    <s v="No"/>
    <s v="No"/>
    <s v="No"/>
    <s v="No"/>
    <s v="No"/>
    <s v="No"/>
    <s v="No"/>
    <s v="No"/>
    <s v="No"/>
    <s v="No"/>
    <s v="No"/>
    <s v="No"/>
    <s v="No"/>
    <s v="No"/>
    <s v="No"/>
    <s v="No"/>
    <s v="No"/>
    <s v="No"/>
    <s v="No"/>
    <s v="No"/>
    <s v="No"/>
    <s v="Si"/>
    <s v="Si"/>
    <s v="Si"/>
    <s v="Si"/>
    <s v="No"/>
    <s v="Si"/>
    <s v="No"/>
    <s v="Si"/>
    <s v="Si"/>
    <d v="2021-09-01T00:00:00"/>
  </r>
  <r>
    <x v="39"/>
    <d v="2021-09-01T00:00:00"/>
    <s v="Petición"/>
    <x v="0"/>
    <d v="2021-09-01T00:00:00"/>
    <n v="1"/>
    <n v="30"/>
    <d v="2021-09-13T00:00:00"/>
    <n v="12"/>
    <x v="0"/>
    <x v="1"/>
    <s v="Si"/>
    <s v="No"/>
    <s v="No"/>
    <s v="No"/>
    <s v="No"/>
    <x v="0"/>
    <s v="No"/>
    <s v="Incluir imagen de envío de la respuesta definitiva"/>
    <s v="No"/>
    <s v="No"/>
    <s v="No"/>
    <s v="No"/>
    <s v="No"/>
    <s v="No"/>
    <s v="No"/>
    <s v="No"/>
    <s v="No"/>
    <s v="No"/>
    <s v="No"/>
    <s v="No"/>
    <s v="No"/>
    <s v="No"/>
    <s v="No"/>
    <s v="No"/>
    <s v="No"/>
    <s v="No"/>
    <s v="No"/>
    <s v="No"/>
    <s v="Si"/>
    <s v="Si"/>
    <s v="Si"/>
    <s v="Si"/>
    <s v="No"/>
    <s v="Si"/>
    <s v="No"/>
    <s v="Si"/>
    <s v="Si"/>
    <d v="2021-09-01T00:00:00"/>
  </r>
  <r>
    <x v="40"/>
    <d v="2021-09-23T00:00:00"/>
    <s v="Petición"/>
    <x v="0"/>
    <d v="2021-09-23T00:00:00"/>
    <n v="1"/>
    <n v="30"/>
    <d v="2022-01-05T00:00:00"/>
    <n v="104"/>
    <x v="0"/>
    <x v="0"/>
    <s v="Si"/>
    <s v="Si"/>
    <s v="No"/>
    <s v="No"/>
    <s v="No"/>
    <x v="0"/>
    <s v="No"/>
    <s v="Respuesta oportuna a la petición e imagen de salida correspondiente a la respuesta definitiva al usuario"/>
    <s v="No"/>
    <s v="No"/>
    <s v="No"/>
    <s v="No"/>
    <s v="No"/>
    <s v="No"/>
    <s v="No"/>
    <s v="No"/>
    <s v="No"/>
    <s v="No"/>
    <s v="No"/>
    <s v="No"/>
    <s v="No"/>
    <s v="No"/>
    <s v="No"/>
    <s v="No"/>
    <s v="No"/>
    <s v="No"/>
    <s v="No"/>
    <s v="No"/>
    <s v="Si"/>
    <s v="Si"/>
    <s v="Si"/>
    <s v="Si"/>
    <s v="No"/>
    <s v="Si"/>
    <s v="No"/>
    <s v="Si"/>
    <s v="Si"/>
    <d v="2021-09-23T00:00:00"/>
  </r>
  <r>
    <x v="41"/>
    <d v="2021-10-04T00:00:00"/>
    <s v="Petición"/>
    <x v="1"/>
    <d v="2021-10-03T00:00:00"/>
    <n v="1"/>
    <n v="30"/>
    <d v="2021-10-05T00:00:00"/>
    <n v="2"/>
    <x v="0"/>
    <x v="1"/>
    <s v="Si"/>
    <s v="No"/>
    <s v="No"/>
    <s v="No"/>
    <s v="No"/>
    <x v="4"/>
    <s v="No"/>
    <s v="No"/>
    <s v="No"/>
    <s v="No"/>
    <s v="No"/>
    <s v="No"/>
    <s v="No"/>
    <s v="No"/>
    <s v="No"/>
    <s v="No"/>
    <s v="No"/>
    <s v="No"/>
    <s v="No"/>
    <s v="No"/>
    <s v="No"/>
    <s v="No"/>
    <s v="No"/>
    <s v="No"/>
    <s v="No"/>
    <s v="No"/>
    <s v="No"/>
    <s v="No"/>
    <s v="Si"/>
    <s v="Si"/>
    <s v="Si"/>
    <s v="Si"/>
    <s v="No"/>
    <s v="Si"/>
    <s v="No"/>
    <s v="Si"/>
    <s v="Si"/>
    <d v="2021-10-04T00:00:00"/>
  </r>
  <r>
    <x v="42"/>
    <d v="2021-10-11T00:00:00"/>
    <s v="Petición"/>
    <x v="5"/>
    <d v="2021-10-11T00:00:00"/>
    <n v="1"/>
    <n v="30"/>
    <d v="2021-10-12T00:00:00"/>
    <n v="1"/>
    <x v="0"/>
    <x v="1"/>
    <s v="Si"/>
    <s v="No"/>
    <s v="No"/>
    <s v="No"/>
    <s v="No"/>
    <x v="1"/>
    <s v="No"/>
    <s v="No"/>
    <s v="No"/>
    <s v="No"/>
    <s v="No"/>
    <s v="No"/>
    <s v="No"/>
    <s v="No"/>
    <s v="No"/>
    <s v="No"/>
    <s v="No"/>
    <s v="No"/>
    <s v="No"/>
    <s v="No"/>
    <s v="No"/>
    <s v="No"/>
    <s v="No"/>
    <s v="No"/>
    <s v="No"/>
    <s v="No"/>
    <s v="No"/>
    <s v="No"/>
    <s v="Si"/>
    <s v="Si"/>
    <s v="Si"/>
    <s v="Si"/>
    <s v="No"/>
    <s v="Si"/>
    <s v="No"/>
    <s v="Si"/>
    <s v="Si"/>
    <d v="2021-10-11T00:00:00"/>
  </r>
  <r>
    <x v="43"/>
    <d v="2021-10-11T00:00:00"/>
    <s v="Traslado por no competencia"/>
    <x v="9"/>
    <d v="2021-10-11T00:00:00"/>
    <n v="1"/>
    <n v="30"/>
    <s v="Sin información"/>
    <s v=" - "/>
    <x v="0"/>
    <x v="2"/>
    <s v="No"/>
    <s v="No"/>
    <s v="Si"/>
    <s v="No"/>
    <s v="No"/>
    <x v="10"/>
    <s v="No"/>
    <s v="Guardar imagen de salida con respuesta al usuario del traslado por no competencia"/>
    <s v="No"/>
    <s v="No"/>
    <s v="No"/>
    <s v="No"/>
    <s v="No"/>
    <s v="No"/>
    <s v="No"/>
    <s v="No"/>
    <s v="No"/>
    <s v="Si"/>
    <s v="No"/>
    <s v="No"/>
    <s v="No"/>
    <s v="No"/>
    <s v="No"/>
    <s v="No"/>
    <s v="No"/>
    <s v="No"/>
    <s v="No"/>
    <s v="Si"/>
    <s v="No"/>
    <s v="No"/>
    <s v="No"/>
    <s v="No"/>
    <s v="No"/>
    <s v="Si"/>
    <s v="No"/>
    <s v="Si"/>
    <s v="Si"/>
    <d v="2021-10-12T00:00:00"/>
  </r>
  <r>
    <x v="44"/>
    <d v="2021-10-15T00:00:00"/>
    <s v="Petición"/>
    <x v="10"/>
    <d v="2021-10-15T00:00:00"/>
    <n v="1"/>
    <n v="30"/>
    <d v="2021-10-19T00:00:00"/>
    <n v="4"/>
    <x v="0"/>
    <x v="1"/>
    <s v="Si"/>
    <s v="No"/>
    <s v="No"/>
    <s v="No"/>
    <s v="No"/>
    <x v="11"/>
    <s v="No"/>
    <s v="No"/>
    <s v="No"/>
    <s v="No"/>
    <s v="No"/>
    <s v="No"/>
    <s v="No"/>
    <s v="No"/>
    <s v="No"/>
    <s v="No"/>
    <s v="No"/>
    <s v="No"/>
    <s v="No"/>
    <s v="No"/>
    <s v="No"/>
    <s v="No"/>
    <s v="No"/>
    <s v="No"/>
    <s v="No"/>
    <s v="No"/>
    <s v="No"/>
    <s v="No"/>
    <s v="Si"/>
    <s v="Si"/>
    <s v="Si"/>
    <s v="Si"/>
    <s v="No"/>
    <s v="Si"/>
    <s v="No"/>
    <s v="Si"/>
    <s v="Si"/>
    <d v="2021-10-15T00:00:00"/>
  </r>
  <r>
    <x v="45"/>
    <d v="2021-10-25T00:00:00"/>
    <s v="Petición"/>
    <x v="0"/>
    <d v="2021-10-22T00:00:00"/>
    <n v="3"/>
    <n v="30"/>
    <d v="2021-11-17T00:00:00"/>
    <n v="26"/>
    <x v="1"/>
    <x v="1"/>
    <s v="Si"/>
    <s v="No"/>
    <s v="No"/>
    <s v="No"/>
    <s v="No"/>
    <x v="0"/>
    <s v="No"/>
    <s v="No"/>
    <s v="No"/>
    <s v="No"/>
    <s v="No"/>
    <s v="No"/>
    <s v="No"/>
    <s v="No"/>
    <s v="No"/>
    <s v="No"/>
    <s v="No"/>
    <s v="No"/>
    <s v="No"/>
    <s v="No"/>
    <s v="No"/>
    <s v="No"/>
    <s v="No"/>
    <s v="No"/>
    <s v="No"/>
    <s v="No"/>
    <s v="No"/>
    <s v="No"/>
    <s v="Si"/>
    <s v="Si"/>
    <s v="Si"/>
    <s v="Si"/>
    <s v="No"/>
    <s v="Si"/>
    <s v="No"/>
    <s v="Si"/>
    <s v="Si"/>
    <d v="2021-10-25T00:00:00"/>
  </r>
  <r>
    <x v="46"/>
    <d v="2021-10-26T00:00:00"/>
    <s v="Traslado por no competencia"/>
    <x v="9"/>
    <d v="2021-10-26T00:00:00"/>
    <n v="1"/>
    <n v="30"/>
    <d v="2021-10-28T00:00:00"/>
    <n v="2"/>
    <x v="0"/>
    <x v="1"/>
    <s v="Si"/>
    <s v="No"/>
    <s v="No"/>
    <s v="No"/>
    <s v="No"/>
    <x v="1"/>
    <s v="No"/>
    <s v="No"/>
    <s v="Si"/>
    <s v="No"/>
    <s v="No"/>
    <s v="No"/>
    <s v="No"/>
    <s v="No"/>
    <s v="No"/>
    <s v="No"/>
    <s v="No"/>
    <s v="No"/>
    <s v="Si"/>
    <s v="No"/>
    <s v="No"/>
    <s v="No"/>
    <s v="No"/>
    <s v="No"/>
    <s v="No"/>
    <s v="No"/>
    <s v="No"/>
    <s v="Si"/>
    <s v="No"/>
    <s v="No"/>
    <s v="Si"/>
    <s v="Si"/>
    <s v="No"/>
    <s v="Si"/>
    <s v="No"/>
    <s v="Si"/>
    <s v="Si"/>
    <d v="2021-10-26T00:00:00"/>
  </r>
  <r>
    <x v="47"/>
    <d v="2021-10-28T00:00:00"/>
    <s v="Petición"/>
    <x v="0"/>
    <d v="2021-10-28T00:00:00"/>
    <n v="1"/>
    <n v="30"/>
    <d v="2021-11-23T00:00:00"/>
    <n v="26"/>
    <x v="0"/>
    <x v="1"/>
    <s v="Si"/>
    <s v="No"/>
    <s v="No"/>
    <s v="No"/>
    <s v="No"/>
    <x v="0"/>
    <s v="No"/>
    <s v="Eliminar el dóble consecutivo de radicación"/>
    <s v="No"/>
    <s v="Si"/>
    <s v="No"/>
    <s v="No"/>
    <s v="No"/>
    <s v="No"/>
    <s v="No"/>
    <s v="No"/>
    <s v="No"/>
    <s v="No"/>
    <s v="No"/>
    <s v="No"/>
    <s v="No"/>
    <s v="No"/>
    <s v="No"/>
    <s v="No"/>
    <s v="No"/>
    <s v="No"/>
    <s v="No"/>
    <s v="No"/>
    <s v="Si"/>
    <s v="Si"/>
    <s v="Si"/>
    <s v="Si"/>
    <s v="No"/>
    <s v="Si"/>
    <s v="No"/>
    <s v="Si"/>
    <s v="Si"/>
    <d v="2021-10-28T00:00:00"/>
  </r>
  <r>
    <x v="48"/>
    <d v="2021-11-03T00:00:00"/>
    <s v="Petición"/>
    <x v="7"/>
    <d v="2021-09-15T00:00:00"/>
    <n v="1"/>
    <n v="30"/>
    <d v="2021-11-16T00:00:00"/>
    <n v="62"/>
    <x v="1"/>
    <x v="0"/>
    <s v="Si"/>
    <s v="No"/>
    <s v="No"/>
    <s v="No"/>
    <s v="No"/>
    <x v="12"/>
    <s v="No"/>
    <s v="No"/>
    <s v="No"/>
    <s v="No"/>
    <s v="No"/>
    <s v="No"/>
    <s v="No"/>
    <s v="No"/>
    <s v="No"/>
    <s v="No"/>
    <s v="No"/>
    <s v="No"/>
    <s v="No"/>
    <s v="No"/>
    <s v="No"/>
    <s v="No"/>
    <s v="No"/>
    <s v="No"/>
    <s v="No"/>
    <s v="No"/>
    <s v="No"/>
    <s v="No"/>
    <s v="Si"/>
    <s v="Si"/>
    <s v="Si"/>
    <s v="Si"/>
    <s v="Si"/>
    <s v="Si"/>
    <s v="No"/>
    <s v="Si"/>
    <s v="Si"/>
    <d v="2021-11-03T00:00:00"/>
  </r>
  <r>
    <x v="49"/>
    <d v="2021-11-08T00:00:00"/>
    <s v="Petición"/>
    <x v="1"/>
    <d v="2021-11-05T00:00:00"/>
    <n v="1"/>
    <n v="30"/>
    <d v="2021-11-10T00:00:00"/>
    <n v="5"/>
    <x v="1"/>
    <x v="1"/>
    <s v="Si"/>
    <s v="No"/>
    <s v="No"/>
    <s v="No"/>
    <s v="No"/>
    <x v="4"/>
    <s v="No"/>
    <s v="No"/>
    <s v="No"/>
    <s v="No"/>
    <s v="No"/>
    <s v="No"/>
    <s v="No"/>
    <s v="No"/>
    <s v="No"/>
    <s v="No"/>
    <s v="No"/>
    <s v="No"/>
    <s v="No"/>
    <s v="No"/>
    <s v="No"/>
    <s v="No"/>
    <s v="No"/>
    <s v="No"/>
    <s v="No"/>
    <s v="No"/>
    <s v="No"/>
    <s v="No"/>
    <s v="Si"/>
    <s v="Si"/>
    <s v="Si"/>
    <s v="Si"/>
    <s v="No"/>
    <s v="Si"/>
    <s v="No"/>
    <s v="Si"/>
    <s v="Si"/>
    <d v="2021-11-08T00:00:00"/>
  </r>
  <r>
    <x v="50"/>
    <d v="2021-11-08T00:00:00"/>
    <s v="Petición"/>
    <x v="0"/>
    <d v="2021-11-05T00:00:00"/>
    <n v="2"/>
    <n v="30"/>
    <d v="2021-11-17T00:00:00"/>
    <n v="12"/>
    <x v="1"/>
    <x v="1"/>
    <s v="Si"/>
    <s v="No"/>
    <s v="No"/>
    <s v="No"/>
    <s v="No"/>
    <x v="0"/>
    <s v="No"/>
    <s v="No"/>
    <s v="No"/>
    <s v="No"/>
    <s v="No"/>
    <s v="No"/>
    <s v="No"/>
    <s v="No"/>
    <s v="No"/>
    <s v="No"/>
    <s v="No"/>
    <s v="No"/>
    <s v="No"/>
    <s v="No"/>
    <s v="No"/>
    <s v="No"/>
    <s v="No"/>
    <s v="No"/>
    <s v="No"/>
    <s v="No"/>
    <s v="No"/>
    <s v="No"/>
    <s v="Si"/>
    <s v="Si"/>
    <s v="Si"/>
    <s v="Si"/>
    <s v="No"/>
    <s v="Si"/>
    <s v="No"/>
    <s v="Si"/>
    <s v="Si"/>
    <d v="2021-11-08T00:00:00"/>
  </r>
  <r>
    <x v="51"/>
    <d v="2021-11-10T00:00:00"/>
    <s v="Petición"/>
    <x v="8"/>
    <d v="2021-11-10T00:00:00"/>
    <n v="1"/>
    <n v="30"/>
    <d v="2021-11-16T00:00:00"/>
    <n v="6"/>
    <x v="0"/>
    <x v="1"/>
    <s v="Si"/>
    <s v="No"/>
    <s v="No"/>
    <s v="No"/>
    <s v="No"/>
    <x v="9"/>
    <s v="No"/>
    <s v="No"/>
    <s v="No"/>
    <s v="No"/>
    <s v="No"/>
    <s v="No"/>
    <s v="No"/>
    <s v="No"/>
    <s v="No"/>
    <s v="No"/>
    <s v="No"/>
    <s v="No"/>
    <s v="No"/>
    <s v="No"/>
    <s v="No"/>
    <s v="No"/>
    <s v="No"/>
    <s v="No"/>
    <s v="No"/>
    <s v="No"/>
    <s v="No"/>
    <s v="No"/>
    <s v="Si"/>
    <s v="Si"/>
    <s v="Si"/>
    <s v="Si"/>
    <s v="No"/>
    <s v="Si"/>
    <s v="No"/>
    <s v="Si"/>
    <s v="Si"/>
    <d v="2021-11-10T00:00:00"/>
  </r>
  <r>
    <x v="52"/>
    <d v="2021-11-12T00:00:00"/>
    <s v="Petición"/>
    <x v="11"/>
    <d v="2021-11-11T00:00:00"/>
    <n v="1"/>
    <n v="30"/>
    <d v="2021-11-16T00:00:00"/>
    <n v="5"/>
    <x v="0"/>
    <x v="1"/>
    <s v="Si"/>
    <s v="No"/>
    <s v="No"/>
    <s v="No"/>
    <s v="No"/>
    <x v="6"/>
    <s v="No"/>
    <s v="No"/>
    <s v="No"/>
    <s v="No"/>
    <s v="No"/>
    <s v="No"/>
    <s v="No"/>
    <s v="No"/>
    <s v="No"/>
    <s v="No"/>
    <s v="No"/>
    <s v="No"/>
    <s v="No"/>
    <s v="No"/>
    <s v="No"/>
    <s v="No"/>
    <s v="No"/>
    <s v="No"/>
    <s v="No"/>
    <s v="No"/>
    <s v="No"/>
    <s v="No"/>
    <s v="Si"/>
    <s v="Si"/>
    <s v="Si"/>
    <s v="Si"/>
    <s v="No"/>
    <s v="Si"/>
    <s v="No"/>
    <s v="Si"/>
    <s v="Si"/>
    <d v="2021-11-12T00:00:00"/>
  </r>
  <r>
    <x v="53"/>
    <d v="2021-11-16T00:00:00"/>
    <s v="Petición"/>
    <x v="1"/>
    <d v="2021-11-15T00:00:00"/>
    <n v="1"/>
    <n v="30"/>
    <d v="2021-11-19T00:00:00"/>
    <n v="4"/>
    <x v="0"/>
    <x v="1"/>
    <s v="Si"/>
    <s v="No"/>
    <s v="No"/>
    <s v="No"/>
    <s v="No"/>
    <x v="4"/>
    <s v="No"/>
    <s v="No"/>
    <s v="No"/>
    <s v="No"/>
    <s v="No"/>
    <s v="No"/>
    <s v="No"/>
    <s v="No"/>
    <s v="No"/>
    <s v="No"/>
    <s v="No"/>
    <s v="No"/>
    <s v="No"/>
    <s v="No"/>
    <s v="No"/>
    <s v="No"/>
    <s v="No"/>
    <s v="No"/>
    <s v="No"/>
    <s v="No"/>
    <s v="No"/>
    <s v="No"/>
    <s v="Si"/>
    <s v="Si"/>
    <s v="Si"/>
    <s v="Si"/>
    <s v="No"/>
    <s v="Si"/>
    <s v="No"/>
    <s v="Si"/>
    <s v="Si"/>
    <d v="2021-11-16T00:00:00"/>
  </r>
  <r>
    <x v="54"/>
    <d v="2021-11-18T00:00:00"/>
    <s v="Petición"/>
    <x v="7"/>
    <d v="2021-11-17T00:00:00"/>
    <n v="1"/>
    <n v="30"/>
    <d v="2021-11-24T00:00:00"/>
    <n v="7"/>
    <x v="0"/>
    <x v="1"/>
    <s v="Si"/>
    <s v="No"/>
    <s v="No"/>
    <s v="No"/>
    <s v="No"/>
    <x v="6"/>
    <s v="No"/>
    <s v="No"/>
    <s v="No"/>
    <s v="No"/>
    <s v="No"/>
    <s v="No"/>
    <s v="No"/>
    <s v="No"/>
    <s v="No"/>
    <s v="No"/>
    <s v="No"/>
    <s v="No"/>
    <s v="No"/>
    <s v="No"/>
    <s v="No"/>
    <s v="No"/>
    <s v="No"/>
    <s v="No"/>
    <s v="No"/>
    <s v="No"/>
    <s v="No"/>
    <s v="No"/>
    <s v="Si"/>
    <s v="Si"/>
    <s v="Si"/>
    <s v="Si"/>
    <s v="No"/>
    <s v="Si"/>
    <s v="No"/>
    <s v="Si"/>
    <s v="Si"/>
    <d v="2021-11-18T00:00:00"/>
  </r>
  <r>
    <x v="55"/>
    <d v="2021-11-22T00:00:00"/>
    <s v="Petición"/>
    <x v="0"/>
    <d v="2021-11-19T00:00:00"/>
    <n v="3"/>
    <n v="30"/>
    <d v="2021-12-02T00:00:00"/>
    <n v="13"/>
    <x v="1"/>
    <x v="1"/>
    <s v="Si"/>
    <s v="No"/>
    <s v="No"/>
    <s v="No"/>
    <s v="No"/>
    <x v="0"/>
    <s v="No"/>
    <s v="No"/>
    <s v="No"/>
    <s v="No"/>
    <s v="No"/>
    <s v="No"/>
    <s v="No"/>
    <s v="No"/>
    <s v="No"/>
    <s v="No"/>
    <s v="No"/>
    <s v="No"/>
    <s v="No"/>
    <s v="No"/>
    <s v="No"/>
    <s v="No"/>
    <s v="No"/>
    <s v="No"/>
    <s v="No"/>
    <s v="No"/>
    <s v="No"/>
    <s v="No"/>
    <s v="Si"/>
    <s v="Si"/>
    <s v="Si"/>
    <s v="Si"/>
    <s v="No"/>
    <s v="Si"/>
    <s v="No"/>
    <s v="Si"/>
    <s v="Si"/>
    <d v="2021-11-22T00:00:00"/>
  </r>
  <r>
    <x v="56"/>
    <d v="2021-11-22T00:00:00"/>
    <s v="Petición"/>
    <x v="0"/>
    <d v="2021-11-21T00:00:00"/>
    <n v="1"/>
    <n v="30"/>
    <d v="2021-12-02T00:00:00"/>
    <n v="11"/>
    <x v="0"/>
    <x v="1"/>
    <s v="Si"/>
    <s v="No"/>
    <s v="No"/>
    <s v="No"/>
    <s v="No"/>
    <x v="0"/>
    <s v="No"/>
    <s v="No"/>
    <s v="No"/>
    <s v="No"/>
    <s v="No"/>
    <s v="No"/>
    <s v="No"/>
    <s v="No"/>
    <s v="No"/>
    <s v="No"/>
    <s v="No"/>
    <s v="No"/>
    <s v="No"/>
    <s v="No"/>
    <s v="No"/>
    <s v="No"/>
    <s v="No"/>
    <s v="No"/>
    <s v="No"/>
    <s v="No"/>
    <s v="No"/>
    <s v="No"/>
    <s v="Si"/>
    <s v="Si"/>
    <s v="Si"/>
    <s v="Si"/>
    <s v="No"/>
    <s v="Si"/>
    <s v="No"/>
    <s v="Si"/>
    <s v="Si"/>
    <d v="2021-11-22T00:00:00"/>
  </r>
  <r>
    <x v="57"/>
    <d v="2021-11-22T00:00:00"/>
    <s v="Petición"/>
    <x v="1"/>
    <d v="2021-11-22T00:00:00"/>
    <n v="1"/>
    <n v="30"/>
    <d v="2021-11-24T00:00:00"/>
    <n v="2"/>
    <x v="0"/>
    <x v="1"/>
    <s v="Si"/>
    <s v="No"/>
    <s v="No"/>
    <s v="No"/>
    <s v="No"/>
    <x v="4"/>
    <s v="No"/>
    <s v="No"/>
    <s v="No"/>
    <s v="No"/>
    <s v="No"/>
    <s v="No"/>
    <s v="No"/>
    <s v="No"/>
    <s v="No"/>
    <s v="No"/>
    <s v="No"/>
    <s v="No"/>
    <s v="No"/>
    <s v="No"/>
    <s v="No"/>
    <s v="No"/>
    <s v="No"/>
    <s v="No"/>
    <s v="No"/>
    <s v="No"/>
    <s v="No"/>
    <s v="No"/>
    <s v="Si"/>
    <s v="Si"/>
    <s v="Si"/>
    <s v="Si"/>
    <s v="No"/>
    <s v="Si"/>
    <s v="No"/>
    <s v="Si"/>
    <s v="Si"/>
    <d v="2021-11-22T00:00:00"/>
  </r>
  <r>
    <x v="58"/>
    <d v="2021-11-24T00:00:00"/>
    <s v="Petición"/>
    <x v="1"/>
    <d v="2021-11-24T00:00:00"/>
    <n v="1"/>
    <n v="30"/>
    <s v="Sin información"/>
    <s v="Falta información"/>
    <x v="0"/>
    <x v="2"/>
    <s v="No"/>
    <s v="No"/>
    <s v="Si"/>
    <s v="Si"/>
    <s v="No"/>
    <x v="5"/>
    <s v="No"/>
    <s v="Guardar imagen  de salida"/>
    <s v="No"/>
    <s v="No"/>
    <s v="No"/>
    <s v="No"/>
    <s v="No"/>
    <s v="No"/>
    <s v="No"/>
    <s v="No"/>
    <s v="No"/>
    <s v="No"/>
    <s v="No"/>
    <s v="No"/>
    <s v="No"/>
    <s v="Si"/>
    <s v="No"/>
    <s v="No"/>
    <s v="No"/>
    <s v="No"/>
    <s v="No"/>
    <s v="No"/>
    <s v="No"/>
    <s v="No"/>
    <s v="No"/>
    <s v="No"/>
    <s v="No"/>
    <s v="No"/>
    <s v="No"/>
    <s v="No"/>
    <s v="No"/>
    <d v="2021-11-24T00:00:00"/>
  </r>
  <r>
    <x v="59"/>
    <d v="2021-11-26T00:00:00"/>
    <s v="Petición"/>
    <x v="5"/>
    <d v="2021-11-25T00:00:00"/>
    <n v="1"/>
    <n v="5"/>
    <d v="2021-12-01T00:00:00"/>
    <n v="6"/>
    <x v="0"/>
    <x v="0"/>
    <s v="Si"/>
    <s v="No"/>
    <s v="No"/>
    <s v="No"/>
    <s v="No"/>
    <x v="1"/>
    <s v="No"/>
    <s v="La fecha de respuesta evidenciada en la imagen de salida es diferente a la registrada en el consolidado de comunicaciones"/>
    <s v="No"/>
    <s v="No"/>
    <s v="No"/>
    <s v="No"/>
    <s v="No"/>
    <s v="No"/>
    <s v="No"/>
    <s v="No"/>
    <s v="No"/>
    <s v="No"/>
    <s v="No"/>
    <s v="No"/>
    <s v="No"/>
    <s v="No"/>
    <s v="No"/>
    <s v="No"/>
    <s v="No"/>
    <s v="No"/>
    <s v="No"/>
    <s v="No"/>
    <s v="Si"/>
    <s v="Si"/>
    <s v="Si"/>
    <s v="Si"/>
    <s v="No"/>
    <s v="Si"/>
    <s v="No"/>
    <s v="Si"/>
    <s v="No"/>
    <d v="2021-11-26T00:00:00"/>
  </r>
  <r>
    <x v="60"/>
    <d v="2021-11-29T00:00:00"/>
    <s v="Petición"/>
    <x v="0"/>
    <d v="2021-11-27T00:00:00"/>
    <n v="2"/>
    <n v="30"/>
    <d v="2021-12-13T00:00:00"/>
    <n v="16"/>
    <x v="1"/>
    <x v="1"/>
    <s v="Si"/>
    <s v="No"/>
    <s v="No"/>
    <s v="No"/>
    <s v="No"/>
    <x v="0"/>
    <s v="No"/>
    <s v="La fecha de respuesta evidenciada en la imagen de salida es diferente a la registrada en el consolidado de comunicaciones"/>
    <s v="No"/>
    <s v="No"/>
    <s v="No"/>
    <s v="No"/>
    <s v="No"/>
    <s v="No"/>
    <s v="No"/>
    <s v="No"/>
    <s v="No"/>
    <s v="No"/>
    <s v="No"/>
    <s v="No"/>
    <s v="No"/>
    <s v="No"/>
    <s v="No"/>
    <s v="No"/>
    <s v="No"/>
    <s v="No"/>
    <s v="No"/>
    <s v="No"/>
    <s v="Si"/>
    <s v="Si"/>
    <s v="Si"/>
    <s v="Si"/>
    <s v="No"/>
    <s v="Si"/>
    <s v="No"/>
    <s v="Si"/>
    <s v="Si"/>
    <d v="2021-11-29T00:00:00"/>
  </r>
  <r>
    <x v="61"/>
    <d v="2021-12-01T00:00:00"/>
    <s v="Petición"/>
    <x v="0"/>
    <d v="2021-11-30T00:00:00"/>
    <n v="1"/>
    <n v="30"/>
    <d v="2021-12-13T00:00:00"/>
    <n v="13"/>
    <x v="0"/>
    <x v="1"/>
    <s v="Si"/>
    <s v="No"/>
    <s v="No"/>
    <s v="No"/>
    <s v="No"/>
    <x v="0"/>
    <s v="No"/>
    <s v="La fecha de respuesta evidenciada en la imagen de salida es diferente a la registrada en el consolidado de comunicaciones"/>
    <s v="No"/>
    <s v="No"/>
    <s v="No"/>
    <s v="No"/>
    <s v="No"/>
    <s v="No"/>
    <s v="No"/>
    <s v="No"/>
    <s v="No"/>
    <s v="No"/>
    <s v="No"/>
    <s v="No"/>
    <s v="No"/>
    <s v="No"/>
    <s v="No"/>
    <s v="No"/>
    <s v="No"/>
    <s v="No"/>
    <s v="No"/>
    <s v="No"/>
    <s v="Si"/>
    <s v="Si"/>
    <s v="Si"/>
    <s v="Si"/>
    <s v="No"/>
    <s v="Si"/>
    <s v="No"/>
    <s v="Si"/>
    <s v="Si"/>
    <d v="2021-12-01T00:00:00"/>
  </r>
  <r>
    <x v="62"/>
    <d v="2021-12-01T00:00:00"/>
    <s v="Traslado por no competencia"/>
    <x v="9"/>
    <d v="2021-12-02T00:00:00"/>
    <n v="1"/>
    <n v="30"/>
    <d v="2021-12-02T00:00:00"/>
    <n v="0"/>
    <x v="0"/>
    <x v="1"/>
    <s v="Si"/>
    <s v="No"/>
    <s v="No"/>
    <s v="No"/>
    <s v="No"/>
    <x v="12"/>
    <s v="No"/>
    <s v="La comunicación está dirigida a un alcalde municipal específiamente, por lo que pudo reponderse desde su ingreso en un primer momento, no en dos"/>
    <s v="No"/>
    <s v="No"/>
    <s v="No"/>
    <s v="No"/>
    <s v="No"/>
    <s v="No"/>
    <s v="No"/>
    <s v="No"/>
    <s v="No"/>
    <s v="No"/>
    <s v="No"/>
    <s v="No"/>
    <s v="No"/>
    <s v="No"/>
    <s v="No"/>
    <s v="No"/>
    <s v="No"/>
    <s v="No"/>
    <s v="No"/>
    <s v="No"/>
    <s v="Si"/>
    <s v="Si"/>
    <s v="Si"/>
    <s v="Si"/>
    <m/>
    <m/>
    <m/>
    <m/>
    <m/>
    <m/>
  </r>
  <r>
    <x v="63"/>
    <d v="2021-12-02T00:00:00"/>
    <s v="Petición"/>
    <x v="1"/>
    <d v="2021-12-02T00:00:00"/>
    <n v="1"/>
    <n v="30"/>
    <d v="2021-12-02T00:00:00"/>
    <n v="0"/>
    <x v="0"/>
    <x v="1"/>
    <s v="Si"/>
    <s v="No"/>
    <s v="No"/>
    <s v="No"/>
    <s v="No"/>
    <x v="4"/>
    <s v="No"/>
    <s v="No"/>
    <s v="No"/>
    <s v="No"/>
    <s v="No"/>
    <s v="No"/>
    <s v="No"/>
    <s v="No"/>
    <s v="No"/>
    <s v="No"/>
    <s v="No"/>
    <s v="No"/>
    <s v="No"/>
    <s v="No"/>
    <s v="No"/>
    <s v="No"/>
    <s v="No"/>
    <s v="No"/>
    <s v="No"/>
    <s v="No"/>
    <s v="No"/>
    <s v="No"/>
    <s v="Si"/>
    <s v="Si"/>
    <s v="Si"/>
    <s v="Si"/>
    <s v="No"/>
    <s v="Si"/>
    <s v="No"/>
    <s v="Si"/>
    <s v="Si"/>
    <d v="2021-12-02T00:00:00"/>
  </r>
  <r>
    <x v="64"/>
    <d v="2021-12-06T00:00:00"/>
    <s v="Petición"/>
    <x v="0"/>
    <d v="2021-12-04T00:00:00"/>
    <n v="3"/>
    <n v="30"/>
    <d v="2022-01-18T00:00:00"/>
    <n v="45"/>
    <x v="1"/>
    <x v="0"/>
    <s v="Si"/>
    <s v="No"/>
    <s v="No"/>
    <s v="No"/>
    <s v="No"/>
    <x v="0"/>
    <s v="No"/>
    <s v="La fecha de respuesta evidenciada en la imagen de salida es diferente a la registrada en el consolidado de comunicaciones"/>
    <s v="No"/>
    <s v="No"/>
    <s v="No"/>
    <s v="No"/>
    <s v="No"/>
    <s v="No"/>
    <s v="No"/>
    <s v="No"/>
    <s v="No"/>
    <s v="No"/>
    <s v="No"/>
    <s v="No"/>
    <s v="No"/>
    <s v="No"/>
    <s v="No"/>
    <s v="No"/>
    <s v="No"/>
    <s v="No"/>
    <s v="No"/>
    <s v="No"/>
    <s v="Si"/>
    <s v="Si"/>
    <s v="Si"/>
    <s v="Si"/>
    <s v="No"/>
    <s v="Si"/>
    <s v="No"/>
    <s v="Si"/>
    <s v="Si"/>
    <d v="2021-12-06T00:00:00"/>
  </r>
  <r>
    <x v="65"/>
    <d v="2021-12-09T00:00:00"/>
    <s v="Petición"/>
    <x v="1"/>
    <d v="2021-12-07T00:00:00"/>
    <n v="2"/>
    <n v="30"/>
    <d v="2021-12-16T00:00:00"/>
    <n v="9"/>
    <x v="1"/>
    <x v="1"/>
    <s v="Si"/>
    <s v="No"/>
    <s v="No"/>
    <s v="No"/>
    <s v="No"/>
    <x v="4"/>
    <s v="No"/>
    <s v="No"/>
    <s v="No"/>
    <s v="No"/>
    <s v="No"/>
    <s v="No"/>
    <s v="No"/>
    <s v="No"/>
    <s v="No"/>
    <s v="No"/>
    <s v="No"/>
    <s v="No"/>
    <s v="No"/>
    <s v="No"/>
    <s v="No"/>
    <s v="No"/>
    <s v="No"/>
    <s v="No"/>
    <s v="No"/>
    <s v="No"/>
    <s v="No"/>
    <s v="No"/>
    <s v="Si"/>
    <s v="Si"/>
    <s v="Si"/>
    <s v="Si"/>
    <s v="No"/>
    <s v="Si"/>
    <s v="No"/>
    <s v="Si"/>
    <s v="Si"/>
    <d v="2021-12-09T00:00:00"/>
  </r>
  <r>
    <x v="66"/>
    <d v="2021-12-09T00:00:00"/>
    <s v="Petición"/>
    <x v="0"/>
    <d v="2021-12-08T00:00:00"/>
    <n v="2"/>
    <n v="30"/>
    <d v="2022-01-18T00:00:00"/>
    <n v="41"/>
    <x v="0"/>
    <x v="0"/>
    <s v="Si"/>
    <s v="No"/>
    <s v="No"/>
    <s v="No"/>
    <s v="No"/>
    <x v="0"/>
    <s v="No"/>
    <s v="La fecha de respuesta evidenciada en la imagen de salida es diferente a la registrada en el consolidado de comunicaciones"/>
    <s v="No"/>
    <s v="No"/>
    <s v="No"/>
    <s v="No"/>
    <s v="No"/>
    <s v="No"/>
    <s v="No"/>
    <s v="No"/>
    <s v="No"/>
    <s v="No"/>
    <s v="No"/>
    <s v="No"/>
    <s v="No"/>
    <s v="No"/>
    <s v="No"/>
    <s v="No"/>
    <s v="No"/>
    <s v="No"/>
    <s v="No"/>
    <s v="No"/>
    <s v="Si"/>
    <s v="Si"/>
    <s v="Si"/>
    <s v="Si"/>
    <s v="No"/>
    <s v="Si"/>
    <s v="No"/>
    <s v="Si"/>
    <s v="Si"/>
    <d v="2021-12-09T00:00:00"/>
  </r>
  <r>
    <x v="67"/>
    <d v="2021-12-13T00:00:00"/>
    <s v="Petición"/>
    <x v="0"/>
    <d v="2021-12-10T00:00:00"/>
    <n v="3"/>
    <n v="30"/>
    <d v="2021-12-22T00:00:00"/>
    <n v="12"/>
    <x v="1"/>
    <x v="1"/>
    <s v="Si"/>
    <s v="No"/>
    <s v="No"/>
    <s v="No"/>
    <s v="No"/>
    <x v="0"/>
    <s v="No"/>
    <s v="No"/>
    <s v="No"/>
    <s v="No"/>
    <s v="No"/>
    <s v="No"/>
    <s v="No"/>
    <s v="No"/>
    <s v="No"/>
    <s v="No"/>
    <s v="No"/>
    <s v="No"/>
    <s v="No"/>
    <s v="No"/>
    <s v="No"/>
    <s v="No"/>
    <s v="No"/>
    <s v="No"/>
    <s v="No"/>
    <s v="No"/>
    <s v="No"/>
    <s v="No"/>
    <s v="Si"/>
    <s v="Si"/>
    <s v="Si"/>
    <s v="Si"/>
    <s v="No"/>
    <s v="Si"/>
    <s v="No"/>
    <s v="Si"/>
    <s v="Si"/>
    <d v="2021-12-13T00:00:00"/>
  </r>
  <r>
    <x v="68"/>
    <d v="2021-12-15T00:00:00"/>
    <s v="Petición"/>
    <x v="0"/>
    <d v="2021-12-15T00:00:00"/>
    <n v="1"/>
    <n v="30"/>
    <d v="2021-12-15T00:00:00"/>
    <n v="0"/>
    <x v="0"/>
    <x v="1"/>
    <s v="Si"/>
    <s v="No"/>
    <s v="No"/>
    <s v="No"/>
    <s v="No"/>
    <x v="0"/>
    <s v="No"/>
    <s v="No"/>
    <s v="No"/>
    <s v="No"/>
    <s v="No"/>
    <s v="No"/>
    <s v="No"/>
    <s v="No"/>
    <s v="No"/>
    <s v="No"/>
    <s v="No"/>
    <s v="No"/>
    <s v="No"/>
    <s v="No"/>
    <s v="No"/>
    <s v="No"/>
    <s v="No"/>
    <s v="No"/>
    <s v="No"/>
    <s v="No"/>
    <s v="No"/>
    <s v="No"/>
    <s v="Si"/>
    <s v="Si"/>
    <s v="Si"/>
    <s v="Si"/>
    <s v="No"/>
    <s v="Si"/>
    <s v="No"/>
    <s v="Si"/>
    <s v="Si"/>
    <d v="2021-12-15T00:00:00"/>
  </r>
  <r>
    <x v="69"/>
    <d v="2021-12-20T00:00:00"/>
    <s v="Petición"/>
    <x v="1"/>
    <d v="2021-12-17T00:00:00"/>
    <n v="3"/>
    <n v="30"/>
    <d v="2021-12-22T00:00:00"/>
    <n v="5"/>
    <x v="1"/>
    <x v="1"/>
    <s v="Si"/>
    <s v="No"/>
    <s v="No"/>
    <s v="No"/>
    <s v="No"/>
    <x v="1"/>
    <s v="No"/>
    <s v="En la respuesta enviada en idioma inglés, se incluyó una frase en español"/>
    <s v="No"/>
    <s v="No"/>
    <s v="No"/>
    <s v="No"/>
    <s v="No"/>
    <s v="No"/>
    <s v="No"/>
    <s v="No"/>
    <s v="No"/>
    <s v="No"/>
    <s v="No"/>
    <s v="No"/>
    <s v="No"/>
    <s v="No"/>
    <s v="No"/>
    <s v="No"/>
    <s v="No"/>
    <s v="No"/>
    <s v="No"/>
    <s v="No"/>
    <s v="Si"/>
    <s v="Si"/>
    <s v="Si"/>
    <s v="Si"/>
    <s v="No"/>
    <s v="Si"/>
    <s v="No"/>
    <s v="Si"/>
    <s v="Si"/>
    <d v="2021-12-20T00:00:00"/>
  </r>
  <r>
    <x v="70"/>
    <d v="2021-12-21T00:00:00"/>
    <s v="Petición"/>
    <x v="1"/>
    <d v="2021-12-21T00:00:00"/>
    <n v="1"/>
    <n v="30"/>
    <d v="2021-12-21T00:00:00"/>
    <n v="0"/>
    <x v="0"/>
    <x v="1"/>
    <s v="Si"/>
    <s v="Si"/>
    <s v="No"/>
    <s v="No"/>
    <s v="No"/>
    <x v="4"/>
    <s v="No"/>
    <s v="No"/>
    <s v="No"/>
    <s v="No"/>
    <s v="No"/>
    <s v="No"/>
    <s v="No"/>
    <s v="No"/>
    <s v="No"/>
    <s v="No"/>
    <s v="No"/>
    <s v="No"/>
    <s v="No"/>
    <s v="No"/>
    <s v="No"/>
    <s v="No"/>
    <s v="No"/>
    <s v="No"/>
    <s v="No"/>
    <s v="No"/>
    <s v="No"/>
    <s v="No"/>
    <s v="No"/>
    <s v="No"/>
    <s v="Si"/>
    <s v="Si"/>
    <s v="No"/>
    <s v="Si"/>
    <s v="No"/>
    <s v="Si"/>
    <s v="Si"/>
    <d v="2021-12-21T00:00:00"/>
  </r>
  <r>
    <x v="71"/>
    <d v="2021-12-27T00:00:00"/>
    <s v="Petición"/>
    <x v="1"/>
    <d v="2021-12-24T00:00:00"/>
    <n v="3"/>
    <n v="30"/>
    <d v="2021-12-27T00:00:00"/>
    <n v="3"/>
    <x v="1"/>
    <x v="1"/>
    <s v="Si"/>
    <s v="No"/>
    <s v="No"/>
    <s v="No"/>
    <s v="No"/>
    <x v="4"/>
    <s v="No"/>
    <s v="No"/>
    <s v="No"/>
    <s v="No"/>
    <s v="No"/>
    <s v="No"/>
    <s v="No"/>
    <s v="No"/>
    <s v="No"/>
    <s v="No"/>
    <s v="No"/>
    <s v="No"/>
    <s v="No"/>
    <s v="No"/>
    <s v="No"/>
    <s v="No"/>
    <s v="No"/>
    <s v="No"/>
    <s v="No"/>
    <s v="No"/>
    <s v="No"/>
    <s v="No"/>
    <s v="Si"/>
    <s v="Si"/>
    <s v="Si"/>
    <s v="Si"/>
    <s v="No"/>
    <s v="Si"/>
    <s v="No"/>
    <s v="Si"/>
    <s v="No"/>
    <d v="2021-12-27T00:00:00"/>
  </r>
  <r>
    <x v="72"/>
    <d v="2021-12-29T00:00:00"/>
    <s v="Petición"/>
    <x v="1"/>
    <d v="2021-12-29T00:00:00"/>
    <n v="1"/>
    <n v="30"/>
    <d v="2022-01-03T00:00:00"/>
    <n v="5"/>
    <x v="0"/>
    <x v="1"/>
    <s v="Si"/>
    <s v="No"/>
    <s v="No"/>
    <s v="No"/>
    <s v="No"/>
    <x v="4"/>
    <s v="No"/>
    <s v="No"/>
    <s v="No"/>
    <s v="No"/>
    <s v="No"/>
    <s v="No"/>
    <s v="No"/>
    <s v="No"/>
    <s v="No"/>
    <s v="No"/>
    <s v="No"/>
    <s v="No"/>
    <s v="No"/>
    <s v="No"/>
    <s v="No"/>
    <s v="No"/>
    <s v="No"/>
    <s v="No"/>
    <s v="No"/>
    <s v="No"/>
    <s v="No"/>
    <s v="No"/>
    <s v="Si"/>
    <s v="Si"/>
    <s v="Si"/>
    <s v="Si"/>
    <s v="No"/>
    <s v="Si"/>
    <s v="No"/>
    <s v="Si"/>
    <s v="No"/>
    <d v="2021-12-29T00:00:00"/>
  </r>
  <r>
    <x v="73"/>
    <d v="2021-12-31T00:00:00"/>
    <s v="Petición"/>
    <x v="0"/>
    <d v="2021-12-30T00:00:00"/>
    <n v="1"/>
    <n v="30"/>
    <d v="2022-01-18T00:00:00"/>
    <n v="19"/>
    <x v="0"/>
    <x v="1"/>
    <s v="Si"/>
    <s v="No"/>
    <s v="No"/>
    <s v="No"/>
    <s v="No"/>
    <x v="0"/>
    <s v="No"/>
    <s v="No"/>
    <s v="No"/>
    <s v="No"/>
    <s v="No"/>
    <s v="No"/>
    <s v="No"/>
    <s v="No"/>
    <s v="No"/>
    <s v="No"/>
    <s v="No"/>
    <s v="No"/>
    <s v="No"/>
    <s v="No"/>
    <s v="No"/>
    <s v="No"/>
    <s v="No"/>
    <s v="No"/>
    <s v="No"/>
    <s v="No"/>
    <s v="No"/>
    <s v="No"/>
    <s v="Si"/>
    <s v="Si"/>
    <s v="Si"/>
    <s v="Si"/>
    <s v="No"/>
    <s v="Si"/>
    <s v="No"/>
    <s v="Si"/>
    <s v="Si"/>
    <d v="2021-12-31T00:00:00"/>
  </r>
  <r>
    <x v="74"/>
    <d v="2022-01-03T00:00:00"/>
    <s v="Petición"/>
    <x v="0"/>
    <d v="2021-12-31T00:00:00"/>
    <n v="3"/>
    <n v="30"/>
    <d v="2022-01-18T00:00:00"/>
    <n v="18"/>
    <x v="1"/>
    <x v="1"/>
    <s v="Si"/>
    <s v="No"/>
    <s v="No"/>
    <s v="No"/>
    <s v="No"/>
    <x v="0"/>
    <s v="No"/>
    <s v="La fecha de respuesta evidenciada en la imagen de salida es diferente a la registrada en el consolidado de comunicaciones"/>
    <s v="No"/>
    <s v="No"/>
    <s v="No"/>
    <s v="No"/>
    <s v="No"/>
    <s v="No"/>
    <s v="No"/>
    <s v="No"/>
    <s v="No"/>
    <s v="No"/>
    <s v="No"/>
    <s v="No"/>
    <s v="No"/>
    <s v="No"/>
    <s v="No"/>
    <s v="No"/>
    <s v="No"/>
    <s v="No"/>
    <s v="No"/>
    <s v="No"/>
    <s v="Si"/>
    <s v="Si"/>
    <s v="Si"/>
    <s v="Si"/>
    <s v="No"/>
    <s v="Si"/>
    <s v="No"/>
    <s v="Si"/>
    <s v="Si"/>
    <d v="2021-01-03T00:00:00"/>
  </r>
  <r>
    <x v="75"/>
    <d v="2022-01-04T00:00:00"/>
    <s v="Petición"/>
    <x v="0"/>
    <d v="2022-01-03T00:00:00"/>
    <n v="1"/>
    <n v="30"/>
    <d v="2022-01-18T00:00:00"/>
    <n v="15"/>
    <x v="0"/>
    <x v="1"/>
    <s v="Si"/>
    <s v="No"/>
    <s v="No"/>
    <s v="No"/>
    <s v="No"/>
    <x v="0"/>
    <s v="No"/>
    <s v="La fecha de respuesta evidenciada en la imagen de salida es diferente a la registrada en el consolidado de comunicaciones"/>
    <s v="No"/>
    <s v="No"/>
    <s v="No"/>
    <s v="No"/>
    <s v="No"/>
    <s v="No"/>
    <s v="No"/>
    <s v="No"/>
    <s v="No"/>
    <s v="No"/>
    <s v="No"/>
    <s v="No"/>
    <s v="No"/>
    <s v="No"/>
    <s v="No"/>
    <s v="No"/>
    <s v="No"/>
    <s v="No"/>
    <s v="No"/>
    <s v="No"/>
    <s v="Si"/>
    <s v="Si"/>
    <s v="Si"/>
    <s v="Si"/>
    <s v="No"/>
    <s v="Si"/>
    <s v="No"/>
    <s v="Si"/>
    <s v="Si"/>
    <d v="2022-01-04T00:00:00"/>
  </r>
  <r>
    <x v="76"/>
    <d v="2022-01-07T00:00:00"/>
    <s v="Petición"/>
    <x v="0"/>
    <d v="2022-01-04T00:00:00"/>
    <n v="1"/>
    <n v="30"/>
    <d v="2022-02-07T00:00:00"/>
    <n v="34"/>
    <x v="1"/>
    <x v="0"/>
    <s v="Si"/>
    <s v="No"/>
    <s v="No"/>
    <s v="No"/>
    <s v="No"/>
    <x v="12"/>
    <s v="No"/>
    <s v="No"/>
    <s v="No"/>
    <s v="No"/>
    <s v="No"/>
    <s v="No"/>
    <s v="No"/>
    <s v="No"/>
    <s v="No"/>
    <s v="No"/>
    <s v="No"/>
    <s v="No"/>
    <s v="No"/>
    <s v="No"/>
    <s v="No"/>
    <s v="No"/>
    <s v="No"/>
    <s v="No"/>
    <s v="No"/>
    <s v="No"/>
    <s v="No"/>
    <s v="No"/>
    <s v="Si"/>
    <s v="Si"/>
    <s v="Si"/>
    <s v="Si"/>
    <s v="Si"/>
    <s v="Si"/>
    <s v="No"/>
    <s v="Si"/>
    <s v="Si"/>
    <d v="2022-01-07T00:00:00"/>
  </r>
  <r>
    <x v="77"/>
    <d v="2022-01-12T00:00:00"/>
    <s v="Petición"/>
    <x v="1"/>
    <d v="2022-01-12T00:00:00"/>
    <n v="1"/>
    <n v="30"/>
    <d v="2022-01-14T00:00:00"/>
    <n v="2"/>
    <x v="0"/>
    <x v="1"/>
    <s v="Si"/>
    <s v="No"/>
    <s v="No"/>
    <s v="No"/>
    <s v="No"/>
    <x v="13"/>
    <s v="No"/>
    <s v="No"/>
    <s v="No"/>
    <s v="No"/>
    <s v="No"/>
    <s v="No"/>
    <s v="No"/>
    <s v="No"/>
    <s v="No"/>
    <s v="No"/>
    <s v="No"/>
    <s v="No"/>
    <s v="No"/>
    <s v="No"/>
    <s v="No"/>
    <s v="No"/>
    <s v="No"/>
    <s v="No"/>
    <s v="No"/>
    <s v="No"/>
    <s v="No"/>
    <s v="No"/>
    <s v="Si"/>
    <s v="Si"/>
    <s v="Si"/>
    <s v="Si"/>
    <s v="No"/>
    <s v="Si"/>
    <s v="No"/>
    <s v="Si"/>
    <s v="No"/>
    <d v="2022-01-12T00:00:00"/>
  </r>
  <r>
    <x v="78"/>
    <d v="2022-01-18T00:00:00"/>
    <s v="Petición"/>
    <x v="1"/>
    <d v="2022-01-17T00:00:00"/>
    <n v="1"/>
    <n v="30"/>
    <d v="2022-02-08T00:00:00"/>
    <n v="22"/>
    <x v="0"/>
    <x v="1"/>
    <s v="Si"/>
    <s v="No"/>
    <s v="No"/>
    <s v="No"/>
    <s v="No"/>
    <x v="13"/>
    <s v="No"/>
    <s v="La fecha de respuesta evidenciada en la imagen de salida es diferente a la registrada en el consolidado de comunicaciones, incluso anterior a la radicación"/>
    <s v="No"/>
    <s v="No"/>
    <s v="No"/>
    <s v="No"/>
    <s v="No"/>
    <s v="No"/>
    <s v="No"/>
    <s v="No"/>
    <s v="No"/>
    <s v="No"/>
    <s v="No"/>
    <s v="No"/>
    <s v="No"/>
    <s v="No"/>
    <s v="No"/>
    <s v="No"/>
    <s v="No"/>
    <s v="No"/>
    <s v="No"/>
    <s v="No"/>
    <s v="Si"/>
    <s v="Si"/>
    <s v="Si"/>
    <s v="Si"/>
    <s v="No"/>
    <s v="Si"/>
    <s v="No"/>
    <s v="Si"/>
    <s v="No"/>
    <d v="2022-01-18T00:00:00"/>
  </r>
  <r>
    <x v="79"/>
    <d v="2022-01-21T00:00:00"/>
    <s v="Petición"/>
    <x v="1"/>
    <d v="2022-01-21T00:00:00"/>
    <n v="3"/>
    <n v="30"/>
    <d v="2022-02-08T00:00:00"/>
    <n v="18"/>
    <x v="0"/>
    <x v="1"/>
    <s v="Si"/>
    <s v="No"/>
    <s v="No"/>
    <s v="No"/>
    <s v="No"/>
    <x v="13"/>
    <s v="No"/>
    <s v="La fecha de respuesta evidenciada en la imagen de salida es diferente a la registrada en el consolidado de comunicaciones, incluso anterior a la radicación"/>
    <s v="No"/>
    <s v="No"/>
    <s v="No"/>
    <s v="No"/>
    <s v="No"/>
    <s v="No"/>
    <s v="No"/>
    <s v="No"/>
    <s v="No"/>
    <s v="No"/>
    <s v="No"/>
    <s v="No"/>
    <s v="No"/>
    <s v="No"/>
    <s v="No"/>
    <s v="No"/>
    <s v="No"/>
    <s v="No"/>
    <s v="No"/>
    <s v="No"/>
    <s v="Si"/>
    <s v="Si"/>
    <s v="Si"/>
    <s v="Si"/>
    <s v="No"/>
    <s v="Si"/>
    <s v="No"/>
    <s v="Si"/>
    <s v="No"/>
    <d v="2022-01-21T00:00:00"/>
  </r>
  <r>
    <x v="80"/>
    <d v="2022-01-24T00:00:00"/>
    <s v="Petición"/>
    <x v="1"/>
    <d v="2022-01-24T00:00:00"/>
    <n v="1"/>
    <n v="30"/>
    <d v="2022-01-26T00:00:00"/>
    <n v="2"/>
    <x v="0"/>
    <x v="1"/>
    <s v="Si"/>
    <s v="No"/>
    <s v="No"/>
    <s v="No"/>
    <s v="No"/>
    <x v="13"/>
    <s v="No"/>
    <s v="Eliminar el dóble consecutivo de radicación"/>
    <s v="No"/>
    <s v="No"/>
    <s v="No"/>
    <s v="No"/>
    <s v="No"/>
    <s v="No"/>
    <s v="No"/>
    <s v="No"/>
    <s v="No"/>
    <s v="No"/>
    <s v="No"/>
    <s v="No"/>
    <s v="No"/>
    <s v="No"/>
    <s v="No"/>
    <s v="No"/>
    <s v="No"/>
    <s v="No"/>
    <s v="No"/>
    <s v="No"/>
    <s v="Si"/>
    <s v="Si"/>
    <s v="Si"/>
    <s v="Si"/>
    <s v="No"/>
    <s v="Si"/>
    <s v="No"/>
    <s v="Si"/>
    <s v="No"/>
    <d v="2022-01-24T00:00:00"/>
  </r>
  <r>
    <x v="81"/>
    <d v="2022-01-25T00:00:00"/>
    <s v="Petición"/>
    <x v="1"/>
    <d v="2022-01-24T00:00:00"/>
    <n v="1"/>
    <n v="30"/>
    <d v="2022-01-26T00:00:00"/>
    <n v="2"/>
    <x v="0"/>
    <x v="1"/>
    <s v="Si"/>
    <s v="No"/>
    <s v="No"/>
    <s v="No"/>
    <s v="No"/>
    <x v="13"/>
    <s v="No"/>
    <s v="No"/>
    <s v="No"/>
    <s v="No"/>
    <s v="No"/>
    <s v="No"/>
    <s v="No"/>
    <s v="No"/>
    <s v="No"/>
    <s v="No"/>
    <s v="No"/>
    <s v="No"/>
    <s v="No"/>
    <s v="No"/>
    <s v="No"/>
    <s v="No"/>
    <s v="No"/>
    <s v="No"/>
    <s v="No"/>
    <s v="No"/>
    <s v="No"/>
    <s v="No"/>
    <s v="Si"/>
    <s v="Si"/>
    <s v="Si"/>
    <s v="Si"/>
    <s v="No"/>
    <s v="Si"/>
    <s v="No"/>
    <s v="Si"/>
    <s v="No"/>
    <d v="2022-01-25T00:00:00"/>
  </r>
  <r>
    <x v="82"/>
    <d v="2022-01-26T00:00:00"/>
    <s v="Petición"/>
    <x v="1"/>
    <d v="2022-01-25T00:00:00"/>
    <n v="1"/>
    <n v="30"/>
    <d v="2022-01-26T00:00:00"/>
    <n v="1"/>
    <x v="0"/>
    <x v="1"/>
    <s v="Si"/>
    <s v="No"/>
    <s v="No"/>
    <s v="No"/>
    <s v="No"/>
    <x v="13"/>
    <s v="No"/>
    <s v="No"/>
    <s v="No"/>
    <s v="No"/>
    <s v="No"/>
    <s v="No"/>
    <s v="No"/>
    <s v="No"/>
    <s v="No"/>
    <s v="No"/>
    <s v="No"/>
    <s v="No"/>
    <s v="No"/>
    <s v="No"/>
    <s v="No"/>
    <s v="No"/>
    <s v="No"/>
    <s v="No"/>
    <s v="No"/>
    <s v="No"/>
    <s v="No"/>
    <s v="No"/>
    <s v="Si"/>
    <s v="Si"/>
    <s v="Si"/>
    <s v="Si"/>
    <s v="No"/>
    <s v="Si"/>
    <s v="No"/>
    <s v="Si"/>
    <s v="No"/>
    <d v="2022-01-26T00:00:00"/>
  </r>
  <r>
    <x v="83"/>
    <d v="2022-01-27T00:00:00"/>
    <s v="Petición"/>
    <x v="1"/>
    <d v="2022-01-26T00:00:00"/>
    <n v="1"/>
    <n v="30"/>
    <d v="2022-01-27T00:00:00"/>
    <n v="1"/>
    <x v="0"/>
    <x v="1"/>
    <s v="Si"/>
    <s v="No"/>
    <s v="No"/>
    <s v="No"/>
    <s v="No"/>
    <x v="13"/>
    <s v="No"/>
    <s v="No"/>
    <s v="No"/>
    <s v="No"/>
    <s v="No"/>
    <s v="No"/>
    <s v="No"/>
    <s v="No"/>
    <s v="No"/>
    <s v="No"/>
    <s v="No"/>
    <s v="No"/>
    <s v="No"/>
    <s v="No"/>
    <s v="No"/>
    <s v="No"/>
    <s v="No"/>
    <s v="No"/>
    <s v="No"/>
    <s v="No"/>
    <s v="No"/>
    <s v="No"/>
    <s v="Si"/>
    <s v="Si"/>
    <s v="Si"/>
    <s v="Si"/>
    <s v="No"/>
    <s v="Si"/>
    <s v="No"/>
    <s v="Si"/>
    <s v="No"/>
    <d v="2022-01-27T00:00:00"/>
  </r>
  <r>
    <x v="84"/>
    <d v="2022-01-31T00:00:00"/>
    <s v="Petición"/>
    <x v="11"/>
    <d v="2022-01-31T00:00:00"/>
    <n v="1"/>
    <n v="30"/>
    <d v="2022-02-01T00:00:00"/>
    <n v="1"/>
    <x v="0"/>
    <x v="1"/>
    <s v="Si"/>
    <s v="No"/>
    <s v="No"/>
    <s v="No"/>
    <s v="No"/>
    <x v="6"/>
    <s v="No"/>
    <s v="No"/>
    <s v="No"/>
    <s v="No"/>
    <s v="No"/>
    <s v="No"/>
    <s v="No"/>
    <s v="No"/>
    <s v="No"/>
    <s v="No"/>
    <s v="No"/>
    <s v="No"/>
    <s v="No"/>
    <s v="No"/>
    <s v="No"/>
    <s v="No"/>
    <s v="No"/>
    <s v="No"/>
    <s v="No"/>
    <s v="No"/>
    <s v="No"/>
    <s v="No"/>
    <s v="Si"/>
    <s v="Si"/>
    <s v="Si"/>
    <s v="Si"/>
    <s v="No"/>
    <s v="Si"/>
    <s v="No"/>
    <s v="Si"/>
    <s v="Si"/>
    <d v="2022-01-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5" cacheId="9" applyNumberFormats="0" applyBorderFormats="0" applyFontFormats="0" applyPatternFormats="0" applyAlignmentFormats="0" applyWidthHeightFormats="1" dataCaption="Valores" updatedVersion="5" minRefreshableVersion="3" useAutoFormatting="1" itemPrintTitles="1" createdVersion="7" indent="0" outline="1" outlineData="1" multipleFieldFilters="0" chartFormat="1">
  <location ref="A49:D63" firstHeaderRow="1" firstDataRow="2" firstDataCol="1"/>
  <pivotFields count="49">
    <pivotField numFmtId="1" showAll="0"/>
    <pivotField showAll="0"/>
    <pivotField showAll="0"/>
    <pivotField axis="axisRow" showAll="0" sortType="descending">
      <items count="14">
        <item x="10"/>
        <item m="1" x="12"/>
        <item x="7"/>
        <item x="6"/>
        <item x="8"/>
        <item x="9"/>
        <item x="4"/>
        <item x="11"/>
        <item x="5"/>
        <item x="1"/>
        <item x="2"/>
        <item x="0"/>
        <item x="3"/>
        <item t="default"/>
      </items>
      <autoSortScope>
        <pivotArea dataOnly="0" outline="0" fieldPosition="0">
          <references count="1">
            <reference field="4294967294" count="1" selected="0">
              <x v="0"/>
            </reference>
          </references>
        </pivotArea>
      </autoSortScope>
    </pivotField>
    <pivotField numFmtId="14"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3"/>
  </rowFields>
  <rowItems count="13">
    <i>
      <x v="9"/>
    </i>
    <i>
      <x v="11"/>
    </i>
    <i>
      <x v="8"/>
    </i>
    <i>
      <x v="2"/>
    </i>
    <i>
      <x v="7"/>
    </i>
    <i>
      <x v="4"/>
    </i>
    <i>
      <x v="12"/>
    </i>
    <i>
      <x v="5"/>
    </i>
    <i>
      <x v="10"/>
    </i>
    <i>
      <x v="3"/>
    </i>
    <i>
      <x/>
    </i>
    <i>
      <x v="6"/>
    </i>
    <i t="grand">
      <x/>
    </i>
  </rowItems>
  <colFields count="1">
    <field x="9"/>
  </colFields>
  <colItems count="3">
    <i>
      <x/>
    </i>
    <i>
      <x v="1"/>
    </i>
    <i t="grand">
      <x/>
    </i>
  </colItems>
  <dataFields count="1">
    <dataField name="Cuenta de Fecha radicado" fld="48" subtotal="count" baseField="0" baseItem="0"/>
  </dataFields>
  <formats count="3">
    <format dxfId="22">
      <pivotArea type="all" dataOnly="0" outline="0" fieldPosition="0"/>
    </format>
    <format dxfId="21">
      <pivotArea outline="0" collapsedLevelsAreSubtotals="1" fieldPosition="0"/>
    </format>
    <format dxfId="20">
      <pivotArea type="all" dataOnly="0" outline="0" fieldPosition="0"/>
    </format>
  </formats>
  <chartFormats count="4">
    <chartFormat chart="0" format="0" series="1">
      <pivotArea type="data" outline="0" fieldPosition="0">
        <references count="1">
          <reference field="9" count="1" selected="0">
            <x v="0"/>
          </reference>
        </references>
      </pivotArea>
    </chartFormat>
    <chartFormat chart="0" format="1" series="1">
      <pivotArea type="data" outline="0" fieldPosition="0">
        <references count="1">
          <reference field="9" count="1" selected="0">
            <x v="1"/>
          </reference>
        </references>
      </pivotArea>
    </chartFormat>
    <chartFormat chart="0" format="2" series="1">
      <pivotArea type="data" outline="0" fieldPosition="0">
        <references count="2">
          <reference field="4294967294" count="1" selected="0">
            <x v="0"/>
          </reference>
          <reference field="9"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6" cacheId="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74:E88" firstHeaderRow="1" firstDataRow="2" firstDataCol="1"/>
  <pivotFields count="49">
    <pivotField numFmtId="1" showAll="0"/>
    <pivotField showAll="0"/>
    <pivotField showAll="0"/>
    <pivotField axis="axisRow" showAll="0">
      <items count="14">
        <item x="10"/>
        <item m="1" x="12"/>
        <item x="7"/>
        <item x="6"/>
        <item x="8"/>
        <item x="9"/>
        <item x="4"/>
        <item x="11"/>
        <item x="5"/>
        <item x="1"/>
        <item x="2"/>
        <item x="0"/>
        <item x="3"/>
        <item t="default"/>
      </items>
    </pivotField>
    <pivotField numFmtId="14" showAll="0"/>
    <pivotField showAll="0"/>
    <pivotField showAll="0"/>
    <pivotField dataField="1" showAll="0"/>
    <pivotField showAll="0"/>
    <pivotField showAll="0"/>
    <pivotField axis="axisCol"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2"/>
    </i>
    <i>
      <x v="3"/>
    </i>
    <i>
      <x v="4"/>
    </i>
    <i>
      <x v="5"/>
    </i>
    <i>
      <x v="6"/>
    </i>
    <i>
      <x v="7"/>
    </i>
    <i>
      <x v="8"/>
    </i>
    <i>
      <x v="9"/>
    </i>
    <i>
      <x v="10"/>
    </i>
    <i>
      <x v="11"/>
    </i>
    <i>
      <x v="12"/>
    </i>
    <i t="grand">
      <x/>
    </i>
  </rowItems>
  <colFields count="1">
    <field x="10"/>
  </colFields>
  <colItems count="4">
    <i>
      <x/>
    </i>
    <i>
      <x v="1"/>
    </i>
    <i>
      <x v="2"/>
    </i>
    <i t="grand">
      <x/>
    </i>
  </colItems>
  <dataFields count="1">
    <dataField name="Cuenta de Fecha de respuesta" fld="7" subtotal="count" baseField="0" baseItem="0"/>
  </dataFields>
  <formats count="8">
    <format dxfId="30">
      <pivotArea type="all" dataOnly="0" outline="0" fieldPosition="0"/>
    </format>
    <format dxfId="29">
      <pivotArea outline="0" collapsedLevelsAreSubtotals="1" fieldPosition="0"/>
    </format>
    <format dxfId="28">
      <pivotArea field="10" type="button" dataOnly="0" labelOnly="1" outline="0" axis="axisCol" fieldPosition="0"/>
    </format>
    <format dxfId="27">
      <pivotArea type="topRight" dataOnly="0" labelOnly="1" outline="0" fieldPosition="0"/>
    </format>
    <format dxfId="26">
      <pivotArea dataOnly="0" labelOnly="1" fieldPosition="0">
        <references count="1">
          <reference field="10" count="0"/>
        </references>
      </pivotArea>
    </format>
    <format dxfId="25">
      <pivotArea dataOnly="0" labelOnly="1" grandCol="1" outline="0" fieldPosition="0"/>
    </format>
    <format dxfId="24">
      <pivotArea dataOnly="0" labelOnly="1" fieldPosition="0">
        <references count="1">
          <reference field="10" count="1">
            <x v="1"/>
          </reference>
        </references>
      </pivotArea>
    </format>
    <format dxfId="23">
      <pivotArea type="all" dataOnly="0" outline="0" fieldPosition="0"/>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0" count="1" selected="0">
            <x v="1"/>
          </reference>
        </references>
      </pivotArea>
    </chartFormat>
    <chartFormat chart="0" format="2" series="1">
      <pivotArea type="data" outline="0" fieldPosition="0">
        <references count="2">
          <reference field="4294967294" count="1" selected="0">
            <x v="0"/>
          </reference>
          <reference field="10" count="1" selected="0">
            <x v="2"/>
          </reference>
        </references>
      </pivotArea>
    </chartFormat>
    <chartFormat chart="0" format="3" series="1">
      <pivotArea type="data" outline="0" fieldPosition="0">
        <references count="2">
          <reference field="4294967294" count="1" selected="0">
            <x v="0"/>
          </reference>
          <reference field="1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6" cacheId="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
  <location ref="AZ32:BD46" firstHeaderRow="1" firstDataRow="2" firstDataCol="1"/>
  <pivotFields count="49">
    <pivotField numFmtId="1" showAll="0"/>
    <pivotField showAll="0"/>
    <pivotField showAll="0"/>
    <pivotField axis="axisRow" showAll="0">
      <items count="14">
        <item x="10"/>
        <item m="1" x="12"/>
        <item x="7"/>
        <item x="6"/>
        <item x="8"/>
        <item x="9"/>
        <item x="4"/>
        <item x="11"/>
        <item x="5"/>
        <item x="1"/>
        <item x="2"/>
        <item x="0"/>
        <item x="3"/>
        <item t="default"/>
      </items>
    </pivotField>
    <pivotField numFmtId="14" showAll="0"/>
    <pivotField showAll="0"/>
    <pivotField showAll="0"/>
    <pivotField dataField="1" showAll="0"/>
    <pivotField showAll="0"/>
    <pivotField showAll="0"/>
    <pivotField axis="axisCol"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2"/>
    </i>
    <i>
      <x v="3"/>
    </i>
    <i>
      <x v="4"/>
    </i>
    <i>
      <x v="5"/>
    </i>
    <i>
      <x v="6"/>
    </i>
    <i>
      <x v="7"/>
    </i>
    <i>
      <x v="8"/>
    </i>
    <i>
      <x v="9"/>
    </i>
    <i>
      <x v="10"/>
    </i>
    <i>
      <x v="11"/>
    </i>
    <i>
      <x v="12"/>
    </i>
    <i t="grand">
      <x/>
    </i>
  </rowItems>
  <colFields count="1">
    <field x="10"/>
  </colFields>
  <colItems count="4">
    <i>
      <x/>
    </i>
    <i>
      <x v="1"/>
    </i>
    <i>
      <x v="2"/>
    </i>
    <i t="grand">
      <x/>
    </i>
  </colItems>
  <dataFields count="1">
    <dataField name="Cuenta de Fecha de respuesta" fld="7" subtotal="count" baseField="0" baseItem="0"/>
  </dataFields>
  <formats count="8">
    <format dxfId="7">
      <pivotArea type="all" dataOnly="0" outline="0" fieldPosition="0"/>
    </format>
    <format dxfId="6">
      <pivotArea outline="0" collapsedLevelsAreSubtotals="1" fieldPosition="0"/>
    </format>
    <format dxfId="5">
      <pivotArea field="10" type="button" dataOnly="0" labelOnly="1" outline="0" axis="axisCol" fieldPosition="0"/>
    </format>
    <format dxfId="4">
      <pivotArea type="topRight" dataOnly="0" labelOnly="1" outline="0" fieldPosition="0"/>
    </format>
    <format dxfId="3">
      <pivotArea dataOnly="0" labelOnly="1" fieldPosition="0">
        <references count="1">
          <reference field="10" count="0"/>
        </references>
      </pivotArea>
    </format>
    <format dxfId="2">
      <pivotArea dataOnly="0" labelOnly="1" grandCol="1" outline="0" fieldPosition="0"/>
    </format>
    <format dxfId="1">
      <pivotArea dataOnly="0" labelOnly="1" fieldPosition="0">
        <references count="1">
          <reference field="10" count="1">
            <x v="1"/>
          </reference>
        </references>
      </pivotArea>
    </format>
    <format dxfId="0">
      <pivotArea type="all" dataOnly="0" outline="0" fieldPosition="0"/>
    </format>
  </format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0" count="1" selected="0">
            <x v="1"/>
          </reference>
        </references>
      </pivotArea>
    </chartFormat>
    <chartFormat chart="0" format="2" series="1">
      <pivotArea type="data" outline="0" fieldPosition="0">
        <references count="2">
          <reference field="4294967294" count="1" selected="0">
            <x v="0"/>
          </reference>
          <reference field="10" count="1" selected="0">
            <x v="2"/>
          </reference>
        </references>
      </pivotArea>
    </chartFormat>
    <chartFormat chart="0" format="3" series="1">
      <pivotArea type="data" outline="0" fieldPosition="0">
        <references count="2">
          <reference field="4294967294" count="1" selected="0">
            <x v="0"/>
          </reference>
          <reference field="10" count="1" selected="0">
            <x v="0"/>
          </reference>
        </references>
      </pivotArea>
    </chartFormat>
    <chartFormat chart="2" format="7" series="1">
      <pivotArea type="data" outline="0" fieldPosition="0">
        <references count="2">
          <reference field="4294967294" count="1" selected="0">
            <x v="0"/>
          </reference>
          <reference field="10" count="1" selected="0">
            <x v="0"/>
          </reference>
        </references>
      </pivotArea>
    </chartFormat>
    <chartFormat chart="2" format="8" series="1">
      <pivotArea type="data" outline="0" fieldPosition="0">
        <references count="2">
          <reference field="4294967294" count="1" selected="0">
            <x v="0"/>
          </reference>
          <reference field="10" count="1" selected="0">
            <x v="1"/>
          </reference>
        </references>
      </pivotArea>
    </chartFormat>
    <chartFormat chart="2" format="9" series="1">
      <pivotArea type="data" outline="0" fieldPosition="0">
        <references count="2">
          <reference field="4294967294" count="1" selected="0">
            <x v="0"/>
          </reference>
          <reference field="1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5" cacheId="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
  <location ref="AZ16:BC30" firstHeaderRow="1" firstDataRow="2" firstDataCol="1"/>
  <pivotFields count="49">
    <pivotField numFmtId="1" showAll="0"/>
    <pivotField showAll="0"/>
    <pivotField showAll="0"/>
    <pivotField axis="axisRow" showAll="0">
      <items count="14">
        <item x="10"/>
        <item m="1" x="12"/>
        <item x="7"/>
        <item x="6"/>
        <item x="8"/>
        <item x="9"/>
        <item x="4"/>
        <item x="11"/>
        <item x="5"/>
        <item x="1"/>
        <item x="2"/>
        <item x="0"/>
        <item x="3"/>
        <item t="default"/>
      </items>
    </pivotField>
    <pivotField numFmtId="14"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3"/>
  </rowFields>
  <rowItems count="13">
    <i>
      <x/>
    </i>
    <i>
      <x v="2"/>
    </i>
    <i>
      <x v="3"/>
    </i>
    <i>
      <x v="4"/>
    </i>
    <i>
      <x v="5"/>
    </i>
    <i>
      <x v="6"/>
    </i>
    <i>
      <x v="7"/>
    </i>
    <i>
      <x v="8"/>
    </i>
    <i>
      <x v="9"/>
    </i>
    <i>
      <x v="10"/>
    </i>
    <i>
      <x v="11"/>
    </i>
    <i>
      <x v="12"/>
    </i>
    <i t="grand">
      <x/>
    </i>
  </rowItems>
  <colFields count="1">
    <field x="9"/>
  </colFields>
  <colItems count="3">
    <i>
      <x/>
    </i>
    <i>
      <x v="1"/>
    </i>
    <i t="grand">
      <x/>
    </i>
  </colItems>
  <dataFields count="1">
    <dataField name="Cuenta de Fecha radicado" fld="48" subtotal="count" baseField="0" baseItem="0"/>
  </dataFields>
  <formats count="12">
    <format dxfId="19">
      <pivotArea type="all" dataOnly="0" outline="0" fieldPosition="0"/>
    </format>
    <format dxfId="18">
      <pivotArea outline="0" collapsedLevelsAreSubtotals="1"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9"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fieldPosition="0">
        <references count="1">
          <reference field="3" count="0"/>
        </references>
      </pivotArea>
    </format>
    <format dxfId="10">
      <pivotArea dataOnly="0" labelOnly="1" grandRow="1" outline="0" fieldPosition="0"/>
    </format>
    <format dxfId="9">
      <pivotArea dataOnly="0" labelOnly="1" fieldPosition="0">
        <references count="1">
          <reference field="9" count="0"/>
        </references>
      </pivotArea>
    </format>
    <format dxfId="8">
      <pivotArea dataOnly="0" labelOnly="1" grandCol="1" outline="0" fieldPosition="0"/>
    </format>
  </formats>
  <chartFormats count="6">
    <chartFormat chart="0" format="0" series="1">
      <pivotArea type="data" outline="0" fieldPosition="0">
        <references count="1">
          <reference field="9" count="1" selected="0">
            <x v="0"/>
          </reference>
        </references>
      </pivotArea>
    </chartFormat>
    <chartFormat chart="0" format="1" series="1">
      <pivotArea type="data" outline="0" fieldPosition="0">
        <references count="1">
          <reference field="9" count="1" selected="0">
            <x v="1"/>
          </reference>
        </references>
      </pivotArea>
    </chartFormat>
    <chartFormat chart="0" format="2" series="1">
      <pivotArea type="data" outline="0" fieldPosition="0">
        <references count="2">
          <reference field="4294967294" count="1" selected="0">
            <x v="0"/>
          </reference>
          <reference field="9"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2" format="6" series="1">
      <pivotArea type="data" outline="0" fieldPosition="0">
        <references count="2">
          <reference field="4294967294" count="1" selected="0">
            <x v="0"/>
          </reference>
          <reference field="9" count="1" selected="0">
            <x v="0"/>
          </reference>
        </references>
      </pivotArea>
    </chartFormat>
    <chartFormat chart="2" format="7" series="1">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38"/>
  <sheetViews>
    <sheetView showGridLines="0" tabSelected="1" zoomScaleNormal="100" workbookViewId="0"/>
  </sheetViews>
  <sheetFormatPr baseColWidth="10" defaultColWidth="11.42578125" defaultRowHeight="15.75" x14ac:dyDescent="0.25"/>
  <cols>
    <col min="1" max="1" width="11.42578125" style="9"/>
    <col min="2" max="2" width="5.42578125" style="9" customWidth="1"/>
    <col min="3" max="3" width="18.42578125" style="9" customWidth="1"/>
    <col min="4" max="16384" width="11.42578125" style="9"/>
  </cols>
  <sheetData>
    <row r="2" spans="2:8" x14ac:dyDescent="0.25">
      <c r="F2" s="1" t="s">
        <v>0</v>
      </c>
    </row>
    <row r="3" spans="2:8" x14ac:dyDescent="0.25">
      <c r="F3" s="1"/>
    </row>
    <row r="4" spans="2:8" x14ac:dyDescent="0.25">
      <c r="F4" s="1" t="s">
        <v>1</v>
      </c>
    </row>
    <row r="6" spans="2:8" x14ac:dyDescent="0.25">
      <c r="F6" s="1"/>
    </row>
    <row r="7" spans="2:8" x14ac:dyDescent="0.25">
      <c r="F7" s="1" t="s">
        <v>240</v>
      </c>
    </row>
    <row r="8" spans="2:8" x14ac:dyDescent="0.25">
      <c r="F8" s="1" t="s">
        <v>238</v>
      </c>
    </row>
    <row r="10" spans="2:8" x14ac:dyDescent="0.25">
      <c r="C10" s="10"/>
    </row>
    <row r="11" spans="2:8" x14ac:dyDescent="0.25">
      <c r="C11" s="11"/>
    </row>
    <row r="12" spans="2:8" x14ac:dyDescent="0.25">
      <c r="B12" s="10" t="s">
        <v>2</v>
      </c>
    </row>
    <row r="13" spans="2:8" x14ac:dyDescent="0.25">
      <c r="C13" s="10"/>
    </row>
    <row r="14" spans="2:8" x14ac:dyDescent="0.25">
      <c r="C14" s="140" t="s">
        <v>3</v>
      </c>
      <c r="D14" s="12"/>
      <c r="E14" s="12"/>
      <c r="F14" s="12"/>
      <c r="G14" s="12"/>
      <c r="H14" s="12"/>
    </row>
    <row r="15" spans="2:8" x14ac:dyDescent="0.25">
      <c r="C15" s="51" t="s">
        <v>4</v>
      </c>
      <c r="D15" s="12"/>
      <c r="E15" s="12"/>
      <c r="F15" s="12"/>
      <c r="G15" s="12"/>
      <c r="H15" s="12"/>
    </row>
    <row r="16" spans="2:8" x14ac:dyDescent="0.25">
      <c r="C16" s="51" t="s">
        <v>452</v>
      </c>
      <c r="D16" s="12"/>
      <c r="E16" s="12"/>
      <c r="F16" s="12"/>
      <c r="G16" s="12"/>
      <c r="H16" s="12"/>
    </row>
    <row r="17" spans="3:8" x14ac:dyDescent="0.25">
      <c r="C17" s="51" t="s">
        <v>458</v>
      </c>
      <c r="D17" s="12"/>
      <c r="E17" s="12"/>
      <c r="F17" s="12"/>
      <c r="G17" s="12"/>
      <c r="H17" s="12"/>
    </row>
    <row r="18" spans="3:8" x14ac:dyDescent="0.25">
      <c r="C18" s="51" t="s">
        <v>454</v>
      </c>
      <c r="D18" s="12"/>
      <c r="E18" s="12"/>
      <c r="F18" s="12"/>
      <c r="G18" s="12"/>
      <c r="H18" s="12"/>
    </row>
    <row r="19" spans="3:8" x14ac:dyDescent="0.25">
      <c r="C19" s="51" t="s">
        <v>455</v>
      </c>
      <c r="D19" s="12"/>
      <c r="E19" s="12"/>
      <c r="F19" s="12"/>
      <c r="G19" s="12"/>
      <c r="H19" s="12"/>
    </row>
    <row r="20" spans="3:8" x14ac:dyDescent="0.25">
      <c r="C20" s="139" t="s">
        <v>459</v>
      </c>
      <c r="D20" s="12"/>
      <c r="E20" s="12"/>
      <c r="F20" s="12"/>
      <c r="G20" s="12"/>
      <c r="H20" s="12"/>
    </row>
    <row r="21" spans="3:8" x14ac:dyDescent="0.25">
      <c r="C21" s="139" t="s">
        <v>456</v>
      </c>
      <c r="D21" s="12"/>
      <c r="E21" s="12"/>
      <c r="F21" s="12"/>
      <c r="G21" s="12"/>
      <c r="H21" s="12"/>
    </row>
    <row r="22" spans="3:8" x14ac:dyDescent="0.25">
      <c r="C22" s="51" t="s">
        <v>457</v>
      </c>
      <c r="D22" s="12"/>
      <c r="E22" s="12"/>
      <c r="F22" s="12"/>
      <c r="G22" s="12"/>
      <c r="H22" s="12"/>
    </row>
    <row r="23" spans="3:8" x14ac:dyDescent="0.25">
      <c r="C23" s="51"/>
    </row>
    <row r="25" spans="3:8" x14ac:dyDescent="0.25">
      <c r="C25" s="11"/>
    </row>
    <row r="26" spans="3:8" x14ac:dyDescent="0.25">
      <c r="C26" s="11"/>
    </row>
    <row r="27" spans="3:8" x14ac:dyDescent="0.25">
      <c r="C27" s="11"/>
    </row>
    <row r="29" spans="3:8" x14ac:dyDescent="0.25">
      <c r="F29" s="13" t="s">
        <v>5</v>
      </c>
    </row>
    <row r="30" spans="3:8" x14ac:dyDescent="0.25">
      <c r="F30" s="13" t="s">
        <v>6</v>
      </c>
    </row>
    <row r="31" spans="3:8" x14ac:dyDescent="0.25">
      <c r="F31" s="13" t="s">
        <v>453</v>
      </c>
    </row>
    <row r="32" spans="3:8" x14ac:dyDescent="0.25">
      <c r="F32" s="1"/>
    </row>
    <row r="33" spans="6:6" x14ac:dyDescent="0.25">
      <c r="F33" s="1"/>
    </row>
    <row r="34" spans="6:6" x14ac:dyDescent="0.25">
      <c r="F34" s="1"/>
    </row>
    <row r="35" spans="6:6" x14ac:dyDescent="0.25">
      <c r="F35" s="1"/>
    </row>
    <row r="36" spans="6:6" x14ac:dyDescent="0.25">
      <c r="F36" s="1"/>
    </row>
    <row r="37" spans="6:6" x14ac:dyDescent="0.25">
      <c r="F37" s="1"/>
    </row>
    <row r="38" spans="6:6" x14ac:dyDescent="0.25">
      <c r="F38" s="1"/>
    </row>
  </sheetData>
  <hyperlinks>
    <hyperlink ref="C14" location="'1. Criterios'!A1" display="1. Criterios de evaluación" xr:uid="{00000000-0004-0000-0000-000000000000}"/>
    <hyperlink ref="C15" location="'2.Tendencias'!A1" display="2. Tendencias" xr:uid="{00000000-0004-0000-0000-000001000000}"/>
    <hyperlink ref="C16" location="'3. AcumuladasSinEvidencia'!A1" display="3. Acumuladas sin evidencia" xr:uid="{00000000-0004-0000-0000-000002000000}"/>
    <hyperlink ref="C17" location="'4. Muestreo'!A1" display="4. Muestreo" xr:uid="{00000000-0004-0000-0000-000003000000}"/>
    <hyperlink ref="C18" location="'5. Atributos'!A1" display="5. Atributos" xr:uid="{00000000-0004-0000-0000-000004000000}"/>
    <hyperlink ref="C19" location="'6. Hallazgos'!A1" display="6. Hallazgos" xr:uid="{00000000-0004-0000-0000-000005000000}"/>
    <hyperlink ref="C20" location="'7. Cetil'!A1" display="7. Cetil" xr:uid="{00000000-0004-0000-0000-000006000000}"/>
    <hyperlink ref="C21" location="'8. QuejasCID'!A1" display="8. QuejasCID" xr:uid="{00000000-0004-0000-0000-000007000000}"/>
    <hyperlink ref="C22" location="'9. Recomendaciones'!A1" display="9. Recomendaciones" xr:uid="{00000000-0004-0000-0000-000008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N36"/>
  <sheetViews>
    <sheetView topLeftCell="A7" zoomScaleNormal="100" workbookViewId="0">
      <selection activeCell="D2" sqref="D2"/>
    </sheetView>
  </sheetViews>
  <sheetFormatPr baseColWidth="10" defaultColWidth="11.42578125" defaultRowHeight="15" x14ac:dyDescent="0.25"/>
  <cols>
    <col min="1" max="1" width="6.42578125" customWidth="1"/>
    <col min="3" max="3" width="12.7109375" customWidth="1"/>
    <col min="4" max="4" width="24.85546875" customWidth="1"/>
    <col min="5" max="5" width="67.42578125" customWidth="1"/>
    <col min="6" max="6" width="25.85546875" customWidth="1"/>
    <col min="7" max="7" width="8.140625" customWidth="1"/>
    <col min="8" max="8" width="13" customWidth="1"/>
    <col min="9" max="9" width="28.140625" customWidth="1"/>
    <col min="10" max="10" width="13.5703125" customWidth="1"/>
  </cols>
  <sheetData>
    <row r="3" spans="2:14" ht="18" x14ac:dyDescent="0.25">
      <c r="B3" s="233" t="s">
        <v>176</v>
      </c>
      <c r="C3" s="233"/>
      <c r="D3" s="233"/>
      <c r="E3" s="233"/>
      <c r="F3" s="233"/>
      <c r="G3" s="3"/>
      <c r="H3" s="3"/>
      <c r="I3" s="3"/>
      <c r="J3" s="3"/>
    </row>
    <row r="4" spans="2:14" x14ac:dyDescent="0.25">
      <c r="B4" s="193"/>
      <c r="C4" s="193"/>
      <c r="D4" s="193"/>
      <c r="E4" s="193"/>
      <c r="F4" s="193"/>
      <c r="G4" s="3"/>
      <c r="H4" s="3"/>
      <c r="I4" s="3"/>
      <c r="J4" s="3"/>
    </row>
    <row r="5" spans="2:14" ht="30" x14ac:dyDescent="0.25">
      <c r="B5" s="217" t="s">
        <v>9</v>
      </c>
      <c r="C5" s="217" t="s">
        <v>98</v>
      </c>
      <c r="D5" s="217" t="s">
        <v>177</v>
      </c>
      <c r="E5" s="217" t="s">
        <v>176</v>
      </c>
      <c r="F5" s="217" t="s">
        <v>178</v>
      </c>
      <c r="G5" s="3"/>
      <c r="H5" s="234" t="s">
        <v>237</v>
      </c>
      <c r="I5" s="234"/>
      <c r="J5" s="234"/>
    </row>
    <row r="6" spans="2:14" ht="57" x14ac:dyDescent="0.25">
      <c r="B6" s="194">
        <v>1</v>
      </c>
      <c r="C6" s="194" t="s">
        <v>179</v>
      </c>
      <c r="D6" s="195" t="s">
        <v>180</v>
      </c>
      <c r="E6" s="195" t="s">
        <v>181</v>
      </c>
      <c r="F6" s="196" t="s">
        <v>182</v>
      </c>
      <c r="G6" s="172"/>
      <c r="H6" s="235" t="s">
        <v>183</v>
      </c>
      <c r="I6" s="235"/>
      <c r="J6" s="7" t="s">
        <v>39</v>
      </c>
    </row>
    <row r="7" spans="2:14" ht="42.75" x14ac:dyDescent="0.25">
      <c r="B7" s="194">
        <v>2</v>
      </c>
      <c r="C7" s="194" t="s">
        <v>179</v>
      </c>
      <c r="D7" s="195" t="s">
        <v>184</v>
      </c>
      <c r="E7" s="195" t="s">
        <v>185</v>
      </c>
      <c r="F7" s="196" t="s">
        <v>182</v>
      </c>
      <c r="G7" s="172"/>
      <c r="H7" s="4"/>
      <c r="I7" s="4" t="s">
        <v>186</v>
      </c>
      <c r="J7" s="4">
        <f>COUNTIF(F6:F30,I7)</f>
        <v>2</v>
      </c>
    </row>
    <row r="8" spans="2:14" ht="57" x14ac:dyDescent="0.25">
      <c r="B8" s="194">
        <v>3</v>
      </c>
      <c r="C8" s="194" t="s">
        <v>179</v>
      </c>
      <c r="D8" s="195" t="s">
        <v>187</v>
      </c>
      <c r="E8" s="195" t="s">
        <v>436</v>
      </c>
      <c r="F8" s="196" t="s">
        <v>182</v>
      </c>
      <c r="G8" s="172"/>
      <c r="H8" s="167"/>
      <c r="I8" s="169" t="s">
        <v>188</v>
      </c>
      <c r="J8" s="170">
        <f>COUNTIF(F6:F30,I8)</f>
        <v>5</v>
      </c>
    </row>
    <row r="9" spans="2:14" ht="48.95" customHeight="1" x14ac:dyDescent="0.25">
      <c r="B9" s="194">
        <v>4</v>
      </c>
      <c r="C9" s="194" t="s">
        <v>179</v>
      </c>
      <c r="D9" s="195" t="s">
        <v>187</v>
      </c>
      <c r="E9" s="195" t="s">
        <v>189</v>
      </c>
      <c r="F9" s="197" t="s">
        <v>477</v>
      </c>
      <c r="G9" s="172"/>
      <c r="H9" s="5"/>
      <c r="I9" s="5" t="s">
        <v>475</v>
      </c>
      <c r="J9" s="5">
        <f>COUNTIF(F6:F30,I9)</f>
        <v>18</v>
      </c>
    </row>
    <row r="10" spans="2:14" ht="42.75" x14ac:dyDescent="0.25">
      <c r="B10" s="194">
        <v>5</v>
      </c>
      <c r="C10" s="194" t="s">
        <v>179</v>
      </c>
      <c r="D10" s="195" t="s">
        <v>144</v>
      </c>
      <c r="E10" s="195" t="s">
        <v>190</v>
      </c>
      <c r="F10" s="196" t="s">
        <v>182</v>
      </c>
      <c r="G10" s="172"/>
      <c r="H10" s="166"/>
      <c r="I10" s="168" t="s">
        <v>191</v>
      </c>
      <c r="J10" s="171">
        <f>COUNTIF(F6:F30,I10)</f>
        <v>0</v>
      </c>
    </row>
    <row r="11" spans="2:14" ht="28.5" customHeight="1" x14ac:dyDescent="0.25">
      <c r="B11" s="194">
        <v>6</v>
      </c>
      <c r="C11" s="194" t="s">
        <v>179</v>
      </c>
      <c r="D11" s="195" t="s">
        <v>144</v>
      </c>
      <c r="E11" s="195" t="s">
        <v>192</v>
      </c>
      <c r="F11" s="197" t="s">
        <v>477</v>
      </c>
      <c r="G11" s="3"/>
      <c r="H11" s="236" t="s">
        <v>194</v>
      </c>
      <c r="I11" s="237"/>
      <c r="J11" s="6">
        <f>SUM(J7:J10)</f>
        <v>25</v>
      </c>
    </row>
    <row r="12" spans="2:14" ht="99.75" x14ac:dyDescent="0.25">
      <c r="B12" s="194">
        <v>7</v>
      </c>
      <c r="C12" s="194" t="s">
        <v>179</v>
      </c>
      <c r="D12" s="195" t="s">
        <v>144</v>
      </c>
      <c r="E12" s="195" t="s">
        <v>193</v>
      </c>
      <c r="F12" s="198" t="s">
        <v>203</v>
      </c>
      <c r="G12" s="3"/>
    </row>
    <row r="13" spans="2:14" ht="85.5" x14ac:dyDescent="0.25">
      <c r="B13" s="194">
        <v>8</v>
      </c>
      <c r="C13" s="194" t="s">
        <v>179</v>
      </c>
      <c r="D13" s="195" t="s">
        <v>144</v>
      </c>
      <c r="E13" s="195" t="s">
        <v>478</v>
      </c>
      <c r="F13" s="198" t="s">
        <v>203</v>
      </c>
      <c r="G13" s="3"/>
      <c r="H13" s="3"/>
      <c r="I13" s="3"/>
      <c r="J13" s="3"/>
    </row>
    <row r="14" spans="2:14" ht="57" x14ac:dyDescent="0.25">
      <c r="B14" s="194">
        <v>9</v>
      </c>
      <c r="C14" s="194" t="s">
        <v>179</v>
      </c>
      <c r="D14" s="195" t="s">
        <v>195</v>
      </c>
      <c r="E14" s="195" t="s">
        <v>437</v>
      </c>
      <c r="F14" s="196" t="s">
        <v>182</v>
      </c>
      <c r="G14" s="172"/>
      <c r="H14" s="3"/>
      <c r="I14" s="3"/>
      <c r="J14" s="3"/>
      <c r="N14" t="s">
        <v>461</v>
      </c>
    </row>
    <row r="15" spans="2:14" ht="28.5" x14ac:dyDescent="0.25">
      <c r="B15" s="194">
        <v>10</v>
      </c>
      <c r="C15" s="194" t="s">
        <v>196</v>
      </c>
      <c r="D15" s="195" t="s">
        <v>197</v>
      </c>
      <c r="E15" s="195" t="s">
        <v>198</v>
      </c>
      <c r="F15" s="196" t="s">
        <v>182</v>
      </c>
      <c r="G15" s="172"/>
      <c r="H15" s="3"/>
      <c r="I15" s="3"/>
      <c r="J15" s="3"/>
    </row>
    <row r="16" spans="2:14" ht="71.25" x14ac:dyDescent="0.25">
      <c r="B16" s="194">
        <v>12</v>
      </c>
      <c r="C16" s="194" t="s">
        <v>196</v>
      </c>
      <c r="D16" s="195" t="s">
        <v>184</v>
      </c>
      <c r="E16" s="195" t="s">
        <v>476</v>
      </c>
      <c r="F16" s="196" t="s">
        <v>182</v>
      </c>
      <c r="G16" s="172"/>
      <c r="H16" s="3"/>
      <c r="I16" s="3"/>
      <c r="J16" s="3"/>
    </row>
    <row r="17" spans="2:10" ht="71.25" x14ac:dyDescent="0.25">
      <c r="B17" s="194">
        <v>13</v>
      </c>
      <c r="C17" s="194" t="s">
        <v>196</v>
      </c>
      <c r="D17" s="195" t="s">
        <v>197</v>
      </c>
      <c r="E17" s="195" t="s">
        <v>438</v>
      </c>
      <c r="F17" s="196" t="s">
        <v>182</v>
      </c>
      <c r="G17" s="172"/>
      <c r="H17" s="3"/>
      <c r="I17" s="3"/>
      <c r="J17" s="3"/>
    </row>
    <row r="18" spans="2:10" ht="57" x14ac:dyDescent="0.25">
      <c r="B18" s="194">
        <v>14</v>
      </c>
      <c r="C18" s="194" t="s">
        <v>196</v>
      </c>
      <c r="D18" s="195" t="s">
        <v>184</v>
      </c>
      <c r="E18" s="195" t="s">
        <v>200</v>
      </c>
      <c r="F18" s="196" t="s">
        <v>182</v>
      </c>
      <c r="G18" s="172"/>
      <c r="H18" s="3"/>
      <c r="I18" s="3"/>
      <c r="J18" s="3"/>
    </row>
    <row r="19" spans="2:10" ht="114" x14ac:dyDescent="0.25">
      <c r="B19" s="194">
        <v>15</v>
      </c>
      <c r="C19" s="194" t="s">
        <v>196</v>
      </c>
      <c r="D19" s="195" t="s">
        <v>199</v>
      </c>
      <c r="E19" s="195" t="s">
        <v>496</v>
      </c>
      <c r="F19" s="196" t="s">
        <v>182</v>
      </c>
      <c r="G19" s="172"/>
      <c r="H19" s="3"/>
      <c r="I19" s="3"/>
      <c r="J19" s="3"/>
    </row>
    <row r="20" spans="2:10" ht="85.5" x14ac:dyDescent="0.25">
      <c r="B20" s="194">
        <v>16</v>
      </c>
      <c r="C20" s="194" t="s">
        <v>201</v>
      </c>
      <c r="D20" s="195" t="s">
        <v>202</v>
      </c>
      <c r="E20" s="195" t="s">
        <v>439</v>
      </c>
      <c r="F20" s="199" t="s">
        <v>203</v>
      </c>
      <c r="G20" s="172"/>
      <c r="H20" s="3"/>
      <c r="I20" s="3"/>
      <c r="J20" s="3"/>
    </row>
    <row r="21" spans="2:10" ht="42.75" x14ac:dyDescent="0.25">
      <c r="B21" s="194">
        <v>17</v>
      </c>
      <c r="C21" s="194" t="s">
        <v>201</v>
      </c>
      <c r="D21" s="195" t="s">
        <v>144</v>
      </c>
      <c r="E21" s="195" t="s">
        <v>204</v>
      </c>
      <c r="F21" s="196" t="s">
        <v>182</v>
      </c>
      <c r="G21" s="172"/>
      <c r="H21" s="3"/>
      <c r="I21" s="3"/>
      <c r="J21" s="3"/>
    </row>
    <row r="22" spans="2:10" ht="90.75" customHeight="1" x14ac:dyDescent="0.25">
      <c r="B22" s="194">
        <v>18</v>
      </c>
      <c r="C22" s="194" t="s">
        <v>201</v>
      </c>
      <c r="D22" s="195" t="s">
        <v>205</v>
      </c>
      <c r="E22" s="195" t="s">
        <v>497</v>
      </c>
      <c r="F22" s="196" t="s">
        <v>182</v>
      </c>
      <c r="G22" s="172"/>
      <c r="H22" s="3"/>
      <c r="I22" s="3"/>
      <c r="J22" s="3"/>
    </row>
    <row r="23" spans="2:10" ht="85.5" x14ac:dyDescent="0.25">
      <c r="B23" s="194">
        <v>19</v>
      </c>
      <c r="C23" s="194" t="s">
        <v>38</v>
      </c>
      <c r="D23" s="195" t="s">
        <v>206</v>
      </c>
      <c r="E23" s="195" t="s">
        <v>207</v>
      </c>
      <c r="F23" s="196" t="s">
        <v>182</v>
      </c>
      <c r="G23" s="172"/>
      <c r="H23" s="3"/>
      <c r="I23" s="3"/>
      <c r="J23" s="3"/>
    </row>
    <row r="24" spans="2:10" ht="116.25" customHeight="1" x14ac:dyDescent="0.25">
      <c r="B24" s="194">
        <v>20</v>
      </c>
      <c r="C24" s="194" t="s">
        <v>38</v>
      </c>
      <c r="D24" s="195" t="s">
        <v>199</v>
      </c>
      <c r="E24" s="195" t="s">
        <v>479</v>
      </c>
      <c r="F24" s="219" t="s">
        <v>203</v>
      </c>
      <c r="G24" s="173"/>
      <c r="H24" s="3"/>
      <c r="I24" s="3"/>
      <c r="J24" s="3"/>
    </row>
    <row r="25" spans="2:10" ht="77.25" customHeight="1" x14ac:dyDescent="0.25">
      <c r="B25" s="194">
        <v>21</v>
      </c>
      <c r="C25" s="194" t="s">
        <v>38</v>
      </c>
      <c r="D25" s="195" t="s">
        <v>206</v>
      </c>
      <c r="E25" s="195" t="s">
        <v>208</v>
      </c>
      <c r="F25" s="196" t="s">
        <v>182</v>
      </c>
      <c r="G25" s="172"/>
      <c r="H25" s="3"/>
      <c r="I25" s="3"/>
      <c r="J25" s="3"/>
    </row>
    <row r="26" spans="2:10" ht="72.75" customHeight="1" x14ac:dyDescent="0.25">
      <c r="B26" s="194">
        <v>22</v>
      </c>
      <c r="C26" s="194" t="s">
        <v>38</v>
      </c>
      <c r="D26" s="195" t="s">
        <v>206</v>
      </c>
      <c r="E26" s="195" t="s">
        <v>209</v>
      </c>
      <c r="F26" s="196" t="s">
        <v>182</v>
      </c>
      <c r="G26" s="172"/>
      <c r="H26" s="3"/>
      <c r="I26" s="3"/>
      <c r="J26" s="3"/>
    </row>
    <row r="27" spans="2:10" ht="51.75" customHeight="1" x14ac:dyDescent="0.25">
      <c r="B27" s="194">
        <v>23</v>
      </c>
      <c r="C27" s="194" t="s">
        <v>38</v>
      </c>
      <c r="D27" s="195" t="s">
        <v>206</v>
      </c>
      <c r="E27" s="195" t="s">
        <v>210</v>
      </c>
      <c r="F27" s="196" t="s">
        <v>182</v>
      </c>
      <c r="G27" s="172"/>
      <c r="H27" s="3"/>
      <c r="I27" s="3"/>
      <c r="J27" s="3"/>
    </row>
    <row r="28" spans="2:10" ht="71.25" x14ac:dyDescent="0.25">
      <c r="B28" s="194">
        <v>24</v>
      </c>
      <c r="C28" s="194" t="s">
        <v>38</v>
      </c>
      <c r="D28" s="195" t="s">
        <v>206</v>
      </c>
      <c r="E28" s="195" t="s">
        <v>211</v>
      </c>
      <c r="F28" s="196" t="s">
        <v>182</v>
      </c>
      <c r="G28" s="172"/>
      <c r="H28" s="3"/>
      <c r="I28" s="3"/>
      <c r="J28" s="3"/>
    </row>
    <row r="29" spans="2:10" ht="53.25" customHeight="1" x14ac:dyDescent="0.25">
      <c r="B29" s="194">
        <v>24</v>
      </c>
      <c r="C29" s="194" t="s">
        <v>38</v>
      </c>
      <c r="D29" s="195" t="s">
        <v>206</v>
      </c>
      <c r="E29" s="195" t="s">
        <v>212</v>
      </c>
      <c r="F29" s="218" t="s">
        <v>203</v>
      </c>
      <c r="G29" s="172"/>
      <c r="H29" s="3"/>
      <c r="I29" s="3"/>
      <c r="J29" s="3"/>
    </row>
    <row r="30" spans="2:10" ht="105.75" customHeight="1" x14ac:dyDescent="0.25">
      <c r="B30" s="194">
        <v>25</v>
      </c>
      <c r="C30" s="194" t="s">
        <v>38</v>
      </c>
      <c r="D30" s="195" t="s">
        <v>206</v>
      </c>
      <c r="E30" s="195" t="s">
        <v>213</v>
      </c>
      <c r="F30" s="196" t="s">
        <v>182</v>
      </c>
      <c r="G30" s="172"/>
      <c r="H30" s="3"/>
      <c r="I30" s="3"/>
      <c r="J30" s="3"/>
    </row>
    <row r="31" spans="2:10" x14ac:dyDescent="0.25">
      <c r="G31" s="3"/>
      <c r="H31" s="3"/>
      <c r="I31" s="3"/>
      <c r="J31" s="3"/>
    </row>
    <row r="32" spans="2:10" x14ac:dyDescent="0.25">
      <c r="B32" s="8"/>
      <c r="G32" s="3"/>
      <c r="H32" s="3"/>
      <c r="I32" s="3"/>
      <c r="J32" s="3"/>
    </row>
    <row r="33" spans="2:10" x14ac:dyDescent="0.25">
      <c r="B33" s="8"/>
      <c r="G33" s="3"/>
      <c r="H33" s="3"/>
      <c r="I33" s="3"/>
      <c r="J33" s="3"/>
    </row>
    <row r="34" spans="2:10" x14ac:dyDescent="0.25">
      <c r="B34" s="8"/>
      <c r="G34" s="3"/>
      <c r="H34" s="3"/>
      <c r="I34" s="3"/>
      <c r="J34" s="3"/>
    </row>
    <row r="35" spans="2:10" x14ac:dyDescent="0.25">
      <c r="B35" s="8"/>
      <c r="G35" s="3"/>
      <c r="H35" s="3"/>
      <c r="I35" s="3"/>
      <c r="J35" s="3"/>
    </row>
    <row r="36" spans="2:10" x14ac:dyDescent="0.25">
      <c r="B36" s="8"/>
      <c r="G36" s="3"/>
      <c r="H36" s="3"/>
      <c r="I36" s="3"/>
      <c r="J36" s="3"/>
    </row>
  </sheetData>
  <mergeCells count="4">
    <mergeCell ref="B3:F3"/>
    <mergeCell ref="H5:J5"/>
    <mergeCell ref="H6:I6"/>
    <mergeCell ref="H11:I11"/>
  </mergeCells>
  <phoneticPr fontId="14"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5"/>
  <sheetViews>
    <sheetView showGridLines="0" zoomScaleNormal="100" workbookViewId="0">
      <pane ySplit="6" topLeftCell="A7" activePane="bottomLeft" state="frozen"/>
      <selection pane="bottomLeft" activeCell="B1" sqref="B1"/>
    </sheetView>
  </sheetViews>
  <sheetFormatPr baseColWidth="10" defaultColWidth="11.42578125" defaultRowHeight="15.75" x14ac:dyDescent="0.25"/>
  <cols>
    <col min="1" max="1" width="3.7109375" style="13" customWidth="1"/>
    <col min="2" max="2" width="109.42578125" style="17" customWidth="1"/>
    <col min="3" max="3" width="46" style="17" customWidth="1"/>
    <col min="4" max="16384" width="11.42578125" style="17"/>
  </cols>
  <sheetData>
    <row r="2" spans="1:2" x14ac:dyDescent="0.25">
      <c r="A2" s="220" t="s">
        <v>7</v>
      </c>
      <c r="B2" s="220"/>
    </row>
    <row r="4" spans="1:2" ht="28.5" customHeight="1" x14ac:dyDescent="0.25">
      <c r="A4" s="221" t="s">
        <v>8</v>
      </c>
      <c r="B4" s="221"/>
    </row>
    <row r="6" spans="1:2" ht="31.5" x14ac:dyDescent="0.25">
      <c r="A6" s="186" t="s">
        <v>9</v>
      </c>
      <c r="B6" s="186" t="s">
        <v>7</v>
      </c>
    </row>
    <row r="7" spans="1:2" x14ac:dyDescent="0.25">
      <c r="A7" s="14">
        <v>1</v>
      </c>
      <c r="B7" s="15" t="s">
        <v>10</v>
      </c>
    </row>
    <row r="8" spans="1:2" ht="78.75" x14ac:dyDescent="0.25">
      <c r="A8" s="14">
        <v>2</v>
      </c>
      <c r="B8" s="15" t="s">
        <v>11</v>
      </c>
    </row>
    <row r="9" spans="1:2" ht="31.5" x14ac:dyDescent="0.25">
      <c r="A9" s="14">
        <v>3</v>
      </c>
      <c r="B9" s="15" t="s">
        <v>12</v>
      </c>
    </row>
    <row r="10" spans="1:2" ht="47.25" x14ac:dyDescent="0.25">
      <c r="A10" s="14">
        <v>4</v>
      </c>
      <c r="B10" s="15" t="s">
        <v>13</v>
      </c>
    </row>
    <row r="11" spans="1:2" ht="63" x14ac:dyDescent="0.25">
      <c r="A11" s="14">
        <v>5</v>
      </c>
      <c r="B11" s="15" t="s">
        <v>14</v>
      </c>
    </row>
    <row r="12" spans="1:2" x14ac:dyDescent="0.25">
      <c r="A12" s="14">
        <v>6</v>
      </c>
      <c r="B12" s="15" t="s">
        <v>15</v>
      </c>
    </row>
    <row r="13" spans="1:2" x14ac:dyDescent="0.25">
      <c r="A13" s="14">
        <v>7</v>
      </c>
      <c r="B13" s="15" t="s">
        <v>16</v>
      </c>
    </row>
    <row r="14" spans="1:2" ht="31.5" x14ac:dyDescent="0.25">
      <c r="A14" s="14">
        <v>8</v>
      </c>
      <c r="B14" s="15" t="s">
        <v>17</v>
      </c>
    </row>
    <row r="15" spans="1:2" x14ac:dyDescent="0.25">
      <c r="A15" s="14">
        <v>9</v>
      </c>
      <c r="B15" s="15" t="s">
        <v>18</v>
      </c>
    </row>
    <row r="16" spans="1:2" ht="31.5" x14ac:dyDescent="0.25">
      <c r="A16" s="14">
        <v>10</v>
      </c>
      <c r="B16" s="15" t="s">
        <v>19</v>
      </c>
    </row>
    <row r="17" spans="1:3" ht="31.5" x14ac:dyDescent="0.25">
      <c r="A17" s="14">
        <v>11</v>
      </c>
      <c r="B17" s="15" t="s">
        <v>20</v>
      </c>
    </row>
    <row r="18" spans="1:3" ht="63" x14ac:dyDescent="0.25">
      <c r="A18" s="14">
        <v>12</v>
      </c>
      <c r="B18" s="15" t="s">
        <v>21</v>
      </c>
    </row>
    <row r="19" spans="1:3" x14ac:dyDescent="0.25">
      <c r="A19" s="14">
        <v>13</v>
      </c>
      <c r="B19" s="15" t="s">
        <v>22</v>
      </c>
    </row>
    <row r="20" spans="1:3" x14ac:dyDescent="0.25">
      <c r="A20" s="14">
        <v>14</v>
      </c>
      <c r="B20" s="15" t="s">
        <v>23</v>
      </c>
    </row>
    <row r="21" spans="1:3" ht="47.25" x14ac:dyDescent="0.25">
      <c r="A21" s="14">
        <v>15</v>
      </c>
      <c r="B21" s="15" t="s">
        <v>24</v>
      </c>
    </row>
    <row r="22" spans="1:3" ht="31.5" x14ac:dyDescent="0.25">
      <c r="A22" s="14">
        <v>16</v>
      </c>
      <c r="B22" s="15" t="s">
        <v>25</v>
      </c>
    </row>
    <row r="23" spans="1:3" ht="47.25" x14ac:dyDescent="0.25">
      <c r="A23" s="14">
        <v>17</v>
      </c>
      <c r="B23" s="15" t="s">
        <v>26</v>
      </c>
    </row>
    <row r="24" spans="1:3" ht="47.25" x14ac:dyDescent="0.25">
      <c r="A24" s="14">
        <v>18</v>
      </c>
      <c r="B24" s="15" t="s">
        <v>27</v>
      </c>
    </row>
    <row r="25" spans="1:3" ht="47.25" x14ac:dyDescent="0.25">
      <c r="A25" s="14">
        <v>19</v>
      </c>
      <c r="B25" s="15" t="s">
        <v>481</v>
      </c>
      <c r="C25" s="16" t="s">
        <v>480</v>
      </c>
    </row>
    <row r="26" spans="1:3" ht="31.5" x14ac:dyDescent="0.25">
      <c r="A26" s="14">
        <v>20</v>
      </c>
      <c r="B26" s="15" t="s">
        <v>28</v>
      </c>
    </row>
    <row r="27" spans="1:3" x14ac:dyDescent="0.25">
      <c r="A27" s="14">
        <v>21</v>
      </c>
      <c r="B27" s="15" t="s">
        <v>29</v>
      </c>
    </row>
    <row r="28" spans="1:3" x14ac:dyDescent="0.25">
      <c r="A28" s="14">
        <v>22</v>
      </c>
      <c r="B28" s="15" t="s">
        <v>30</v>
      </c>
    </row>
    <row r="29" spans="1:3" x14ac:dyDescent="0.25">
      <c r="A29" s="14">
        <v>23</v>
      </c>
      <c r="B29" s="15" t="s">
        <v>31</v>
      </c>
    </row>
    <row r="30" spans="1:3" x14ac:dyDescent="0.25">
      <c r="A30" s="14">
        <v>24</v>
      </c>
      <c r="B30" s="15" t="s">
        <v>32</v>
      </c>
    </row>
    <row r="31" spans="1:3" x14ac:dyDescent="0.25">
      <c r="A31" s="14">
        <v>25</v>
      </c>
      <c r="B31" s="15" t="s">
        <v>33</v>
      </c>
    </row>
    <row r="32" spans="1:3" x14ac:dyDescent="0.25">
      <c r="A32" s="14">
        <v>26</v>
      </c>
      <c r="B32" s="15" t="s">
        <v>34</v>
      </c>
    </row>
    <row r="33" spans="1:2" x14ac:dyDescent="0.25">
      <c r="A33" s="14">
        <v>27</v>
      </c>
      <c r="B33" s="15" t="s">
        <v>35</v>
      </c>
    </row>
    <row r="34" spans="1:2" x14ac:dyDescent="0.25">
      <c r="A34" s="14">
        <v>28</v>
      </c>
      <c r="B34" s="15" t="s">
        <v>36</v>
      </c>
    </row>
    <row r="35" spans="1:2" x14ac:dyDescent="0.25">
      <c r="A35" s="14">
        <v>29</v>
      </c>
      <c r="B35" s="15" t="s">
        <v>37</v>
      </c>
    </row>
  </sheetData>
  <mergeCells count="2">
    <mergeCell ref="A2:B2"/>
    <mergeCell ref="A4:B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5"/>
  <sheetViews>
    <sheetView zoomScale="90" zoomScaleNormal="90" workbookViewId="0">
      <selection activeCell="C1" sqref="C1"/>
    </sheetView>
  </sheetViews>
  <sheetFormatPr baseColWidth="10" defaultColWidth="11.42578125" defaultRowHeight="15.75" x14ac:dyDescent="0.25"/>
  <cols>
    <col min="1" max="1" width="32.140625" style="9" customWidth="1"/>
    <col min="2" max="2" width="24.28515625" style="9" customWidth="1"/>
    <col min="3" max="3" width="16.140625" style="9" customWidth="1"/>
    <col min="4" max="4" width="26.85546875" style="9" customWidth="1"/>
    <col min="5" max="5" width="22.28515625" style="9" customWidth="1"/>
    <col min="6" max="6" width="17.28515625" style="9" customWidth="1"/>
    <col min="7" max="7" width="13.28515625" style="9" customWidth="1"/>
    <col min="8" max="16384" width="11.42578125" style="9"/>
  </cols>
  <sheetData>
    <row r="1" spans="1:7" ht="20.100000000000001" customHeight="1" x14ac:dyDescent="0.25"/>
    <row r="2" spans="1:7" ht="20.100000000000001" customHeight="1" x14ac:dyDescent="0.25">
      <c r="A2" s="133"/>
      <c r="B2" s="134"/>
      <c r="C2" s="133"/>
      <c r="D2" s="133"/>
      <c r="E2" s="133"/>
    </row>
    <row r="3" spans="1:7" ht="20.100000000000001" customHeight="1" x14ac:dyDescent="0.25">
      <c r="A3" s="133"/>
      <c r="B3" s="133"/>
      <c r="C3" s="133"/>
      <c r="D3" s="133"/>
      <c r="E3" s="133"/>
    </row>
    <row r="4" spans="1:7" ht="15.75" customHeight="1" x14ac:dyDescent="0.25">
      <c r="A4" s="241"/>
      <c r="B4" s="241"/>
      <c r="C4" s="241"/>
      <c r="D4" s="241"/>
      <c r="E4" s="241"/>
      <c r="F4" s="241"/>
      <c r="G4" s="205"/>
    </row>
    <row r="5" spans="1:7" ht="18" x14ac:dyDescent="0.25">
      <c r="A5" s="179"/>
      <c r="B5" s="180"/>
      <c r="C5" s="211" t="s">
        <v>510</v>
      </c>
      <c r="D5" s="181"/>
      <c r="E5" s="181"/>
      <c r="F5" s="182"/>
    </row>
    <row r="6" spans="1:7" ht="34.5" customHeight="1" x14ac:dyDescent="0.25">
      <c r="A6" s="175" t="s">
        <v>512</v>
      </c>
      <c r="B6" s="176" t="s">
        <v>38</v>
      </c>
      <c r="C6" s="176" t="s">
        <v>345</v>
      </c>
      <c r="D6" s="175" t="s">
        <v>429</v>
      </c>
      <c r="E6" s="176" t="s">
        <v>332</v>
      </c>
      <c r="F6" s="176" t="s">
        <v>345</v>
      </c>
    </row>
    <row r="7" spans="1:7" ht="26.25" customHeight="1" x14ac:dyDescent="0.25">
      <c r="A7" s="132" t="s">
        <v>40</v>
      </c>
      <c r="B7" s="112">
        <v>989</v>
      </c>
      <c r="C7" s="138">
        <v>1</v>
      </c>
      <c r="D7" s="19">
        <v>1868</v>
      </c>
      <c r="E7" s="19">
        <v>1868</v>
      </c>
      <c r="F7" s="206">
        <v>1</v>
      </c>
    </row>
    <row r="8" spans="1:7" ht="26.25" customHeight="1" x14ac:dyDescent="0.25">
      <c r="A8" s="132" t="s">
        <v>41</v>
      </c>
      <c r="B8" s="112">
        <v>441</v>
      </c>
      <c r="C8" s="138">
        <v>1</v>
      </c>
      <c r="D8" s="19">
        <v>442</v>
      </c>
      <c r="E8" s="19">
        <v>442</v>
      </c>
      <c r="F8" s="206">
        <v>1</v>
      </c>
    </row>
    <row r="9" spans="1:7" ht="26.25" customHeight="1" x14ac:dyDescent="0.25">
      <c r="A9" s="135" t="s">
        <v>42</v>
      </c>
      <c r="B9" s="112">
        <v>82</v>
      </c>
      <c r="C9" s="137">
        <v>0.14963503649635038</v>
      </c>
      <c r="D9" s="19">
        <v>1426</v>
      </c>
      <c r="E9" s="19">
        <v>85</v>
      </c>
      <c r="F9" s="206">
        <v>0.06</v>
      </c>
    </row>
    <row r="10" spans="1:7" ht="26.25" customHeight="1" x14ac:dyDescent="0.25">
      <c r="A10" s="135" t="s">
        <v>43</v>
      </c>
      <c r="B10" s="112">
        <v>80</v>
      </c>
      <c r="C10" s="123">
        <v>0.18140589569160998</v>
      </c>
      <c r="D10" s="19">
        <v>442</v>
      </c>
      <c r="E10" s="19">
        <v>85</v>
      </c>
      <c r="F10" s="207">
        <v>0.192</v>
      </c>
    </row>
    <row r="11" spans="1:7" ht="26.25" customHeight="1" x14ac:dyDescent="0.25">
      <c r="A11" s="132" t="s">
        <v>51</v>
      </c>
      <c r="B11" s="19" t="s">
        <v>49</v>
      </c>
      <c r="C11" s="19" t="s">
        <v>49</v>
      </c>
      <c r="D11" s="19" t="s">
        <v>49</v>
      </c>
      <c r="E11" s="19" t="s">
        <v>49</v>
      </c>
      <c r="F11" s="19" t="s">
        <v>49</v>
      </c>
    </row>
    <row r="12" spans="1:7" ht="26.25" customHeight="1" x14ac:dyDescent="0.25">
      <c r="A12" s="178" t="s">
        <v>62</v>
      </c>
      <c r="B12" s="19">
        <v>2</v>
      </c>
      <c r="C12" s="207">
        <v>2.5000000000000001E-2</v>
      </c>
      <c r="D12" s="19">
        <v>85</v>
      </c>
      <c r="E12" s="19">
        <v>7</v>
      </c>
      <c r="F12" s="207">
        <v>8.2000000000000003E-2</v>
      </c>
    </row>
    <row r="13" spans="1:7" ht="26.25" customHeight="1" x14ac:dyDescent="0.25">
      <c r="A13" s="132" t="s">
        <v>54</v>
      </c>
      <c r="B13" s="19">
        <v>0</v>
      </c>
      <c r="C13" s="206">
        <v>0</v>
      </c>
      <c r="D13" s="19">
        <v>1868</v>
      </c>
      <c r="E13" s="19">
        <f>'4. Muestreo'!V89</f>
        <v>2</v>
      </c>
      <c r="F13" s="208">
        <f t="shared" ref="F13:F20" si="0">E13/D13</f>
        <v>1.0706638115631692E-3</v>
      </c>
    </row>
    <row r="14" spans="1:7" ht="26.25" customHeight="1" x14ac:dyDescent="0.25">
      <c r="A14" s="132" t="s">
        <v>509</v>
      </c>
      <c r="B14" s="19">
        <v>0</v>
      </c>
      <c r="C14" s="206">
        <v>0</v>
      </c>
      <c r="D14" s="19">
        <v>85</v>
      </c>
      <c r="E14" s="19">
        <f>'4. Muestreo'!AL89</f>
        <v>2</v>
      </c>
      <c r="F14" s="208">
        <f t="shared" si="0"/>
        <v>2.3529411764705882E-2</v>
      </c>
    </row>
    <row r="15" spans="1:7" ht="26.25" customHeight="1" x14ac:dyDescent="0.25">
      <c r="A15" s="132" t="s">
        <v>491</v>
      </c>
      <c r="B15" s="19">
        <v>3</v>
      </c>
      <c r="C15" s="206">
        <v>0</v>
      </c>
      <c r="D15" s="19">
        <v>1868</v>
      </c>
      <c r="E15" s="19">
        <f>'4. Muestreo'!U89</f>
        <v>2</v>
      </c>
      <c r="F15" s="208">
        <f t="shared" si="0"/>
        <v>1.0706638115631692E-3</v>
      </c>
    </row>
    <row r="16" spans="1:7" ht="26.25" customHeight="1" x14ac:dyDescent="0.25">
      <c r="A16" s="132" t="s">
        <v>64</v>
      </c>
      <c r="B16" s="19">
        <v>3</v>
      </c>
      <c r="C16" s="207">
        <v>3.7999999999999999E-2</v>
      </c>
      <c r="D16" s="19">
        <v>85</v>
      </c>
      <c r="E16" s="19">
        <f>'4. Muestreo'!AF89</f>
        <v>2</v>
      </c>
      <c r="F16" s="208">
        <f t="shared" si="0"/>
        <v>2.3529411764705882E-2</v>
      </c>
    </row>
    <row r="17" spans="1:7" ht="26.25" customHeight="1" x14ac:dyDescent="0.25">
      <c r="A17" s="132" t="s">
        <v>60</v>
      </c>
      <c r="B17" s="19">
        <v>0</v>
      </c>
      <c r="C17" s="206">
        <v>0</v>
      </c>
      <c r="D17" s="19">
        <v>85</v>
      </c>
      <c r="E17" s="19">
        <f>'4. Muestreo'!AB89</f>
        <v>1</v>
      </c>
      <c r="F17" s="208">
        <f t="shared" si="0"/>
        <v>1.1764705882352941E-2</v>
      </c>
    </row>
    <row r="18" spans="1:7" ht="26.25" customHeight="1" x14ac:dyDescent="0.25">
      <c r="A18" s="132" t="s">
        <v>490</v>
      </c>
      <c r="B18" s="19">
        <v>50</v>
      </c>
      <c r="C18" s="207">
        <v>0.625</v>
      </c>
      <c r="D18" s="19">
        <v>85</v>
      </c>
      <c r="E18" s="19">
        <f>'4. Muestreo'!Y89</f>
        <v>1</v>
      </c>
      <c r="F18" s="208">
        <f t="shared" si="0"/>
        <v>1.1764705882352941E-2</v>
      </c>
    </row>
    <row r="19" spans="1:7" ht="26.25" customHeight="1" x14ac:dyDescent="0.25">
      <c r="A19" s="132" t="s">
        <v>55</v>
      </c>
      <c r="B19" s="19">
        <v>0</v>
      </c>
      <c r="C19" s="206">
        <v>0</v>
      </c>
      <c r="D19" s="19">
        <v>442</v>
      </c>
      <c r="E19" s="19">
        <f>'4. Muestreo'!W89</f>
        <v>0</v>
      </c>
      <c r="F19" s="19">
        <f t="shared" si="0"/>
        <v>0</v>
      </c>
      <c r="G19" s="17"/>
    </row>
    <row r="20" spans="1:7" ht="26.25" customHeight="1" x14ac:dyDescent="0.25">
      <c r="A20" s="132" t="s">
        <v>68</v>
      </c>
      <c r="B20" s="19">
        <v>0</v>
      </c>
      <c r="C20" s="206">
        <v>0</v>
      </c>
      <c r="D20" s="19">
        <v>85</v>
      </c>
      <c r="E20" s="19">
        <f>'4. Muestreo'!AJ89</f>
        <v>0</v>
      </c>
      <c r="F20" s="19">
        <f t="shared" si="0"/>
        <v>0</v>
      </c>
      <c r="G20" s="17"/>
    </row>
    <row r="21" spans="1:7" x14ac:dyDescent="0.25">
      <c r="A21" s="97"/>
      <c r="B21" s="247"/>
      <c r="C21" s="246"/>
      <c r="D21" s="246"/>
      <c r="E21" s="246"/>
      <c r="F21" s="246"/>
      <c r="G21" s="17"/>
    </row>
    <row r="22" spans="1:7" ht="15.75" customHeight="1" x14ac:dyDescent="0.25">
      <c r="A22" s="241"/>
      <c r="B22" s="241"/>
      <c r="C22" s="241"/>
      <c r="D22" s="241"/>
      <c r="E22" s="241"/>
      <c r="F22" s="241"/>
      <c r="G22" s="205"/>
    </row>
    <row r="23" spans="1:7" x14ac:dyDescent="0.25">
      <c r="A23" s="242"/>
      <c r="B23" s="243"/>
      <c r="C23" s="248"/>
      <c r="D23" s="245"/>
      <c r="E23" s="244"/>
      <c r="F23" s="245"/>
    </row>
    <row r="24" spans="1:7" x14ac:dyDescent="0.25">
      <c r="A24" s="242"/>
      <c r="B24" s="243"/>
      <c r="C24" s="243"/>
      <c r="D24" s="242"/>
      <c r="E24" s="244"/>
      <c r="F24" s="244"/>
    </row>
    <row r="25" spans="1:7" ht="27" customHeight="1" x14ac:dyDescent="0.25">
      <c r="A25" s="239"/>
      <c r="B25" s="47"/>
      <c r="C25" s="249"/>
      <c r="D25" s="238"/>
      <c r="E25" s="238"/>
      <c r="F25" s="240"/>
    </row>
    <row r="26" spans="1:7" ht="51" customHeight="1" x14ac:dyDescent="0.25">
      <c r="A26" s="239"/>
      <c r="B26" s="47"/>
      <c r="C26" s="250"/>
      <c r="D26" s="238"/>
      <c r="E26" s="238"/>
      <c r="F26" s="240"/>
    </row>
    <row r="27" spans="1:7" ht="30.75" customHeight="1" x14ac:dyDescent="0.25">
      <c r="A27" s="183"/>
      <c r="B27" s="184"/>
      <c r="C27" s="211" t="s">
        <v>511</v>
      </c>
      <c r="D27" s="182"/>
      <c r="E27" s="182"/>
      <c r="F27" s="182"/>
    </row>
    <row r="28" spans="1:7" ht="31.5" customHeight="1" x14ac:dyDescent="0.25">
      <c r="A28" s="175" t="s">
        <v>512</v>
      </c>
      <c r="B28" s="177" t="s">
        <v>38</v>
      </c>
      <c r="C28" s="177" t="s">
        <v>345</v>
      </c>
      <c r="D28" s="175" t="s">
        <v>429</v>
      </c>
      <c r="E28" s="176" t="s">
        <v>332</v>
      </c>
      <c r="F28" s="176" t="s">
        <v>345</v>
      </c>
    </row>
    <row r="29" spans="1:7" ht="33" customHeight="1" x14ac:dyDescent="0.25">
      <c r="A29" s="132" t="s">
        <v>482</v>
      </c>
      <c r="B29" s="112">
        <v>77</v>
      </c>
      <c r="C29" s="123">
        <v>0.96250000000000002</v>
      </c>
      <c r="D29" s="19">
        <v>85</v>
      </c>
      <c r="E29" s="19">
        <f>'4. Muestreo'!L89</f>
        <v>79</v>
      </c>
      <c r="F29" s="208">
        <f t="shared" ref="F29:F45" si="1">E29/D29</f>
        <v>0.92941176470588238</v>
      </c>
    </row>
    <row r="30" spans="1:7" ht="29.25" customHeight="1" x14ac:dyDescent="0.25">
      <c r="A30" s="132" t="s">
        <v>52</v>
      </c>
      <c r="B30" s="19">
        <v>72</v>
      </c>
      <c r="C30" s="206">
        <v>0.9</v>
      </c>
      <c r="D30" s="19">
        <v>85</v>
      </c>
      <c r="E30" s="19">
        <f>'4. Muestreo'!S89</f>
        <v>31</v>
      </c>
      <c r="F30" s="208">
        <f t="shared" si="1"/>
        <v>0.36470588235294116</v>
      </c>
    </row>
    <row r="31" spans="1:7" ht="33.950000000000003" customHeight="1" x14ac:dyDescent="0.25">
      <c r="A31" s="132" t="s">
        <v>485</v>
      </c>
      <c r="B31" s="19">
        <v>15</v>
      </c>
      <c r="C31" s="207">
        <v>0.93799999999999994</v>
      </c>
      <c r="D31" s="19">
        <v>15</v>
      </c>
      <c r="E31" s="19">
        <v>14</v>
      </c>
      <c r="F31" s="208">
        <f t="shared" si="1"/>
        <v>0.93333333333333335</v>
      </c>
    </row>
    <row r="32" spans="1:7" ht="28.5" x14ac:dyDescent="0.25">
      <c r="A32" s="132" t="s">
        <v>47</v>
      </c>
      <c r="B32" s="19">
        <v>3</v>
      </c>
      <c r="C32" s="207">
        <v>3.7999999999999999E-2</v>
      </c>
      <c r="D32" s="19">
        <v>85</v>
      </c>
      <c r="E32" s="19">
        <f>'4. Muestreo'!O89</f>
        <v>3</v>
      </c>
      <c r="F32" s="208">
        <f t="shared" si="1"/>
        <v>3.5294117647058823E-2</v>
      </c>
    </row>
    <row r="33" spans="1:6" ht="27.95" customHeight="1" x14ac:dyDescent="0.25">
      <c r="A33" s="132" t="s">
        <v>46</v>
      </c>
      <c r="B33" s="19">
        <v>2</v>
      </c>
      <c r="C33" s="207">
        <v>2.5000000000000001E-2</v>
      </c>
      <c r="D33" s="19">
        <v>85</v>
      </c>
      <c r="E33" s="19">
        <f>'4. Muestreo'!N89</f>
        <v>5</v>
      </c>
      <c r="F33" s="208">
        <f t="shared" si="1"/>
        <v>5.8823529411764705E-2</v>
      </c>
    </row>
    <row r="34" spans="1:6" ht="27.95" customHeight="1" x14ac:dyDescent="0.25">
      <c r="A34" s="132" t="s">
        <v>484</v>
      </c>
      <c r="B34" s="19">
        <v>1</v>
      </c>
      <c r="C34" s="207">
        <v>1.2999999999999999E-2</v>
      </c>
      <c r="D34" s="19">
        <v>85</v>
      </c>
      <c r="E34" s="19">
        <f>'4. Muestreo'!M89</f>
        <v>6</v>
      </c>
      <c r="F34" s="208">
        <f t="shared" si="1"/>
        <v>7.0588235294117646E-2</v>
      </c>
    </row>
    <row r="35" spans="1:6" ht="27.95" customHeight="1" x14ac:dyDescent="0.25">
      <c r="A35" s="132" t="s">
        <v>483</v>
      </c>
      <c r="B35" s="19" t="s">
        <v>49</v>
      </c>
      <c r="C35" s="19" t="s">
        <v>49</v>
      </c>
      <c r="D35" s="19">
        <v>80</v>
      </c>
      <c r="E35" s="19">
        <f>'4. Muestreo'!P89</f>
        <v>2</v>
      </c>
      <c r="F35" s="208">
        <f t="shared" si="1"/>
        <v>2.5000000000000001E-2</v>
      </c>
    </row>
    <row r="36" spans="1:6" ht="27.95" customHeight="1" x14ac:dyDescent="0.25">
      <c r="A36" s="132" t="s">
        <v>489</v>
      </c>
      <c r="B36" s="19">
        <v>0</v>
      </c>
      <c r="C36" s="206">
        <v>0</v>
      </c>
      <c r="D36" s="19">
        <v>85</v>
      </c>
      <c r="E36" s="19">
        <f>'4. Muestreo'!AM89</f>
        <v>2</v>
      </c>
      <c r="F36" s="208">
        <f t="shared" si="1"/>
        <v>2.3529411764705882E-2</v>
      </c>
    </row>
    <row r="37" spans="1:6" ht="27.95" customHeight="1" x14ac:dyDescent="0.25">
      <c r="A37" s="132" t="s">
        <v>58</v>
      </c>
      <c r="B37" s="19">
        <v>0</v>
      </c>
      <c r="C37" s="206">
        <v>0</v>
      </c>
      <c r="D37" s="19">
        <v>85</v>
      </c>
      <c r="E37" s="19">
        <f>'4. Muestreo'!Z89</f>
        <v>1</v>
      </c>
      <c r="F37" s="208">
        <f t="shared" si="1"/>
        <v>1.1764705882352941E-2</v>
      </c>
    </row>
    <row r="38" spans="1:6" ht="27.95" customHeight="1" x14ac:dyDescent="0.25">
      <c r="A38" s="132" t="s">
        <v>65</v>
      </c>
      <c r="B38" s="19">
        <v>0</v>
      </c>
      <c r="C38" s="206">
        <v>0</v>
      </c>
      <c r="D38" s="19">
        <v>85</v>
      </c>
      <c r="E38" s="19">
        <f>'4. Muestreo'!AG89</f>
        <v>1</v>
      </c>
      <c r="F38" s="208">
        <f t="shared" si="1"/>
        <v>1.1764705882352941E-2</v>
      </c>
    </row>
    <row r="39" spans="1:6" ht="27.95" customHeight="1" x14ac:dyDescent="0.25">
      <c r="A39" s="132" t="s">
        <v>61</v>
      </c>
      <c r="B39" s="19">
        <v>1</v>
      </c>
      <c r="C39" s="207">
        <v>1.2999999999999999E-2</v>
      </c>
      <c r="D39" s="19">
        <v>85</v>
      </c>
      <c r="E39" s="19">
        <f>'4. Muestreo'!AC89</f>
        <v>1</v>
      </c>
      <c r="F39" s="208">
        <f t="shared" si="1"/>
        <v>1.1764705882352941E-2</v>
      </c>
    </row>
    <row r="40" spans="1:6" ht="27.95" customHeight="1" x14ac:dyDescent="0.25">
      <c r="A40" s="132" t="s">
        <v>56</v>
      </c>
      <c r="B40" s="19">
        <v>0</v>
      </c>
      <c r="C40" s="206">
        <v>0</v>
      </c>
      <c r="D40" s="19">
        <v>85</v>
      </c>
      <c r="E40" s="19">
        <f>'4. Muestreo'!X89</f>
        <v>0</v>
      </c>
      <c r="F40" s="136">
        <f t="shared" si="1"/>
        <v>0</v>
      </c>
    </row>
    <row r="41" spans="1:6" ht="27.95" customHeight="1" x14ac:dyDescent="0.25">
      <c r="A41" s="132" t="s">
        <v>488</v>
      </c>
      <c r="B41" s="19">
        <v>0</v>
      </c>
      <c r="C41" s="206">
        <v>0</v>
      </c>
      <c r="D41" s="19">
        <v>85</v>
      </c>
      <c r="E41" s="19">
        <f>'4. Muestreo'!AA89</f>
        <v>0</v>
      </c>
      <c r="F41" s="19">
        <f t="shared" si="1"/>
        <v>0</v>
      </c>
    </row>
    <row r="42" spans="1:6" ht="27.95" customHeight="1" x14ac:dyDescent="0.25">
      <c r="A42" s="132" t="s">
        <v>486</v>
      </c>
      <c r="B42" s="19">
        <v>1</v>
      </c>
      <c r="C42" s="207">
        <v>1.2999999999999999E-2</v>
      </c>
      <c r="D42" s="19">
        <v>85</v>
      </c>
      <c r="E42" s="19">
        <f>'4. Muestreo'!AE89</f>
        <v>0</v>
      </c>
      <c r="F42" s="19">
        <f t="shared" si="1"/>
        <v>0</v>
      </c>
    </row>
    <row r="43" spans="1:6" ht="27.95" customHeight="1" x14ac:dyDescent="0.25">
      <c r="A43" s="132" t="s">
        <v>487</v>
      </c>
      <c r="B43" s="19">
        <v>1</v>
      </c>
      <c r="C43" s="207">
        <v>1.2999999999999999E-2</v>
      </c>
      <c r="D43" s="19">
        <v>85</v>
      </c>
      <c r="E43" s="19">
        <f>'4. Muestreo'!AH89</f>
        <v>0</v>
      </c>
      <c r="F43" s="19">
        <f t="shared" si="1"/>
        <v>0</v>
      </c>
    </row>
    <row r="44" spans="1:6" ht="27.95" customHeight="1" x14ac:dyDescent="0.25">
      <c r="A44" s="132" t="s">
        <v>508</v>
      </c>
      <c r="B44" s="19">
        <v>1</v>
      </c>
      <c r="C44" s="207">
        <v>1.2999999999999999E-2</v>
      </c>
      <c r="D44" s="19">
        <v>85</v>
      </c>
      <c r="E44" s="19">
        <f>'4. Muestreo'!AK89</f>
        <v>0</v>
      </c>
      <c r="F44" s="19">
        <f t="shared" si="1"/>
        <v>0</v>
      </c>
    </row>
    <row r="45" spans="1:6" ht="28.5" customHeight="1" x14ac:dyDescent="0.25">
      <c r="A45" s="132" t="s">
        <v>67</v>
      </c>
      <c r="B45" s="19">
        <v>3</v>
      </c>
      <c r="C45" s="207">
        <v>3.7999999999999999E-2</v>
      </c>
      <c r="D45" s="19">
        <v>85</v>
      </c>
      <c r="E45" s="19">
        <f>'4. Muestreo'!AI89</f>
        <v>0</v>
      </c>
      <c r="F45" s="19">
        <f t="shared" si="1"/>
        <v>0</v>
      </c>
    </row>
    <row r="48" spans="1:6" x14ac:dyDescent="0.25">
      <c r="A48" s="185"/>
      <c r="B48" s="202" t="s">
        <v>499</v>
      </c>
      <c r="C48" s="185"/>
      <c r="D48" s="185"/>
    </row>
    <row r="49" spans="1:4" x14ac:dyDescent="0.25">
      <c r="A49" s="126" t="s">
        <v>321</v>
      </c>
      <c r="B49" s="126" t="s">
        <v>79</v>
      </c>
      <c r="C49" s="127"/>
      <c r="D49" s="127"/>
    </row>
    <row r="50" spans="1:4" x14ac:dyDescent="0.25">
      <c r="A50" s="126" t="s">
        <v>81</v>
      </c>
      <c r="B50" s="127" t="s">
        <v>83</v>
      </c>
      <c r="C50" s="127" t="s">
        <v>82</v>
      </c>
      <c r="D50" s="127" t="s">
        <v>84</v>
      </c>
    </row>
    <row r="51" spans="1:4" x14ac:dyDescent="0.25">
      <c r="A51" s="128" t="s">
        <v>87</v>
      </c>
      <c r="B51" s="129">
        <v>6</v>
      </c>
      <c r="C51" s="129">
        <v>29</v>
      </c>
      <c r="D51" s="129">
        <v>35</v>
      </c>
    </row>
    <row r="52" spans="1:4" x14ac:dyDescent="0.25">
      <c r="A52" s="128" t="s">
        <v>93</v>
      </c>
      <c r="B52" s="129">
        <v>10</v>
      </c>
      <c r="C52" s="129">
        <v>19</v>
      </c>
      <c r="D52" s="129">
        <v>29</v>
      </c>
    </row>
    <row r="53" spans="1:4" x14ac:dyDescent="0.25">
      <c r="A53" s="128" t="s">
        <v>85</v>
      </c>
      <c r="B53" s="129"/>
      <c r="C53" s="129">
        <v>5</v>
      </c>
      <c r="D53" s="129">
        <v>5</v>
      </c>
    </row>
    <row r="54" spans="1:4" x14ac:dyDescent="0.25">
      <c r="A54" s="128" t="s">
        <v>91</v>
      </c>
      <c r="B54" s="129">
        <v>1</v>
      </c>
      <c r="C54" s="129">
        <v>2</v>
      </c>
      <c r="D54" s="129">
        <v>3</v>
      </c>
    </row>
    <row r="55" spans="1:4" x14ac:dyDescent="0.25">
      <c r="A55" s="128" t="s">
        <v>313</v>
      </c>
      <c r="B55" s="129"/>
      <c r="C55" s="129">
        <v>2</v>
      </c>
      <c r="D55" s="129">
        <v>2</v>
      </c>
    </row>
    <row r="56" spans="1:4" x14ac:dyDescent="0.25">
      <c r="A56" s="128" t="s">
        <v>293</v>
      </c>
      <c r="B56" s="129">
        <v>1</v>
      </c>
      <c r="C56" s="129">
        <v>1</v>
      </c>
      <c r="D56" s="129">
        <v>2</v>
      </c>
    </row>
    <row r="57" spans="1:4" x14ac:dyDescent="0.25">
      <c r="A57" s="128" t="s">
        <v>278</v>
      </c>
      <c r="B57" s="129"/>
      <c r="C57" s="129">
        <v>2</v>
      </c>
      <c r="D57" s="129">
        <v>2</v>
      </c>
    </row>
    <row r="58" spans="1:4" x14ac:dyDescent="0.25">
      <c r="A58" s="128" t="s">
        <v>280</v>
      </c>
      <c r="B58" s="129"/>
      <c r="C58" s="129">
        <v>2</v>
      </c>
      <c r="D58" s="129">
        <v>2</v>
      </c>
    </row>
    <row r="59" spans="1:4" x14ac:dyDescent="0.25">
      <c r="A59" s="128" t="s">
        <v>312</v>
      </c>
      <c r="B59" s="129"/>
      <c r="C59" s="129">
        <v>1</v>
      </c>
      <c r="D59" s="129">
        <v>1</v>
      </c>
    </row>
    <row r="60" spans="1:4" x14ac:dyDescent="0.25">
      <c r="A60" s="128" t="s">
        <v>220</v>
      </c>
      <c r="B60" s="129"/>
      <c r="C60" s="129">
        <v>1</v>
      </c>
      <c r="D60" s="129">
        <v>1</v>
      </c>
    </row>
    <row r="61" spans="1:4" x14ac:dyDescent="0.25">
      <c r="A61" s="128" t="s">
        <v>88</v>
      </c>
      <c r="B61" s="129"/>
      <c r="C61" s="129">
        <v>1</v>
      </c>
      <c r="D61" s="129">
        <v>1</v>
      </c>
    </row>
    <row r="62" spans="1:4" x14ac:dyDescent="0.25">
      <c r="A62" s="128" t="s">
        <v>290</v>
      </c>
      <c r="B62" s="129"/>
      <c r="C62" s="129">
        <v>1</v>
      </c>
      <c r="D62" s="129">
        <v>1</v>
      </c>
    </row>
    <row r="63" spans="1:4" x14ac:dyDescent="0.25">
      <c r="A63" s="128" t="s">
        <v>84</v>
      </c>
      <c r="B63" s="129">
        <v>18</v>
      </c>
      <c r="C63" s="129">
        <v>66</v>
      </c>
      <c r="D63" s="129">
        <v>84</v>
      </c>
    </row>
    <row r="73" spans="1:5" x14ac:dyDescent="0.25">
      <c r="A73" s="203"/>
      <c r="B73" s="204" t="s">
        <v>500</v>
      </c>
      <c r="C73" s="203"/>
      <c r="D73" s="203"/>
      <c r="E73" s="203"/>
    </row>
    <row r="74" spans="1:5" ht="24" customHeight="1" x14ac:dyDescent="0.25">
      <c r="A74" s="126" t="s">
        <v>322</v>
      </c>
      <c r="B74" s="130" t="s">
        <v>79</v>
      </c>
      <c r="C74" s="119"/>
      <c r="D74" s="119"/>
      <c r="E74" s="119"/>
    </row>
    <row r="75" spans="1:5" x14ac:dyDescent="0.25">
      <c r="A75" s="126" t="s">
        <v>81</v>
      </c>
      <c r="B75" s="119" t="s">
        <v>314</v>
      </c>
      <c r="C75" s="131" t="s">
        <v>83</v>
      </c>
      <c r="D75" s="119" t="s">
        <v>82</v>
      </c>
      <c r="E75" s="119" t="s">
        <v>84</v>
      </c>
    </row>
    <row r="76" spans="1:5" x14ac:dyDescent="0.25">
      <c r="A76" s="128" t="s">
        <v>88</v>
      </c>
      <c r="B76" s="129"/>
      <c r="C76" s="129"/>
      <c r="D76" s="129">
        <v>1</v>
      </c>
      <c r="E76" s="129">
        <v>1</v>
      </c>
    </row>
    <row r="77" spans="1:5" x14ac:dyDescent="0.25">
      <c r="A77" s="128" t="s">
        <v>91</v>
      </c>
      <c r="B77" s="129"/>
      <c r="C77" s="129">
        <v>1</v>
      </c>
      <c r="D77" s="129">
        <v>2</v>
      </c>
      <c r="E77" s="129">
        <v>3</v>
      </c>
    </row>
    <row r="78" spans="1:5" x14ac:dyDescent="0.25">
      <c r="A78" s="128" t="s">
        <v>220</v>
      </c>
      <c r="B78" s="129"/>
      <c r="C78" s="129"/>
      <c r="D78" s="129">
        <v>1</v>
      </c>
      <c r="E78" s="129">
        <v>1</v>
      </c>
    </row>
    <row r="79" spans="1:5" x14ac:dyDescent="0.25">
      <c r="A79" s="128" t="s">
        <v>293</v>
      </c>
      <c r="B79" s="129"/>
      <c r="C79" s="129"/>
      <c r="D79" s="129">
        <v>2</v>
      </c>
      <c r="E79" s="129">
        <v>2</v>
      </c>
    </row>
    <row r="80" spans="1:5" x14ac:dyDescent="0.25">
      <c r="A80" s="128" t="s">
        <v>280</v>
      </c>
      <c r="B80" s="129">
        <v>1</v>
      </c>
      <c r="C80" s="129"/>
      <c r="D80" s="129">
        <v>2</v>
      </c>
      <c r="E80" s="129">
        <v>3</v>
      </c>
    </row>
    <row r="81" spans="1:5" x14ac:dyDescent="0.25">
      <c r="A81" s="128" t="s">
        <v>290</v>
      </c>
      <c r="B81" s="129"/>
      <c r="C81" s="129"/>
      <c r="D81" s="129">
        <v>1</v>
      </c>
      <c r="E81" s="129">
        <v>1</v>
      </c>
    </row>
    <row r="82" spans="1:5" x14ac:dyDescent="0.25">
      <c r="A82" s="128" t="s">
        <v>313</v>
      </c>
      <c r="B82" s="129"/>
      <c r="C82" s="129"/>
      <c r="D82" s="129">
        <v>2</v>
      </c>
      <c r="E82" s="129">
        <v>2</v>
      </c>
    </row>
    <row r="83" spans="1:5" x14ac:dyDescent="0.25">
      <c r="A83" s="128" t="s">
        <v>85</v>
      </c>
      <c r="B83" s="129"/>
      <c r="C83" s="129">
        <v>1</v>
      </c>
      <c r="D83" s="129">
        <v>4</v>
      </c>
      <c r="E83" s="129">
        <v>5</v>
      </c>
    </row>
    <row r="84" spans="1:5" x14ac:dyDescent="0.25">
      <c r="A84" s="128" t="s">
        <v>87</v>
      </c>
      <c r="B84" s="129">
        <v>1</v>
      </c>
      <c r="C84" s="129">
        <v>3</v>
      </c>
      <c r="D84" s="129">
        <v>31</v>
      </c>
      <c r="E84" s="129">
        <v>35</v>
      </c>
    </row>
    <row r="85" spans="1:5" x14ac:dyDescent="0.25">
      <c r="A85" s="128" t="s">
        <v>312</v>
      </c>
      <c r="B85" s="129"/>
      <c r="C85" s="129">
        <v>1</v>
      </c>
      <c r="D85" s="129"/>
      <c r="E85" s="129">
        <v>1</v>
      </c>
    </row>
    <row r="86" spans="1:5" x14ac:dyDescent="0.25">
      <c r="A86" s="128" t="s">
        <v>93</v>
      </c>
      <c r="B86" s="129"/>
      <c r="C86" s="129">
        <v>9</v>
      </c>
      <c r="D86" s="129">
        <v>20</v>
      </c>
      <c r="E86" s="129">
        <v>29</v>
      </c>
    </row>
    <row r="87" spans="1:5" x14ac:dyDescent="0.25">
      <c r="A87" s="128" t="s">
        <v>278</v>
      </c>
      <c r="B87" s="129">
        <v>1</v>
      </c>
      <c r="C87" s="129"/>
      <c r="D87" s="129">
        <v>1</v>
      </c>
      <c r="E87" s="129">
        <v>2</v>
      </c>
    </row>
    <row r="88" spans="1:5" x14ac:dyDescent="0.25">
      <c r="A88" s="128" t="s">
        <v>84</v>
      </c>
      <c r="B88" s="129">
        <v>3</v>
      </c>
      <c r="C88" s="129">
        <v>15</v>
      </c>
      <c r="D88" s="129">
        <v>67</v>
      </c>
      <c r="E88" s="129">
        <v>85</v>
      </c>
    </row>
    <row r="96" spans="1:5" x14ac:dyDescent="0.25">
      <c r="A96" s="203"/>
      <c r="B96" s="204" t="s">
        <v>502</v>
      </c>
      <c r="C96" s="203"/>
      <c r="D96" s="203"/>
    </row>
    <row r="97" spans="1:4" ht="27.95" customHeight="1" x14ac:dyDescent="0.25">
      <c r="A97" s="115" t="s">
        <v>110</v>
      </c>
      <c r="B97" s="115" t="s">
        <v>344</v>
      </c>
      <c r="C97" s="115" t="s">
        <v>343</v>
      </c>
      <c r="D97" s="115" t="s">
        <v>239</v>
      </c>
    </row>
    <row r="98" spans="1:4" ht="72.95" customHeight="1" x14ac:dyDescent="0.25">
      <c r="A98" s="117" t="s">
        <v>87</v>
      </c>
      <c r="B98" s="112">
        <v>43</v>
      </c>
      <c r="C98" s="112">
        <f>COUNTIF('4. Muestreo'!D3:D87,'4. Muestreo'!D24)</f>
        <v>35</v>
      </c>
      <c r="D98" s="118" t="s">
        <v>324</v>
      </c>
    </row>
    <row r="99" spans="1:4" ht="99.75" x14ac:dyDescent="0.25">
      <c r="A99" s="117" t="s">
        <v>93</v>
      </c>
      <c r="B99" s="112">
        <v>10</v>
      </c>
      <c r="C99" s="112">
        <f>COUNTIF('4. Muestreo'!D3:D87,'4. Muestreo'!D48)</f>
        <v>29</v>
      </c>
      <c r="D99" s="118" t="s">
        <v>325</v>
      </c>
    </row>
    <row r="100" spans="1:4" ht="96.95" customHeight="1" x14ac:dyDescent="0.25">
      <c r="A100" s="117" t="s">
        <v>86</v>
      </c>
      <c r="B100" s="112">
        <v>3</v>
      </c>
      <c r="C100" s="119">
        <v>0</v>
      </c>
      <c r="D100" s="118" t="s">
        <v>314</v>
      </c>
    </row>
    <row r="101" spans="1:4" ht="36.75" customHeight="1" x14ac:dyDescent="0.25">
      <c r="A101" s="117" t="s">
        <v>278</v>
      </c>
      <c r="B101" s="112">
        <v>0</v>
      </c>
      <c r="C101" s="112">
        <f>COUNTIF('4. Muestreo'!D3:D87,'4. Muestreo'!D35)</f>
        <v>2</v>
      </c>
      <c r="D101" s="118" t="s">
        <v>326</v>
      </c>
    </row>
    <row r="102" spans="1:4" ht="28.5" x14ac:dyDescent="0.25">
      <c r="A102" s="117" t="s">
        <v>85</v>
      </c>
      <c r="B102" s="112">
        <v>7</v>
      </c>
      <c r="C102" s="112">
        <f>COUNTIF('4. Muestreo'!D3:D87,'4. Muestreo'!D57)</f>
        <v>3</v>
      </c>
      <c r="D102" s="118" t="s">
        <v>327</v>
      </c>
    </row>
    <row r="103" spans="1:4" ht="29.25" customHeight="1" x14ac:dyDescent="0.25">
      <c r="A103" s="117" t="s">
        <v>91</v>
      </c>
      <c r="B103" s="112">
        <v>2</v>
      </c>
      <c r="C103" s="112">
        <f>COUNTIF('4. Muestreo'!D3:D87,'4. Muestreo'!D63)</f>
        <v>29</v>
      </c>
      <c r="D103" s="118" t="s">
        <v>328</v>
      </c>
    </row>
    <row r="104" spans="1:4" x14ac:dyDescent="0.25">
      <c r="A104" s="117" t="s">
        <v>313</v>
      </c>
      <c r="B104" s="112">
        <v>0</v>
      </c>
      <c r="C104" s="112">
        <f>COUNTIF('4. Muestreo'!D3:D87,'4. Muestreo'!D65)</f>
        <v>3</v>
      </c>
      <c r="D104" s="118" t="s">
        <v>329</v>
      </c>
    </row>
    <row r="105" spans="1:4" x14ac:dyDescent="0.25">
      <c r="A105" s="117" t="s">
        <v>280</v>
      </c>
      <c r="B105" s="112">
        <v>1</v>
      </c>
      <c r="C105" s="112">
        <f>COUNTIF('4. Muestreo'!D3:D87,'4. Muestreo'!D56)</f>
        <v>35</v>
      </c>
      <c r="D105" s="118" t="s">
        <v>330</v>
      </c>
    </row>
    <row r="106" spans="1:4" x14ac:dyDescent="0.25">
      <c r="A106" s="117" t="s">
        <v>94</v>
      </c>
      <c r="B106" s="112">
        <v>1</v>
      </c>
      <c r="C106" s="112">
        <v>0</v>
      </c>
      <c r="D106" s="118" t="s">
        <v>314</v>
      </c>
    </row>
    <row r="107" spans="1:4" x14ac:dyDescent="0.25">
      <c r="A107" s="117" t="s">
        <v>88</v>
      </c>
      <c r="B107" s="112">
        <v>1</v>
      </c>
      <c r="C107" s="112">
        <f>COUNTIF('4. Muestreo'!D3:D87,'4. Muestreo'!D47)</f>
        <v>1</v>
      </c>
      <c r="D107" s="118">
        <v>1405</v>
      </c>
    </row>
    <row r="108" spans="1:4" ht="34.5" customHeight="1" x14ac:dyDescent="0.25">
      <c r="A108" s="117" t="s">
        <v>220</v>
      </c>
      <c r="B108" s="112">
        <v>1</v>
      </c>
      <c r="C108" s="112">
        <f>COUNTIF('4. Muestreo'!D3:D87,'4. Muestreo'!D29)</f>
        <v>1</v>
      </c>
      <c r="D108" s="118">
        <v>1086</v>
      </c>
    </row>
    <row r="109" spans="1:4" x14ac:dyDescent="0.25">
      <c r="A109" s="117" t="s">
        <v>312</v>
      </c>
      <c r="B109" s="112">
        <v>1</v>
      </c>
      <c r="C109" s="112">
        <f>COUNTIF('4. Muestreo'!D3:D87,'4. Muestreo'!D9)</f>
        <v>1</v>
      </c>
      <c r="D109" s="118">
        <v>940</v>
      </c>
    </row>
    <row r="110" spans="1:4" x14ac:dyDescent="0.25">
      <c r="A110" s="117" t="s">
        <v>290</v>
      </c>
      <c r="B110" s="112">
        <v>3</v>
      </c>
      <c r="C110" s="112">
        <f>COUNTIF('4. Muestreo'!D3:D87,'4. Muestreo'!D18)</f>
        <v>1</v>
      </c>
      <c r="D110" s="118">
        <v>1010</v>
      </c>
    </row>
    <row r="111" spans="1:4" x14ac:dyDescent="0.25">
      <c r="A111" s="117" t="s">
        <v>219</v>
      </c>
      <c r="B111" s="112">
        <v>2</v>
      </c>
      <c r="C111" s="112">
        <v>0</v>
      </c>
      <c r="D111" s="118" t="s">
        <v>314</v>
      </c>
    </row>
    <row r="112" spans="1:4" x14ac:dyDescent="0.25">
      <c r="A112" s="117" t="s">
        <v>293</v>
      </c>
      <c r="B112" s="112">
        <v>0</v>
      </c>
      <c r="C112" s="112">
        <f>COUNTIF('4. Muestreo'!D3:D87,'4. Muestreo'!D40)</f>
        <v>2</v>
      </c>
      <c r="D112" s="118" t="s">
        <v>331</v>
      </c>
    </row>
    <row r="113" spans="1:5" x14ac:dyDescent="0.25">
      <c r="A113" s="120" t="s">
        <v>96</v>
      </c>
      <c r="B113" s="112">
        <v>1</v>
      </c>
      <c r="C113" s="112">
        <v>0</v>
      </c>
      <c r="D113" s="112">
        <v>0</v>
      </c>
    </row>
    <row r="114" spans="1:5" ht="30.75" customHeight="1" x14ac:dyDescent="0.25">
      <c r="A114" s="120" t="s">
        <v>90</v>
      </c>
      <c r="B114" s="112">
        <v>2</v>
      </c>
      <c r="C114" s="112">
        <v>0</v>
      </c>
      <c r="D114" s="112">
        <v>0</v>
      </c>
    </row>
    <row r="115" spans="1:5" ht="33.75" customHeight="1" x14ac:dyDescent="0.25">
      <c r="A115" s="120" t="s">
        <v>89</v>
      </c>
      <c r="B115" s="113">
        <v>1</v>
      </c>
      <c r="C115" s="112">
        <v>0</v>
      </c>
      <c r="D115" s="121">
        <v>0</v>
      </c>
    </row>
    <row r="116" spans="1:5" ht="33" customHeight="1" x14ac:dyDescent="0.25">
      <c r="A116" s="117" t="s">
        <v>323</v>
      </c>
      <c r="B116" s="113">
        <v>1</v>
      </c>
      <c r="C116" s="112">
        <v>0</v>
      </c>
      <c r="D116" s="118">
        <v>0</v>
      </c>
    </row>
    <row r="117" spans="1:5" x14ac:dyDescent="0.25">
      <c r="A117" s="115" t="s">
        <v>111</v>
      </c>
      <c r="B117" s="114">
        <f>SUM(B98:B116)</f>
        <v>80</v>
      </c>
      <c r="C117" s="114">
        <v>85</v>
      </c>
      <c r="D117" s="116"/>
    </row>
    <row r="119" spans="1:5" ht="36" customHeight="1" x14ac:dyDescent="0.25">
      <c r="A119" s="124" t="s">
        <v>112</v>
      </c>
      <c r="B119" s="125">
        <v>85</v>
      </c>
      <c r="C119" s="125"/>
      <c r="D119" s="125">
        <v>80</v>
      </c>
      <c r="E119" s="125"/>
    </row>
    <row r="120" spans="1:5" ht="64.5" customHeight="1" x14ac:dyDescent="0.25">
      <c r="A120" s="115" t="s">
        <v>113</v>
      </c>
      <c r="B120" s="125" t="s">
        <v>513</v>
      </c>
      <c r="C120" s="125" t="s">
        <v>339</v>
      </c>
      <c r="D120" s="125" t="s">
        <v>514</v>
      </c>
      <c r="E120" s="125" t="s">
        <v>342</v>
      </c>
    </row>
    <row r="121" spans="1:5" x14ac:dyDescent="0.25">
      <c r="A121" s="122" t="s">
        <v>114</v>
      </c>
      <c r="B121" s="112">
        <f>'4. Muestreo'!AN89</f>
        <v>77</v>
      </c>
      <c r="C121" s="123">
        <f t="shared" ref="C121:C129" si="2">B121/$B$119</f>
        <v>0.90588235294117647</v>
      </c>
      <c r="D121" s="112">
        <v>76</v>
      </c>
      <c r="E121" s="138">
        <v>0.95</v>
      </c>
    </row>
    <row r="122" spans="1:5" ht="21" customHeight="1" x14ac:dyDescent="0.25">
      <c r="A122" s="122" t="s">
        <v>115</v>
      </c>
      <c r="B122" s="112">
        <f>'4. Muestreo'!AO89</f>
        <v>76</v>
      </c>
      <c r="C122" s="123">
        <f t="shared" si="2"/>
        <v>0.89411764705882357</v>
      </c>
      <c r="D122" s="112">
        <v>76</v>
      </c>
      <c r="E122" s="138">
        <v>0.95</v>
      </c>
    </row>
    <row r="123" spans="1:5" ht="111.75" customHeight="1" x14ac:dyDescent="0.25">
      <c r="A123" s="122" t="s">
        <v>116</v>
      </c>
      <c r="B123" s="112">
        <f>'4. Muestreo'!AP89</f>
        <v>79</v>
      </c>
      <c r="C123" s="123">
        <f t="shared" si="2"/>
        <v>0.92941176470588238</v>
      </c>
      <c r="D123" s="112">
        <v>77</v>
      </c>
      <c r="E123" s="138">
        <v>0.96250000000000002</v>
      </c>
    </row>
    <row r="124" spans="1:5" ht="99" customHeight="1" x14ac:dyDescent="0.25">
      <c r="A124" s="122" t="s">
        <v>117</v>
      </c>
      <c r="B124" s="112">
        <f>'4. Muestreo'!AQ89</f>
        <v>78</v>
      </c>
      <c r="C124" s="123">
        <f t="shared" si="2"/>
        <v>0.91764705882352937</v>
      </c>
      <c r="D124" s="112">
        <v>76</v>
      </c>
      <c r="E124" s="138">
        <v>0.95</v>
      </c>
    </row>
    <row r="125" spans="1:5" x14ac:dyDescent="0.25">
      <c r="A125" s="122" t="s">
        <v>118</v>
      </c>
      <c r="B125" s="112">
        <f>'4. Muestreo'!AR89</f>
        <v>15</v>
      </c>
      <c r="C125" s="123">
        <f t="shared" si="2"/>
        <v>0.17647058823529413</v>
      </c>
      <c r="D125" s="112">
        <v>67</v>
      </c>
      <c r="E125" s="138">
        <v>0.83750000000000002</v>
      </c>
    </row>
    <row r="126" spans="1:5" x14ac:dyDescent="0.25">
      <c r="A126" s="122" t="s">
        <v>119</v>
      </c>
      <c r="B126" s="112">
        <f>'4. Muestreo'!AS89</f>
        <v>82</v>
      </c>
      <c r="C126" s="123">
        <f t="shared" si="2"/>
        <v>0.96470588235294119</v>
      </c>
      <c r="D126" s="112">
        <v>78</v>
      </c>
      <c r="E126" s="138">
        <v>0.97499999999999998</v>
      </c>
    </row>
    <row r="127" spans="1:5" x14ac:dyDescent="0.25">
      <c r="A127" s="122" t="s">
        <v>120</v>
      </c>
      <c r="B127" s="112">
        <f>'4. Muestreo'!AT89</f>
        <v>0</v>
      </c>
      <c r="C127" s="123">
        <f t="shared" si="2"/>
        <v>0</v>
      </c>
      <c r="D127" s="112">
        <v>0</v>
      </c>
      <c r="E127" s="138">
        <v>0</v>
      </c>
    </row>
    <row r="128" spans="1:5" x14ac:dyDescent="0.25">
      <c r="A128" s="122" t="s">
        <v>121</v>
      </c>
      <c r="B128" s="112">
        <f>'4. Muestreo'!AU89</f>
        <v>82</v>
      </c>
      <c r="C128" s="123">
        <f t="shared" si="2"/>
        <v>0.96470588235294119</v>
      </c>
      <c r="D128" s="112">
        <v>78</v>
      </c>
      <c r="E128" s="138">
        <v>0.97499999999999998</v>
      </c>
    </row>
    <row r="129" spans="1:5" x14ac:dyDescent="0.25">
      <c r="A129" s="122" t="s">
        <v>122</v>
      </c>
      <c r="B129" s="112">
        <f>'4. Muestreo'!AV89</f>
        <v>67</v>
      </c>
      <c r="C129" s="123">
        <f t="shared" si="2"/>
        <v>0.78823529411764703</v>
      </c>
      <c r="D129" s="112">
        <v>75</v>
      </c>
      <c r="E129" s="138">
        <v>0.9375</v>
      </c>
    </row>
    <row r="135" spans="1:5" ht="27" customHeight="1" x14ac:dyDescent="0.25"/>
    <row r="136" spans="1:5" ht="27" customHeight="1" x14ac:dyDescent="0.25"/>
    <row r="137" spans="1:5" ht="27" customHeight="1" x14ac:dyDescent="0.25"/>
    <row r="138" spans="1:5" ht="30.95" customHeight="1" x14ac:dyDescent="0.25"/>
    <row r="139" spans="1:5" ht="30.95" customHeight="1" x14ac:dyDescent="0.25"/>
    <row r="140" spans="1:5" ht="30.95" customHeight="1" x14ac:dyDescent="0.25"/>
    <row r="141" spans="1:5" ht="30.95" customHeight="1" x14ac:dyDescent="0.25"/>
    <row r="142" spans="1:5" ht="30.95" customHeight="1" x14ac:dyDescent="0.25"/>
    <row r="143" spans="1:5" ht="30.95" customHeight="1" x14ac:dyDescent="0.25"/>
    <row r="144" spans="1:5" ht="30.95" customHeight="1" x14ac:dyDescent="0.25"/>
    <row r="145" ht="30.95" customHeight="1" x14ac:dyDescent="0.25"/>
    <row r="146" ht="30.95" customHeight="1" x14ac:dyDescent="0.25"/>
    <row r="147" ht="30.95" customHeight="1" x14ac:dyDescent="0.25"/>
    <row r="148" ht="30.95" customHeight="1" x14ac:dyDescent="0.25"/>
    <row r="149" ht="30.95" customHeight="1" x14ac:dyDescent="0.25"/>
    <row r="150" ht="30.95" customHeight="1" x14ac:dyDescent="0.25"/>
    <row r="151" ht="30.95" customHeight="1" x14ac:dyDescent="0.25"/>
    <row r="152" ht="27.95" customHeight="1" x14ac:dyDescent="0.25"/>
    <row r="153" ht="27.95" customHeight="1" x14ac:dyDescent="0.25"/>
    <row r="154" ht="42" customHeight="1" x14ac:dyDescent="0.25"/>
    <row r="155" ht="42" customHeight="1" x14ac:dyDescent="0.25"/>
    <row r="156" ht="32.1" customHeight="1" x14ac:dyDescent="0.25"/>
    <row r="157" ht="33.950000000000003" customHeight="1" x14ac:dyDescent="0.25"/>
    <row r="158" ht="42" customHeight="1" x14ac:dyDescent="0.25"/>
    <row r="159" ht="42" customHeight="1" x14ac:dyDescent="0.25"/>
    <row r="160" ht="42" customHeight="1" x14ac:dyDescent="0.25"/>
    <row r="161" spans="12:12" ht="42" customHeight="1" x14ac:dyDescent="0.25"/>
    <row r="162" spans="12:12" ht="36" customHeight="1" x14ac:dyDescent="0.25"/>
    <row r="163" spans="12:12" ht="30.95" customHeight="1" x14ac:dyDescent="0.25">
      <c r="L163" s="209"/>
    </row>
    <row r="164" spans="12:12" ht="36" customHeight="1" x14ac:dyDescent="0.25">
      <c r="L164" s="210"/>
    </row>
    <row r="165" spans="12:12" ht="42" customHeight="1" x14ac:dyDescent="0.25"/>
    <row r="166" spans="12:12" ht="42" customHeight="1" x14ac:dyDescent="0.25"/>
    <row r="167" spans="12:12" ht="42" customHeight="1" x14ac:dyDescent="0.25"/>
    <row r="168" spans="12:12" ht="35.1" customHeight="1" x14ac:dyDescent="0.25"/>
    <row r="169" spans="12:12" ht="42" customHeight="1" x14ac:dyDescent="0.25"/>
    <row r="170" spans="12:12" ht="42" customHeight="1" x14ac:dyDescent="0.25"/>
    <row r="171" spans="12:12" ht="42" customHeight="1" x14ac:dyDescent="0.25"/>
    <row r="172" spans="12:12" ht="42" customHeight="1" x14ac:dyDescent="0.25"/>
    <row r="174" spans="12:12" ht="30" customHeight="1" x14ac:dyDescent="0.25"/>
    <row r="175" spans="12:12" ht="27" customHeight="1" x14ac:dyDescent="0.25"/>
  </sheetData>
  <mergeCells count="2">
    <mergeCell ref="A4:F4"/>
    <mergeCell ref="A22:F22"/>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8"/>
  <sheetViews>
    <sheetView zoomScaleNormal="100" workbookViewId="0">
      <selection activeCell="E1" sqref="E1"/>
    </sheetView>
  </sheetViews>
  <sheetFormatPr baseColWidth="10" defaultColWidth="11.42578125" defaultRowHeight="15.75" x14ac:dyDescent="0.25"/>
  <cols>
    <col min="1" max="1" width="2.5703125" style="9" customWidth="1"/>
    <col min="2" max="4" width="11.42578125" style="9"/>
    <col min="5" max="5" width="17.28515625" style="9" customWidth="1"/>
    <col min="6" max="7" width="11.42578125" style="9"/>
    <col min="8" max="8" width="14.7109375" style="9" customWidth="1"/>
    <col min="9" max="12" width="11.42578125" style="9"/>
    <col min="13" max="13" width="16.7109375" style="9" customWidth="1"/>
    <col min="14" max="14" width="52.28515625" style="9" customWidth="1"/>
    <col min="15" max="16384" width="11.42578125" style="9"/>
  </cols>
  <sheetData>
    <row r="1" spans="2:14" ht="23.1" customHeight="1" x14ac:dyDescent="0.25"/>
    <row r="2" spans="2:14" ht="23.1" customHeight="1" x14ac:dyDescent="0.25"/>
    <row r="3" spans="2:14" ht="23.1" customHeight="1" x14ac:dyDescent="0.25"/>
    <row r="4" spans="2:14" ht="33.950000000000003" customHeight="1" thickBot="1" x14ac:dyDescent="0.3">
      <c r="B4" s="222" t="s">
        <v>503</v>
      </c>
      <c r="C4" s="222"/>
      <c r="D4" s="222"/>
      <c r="E4" s="222"/>
      <c r="F4" s="222"/>
      <c r="G4" s="222"/>
      <c r="H4" s="222"/>
      <c r="I4" s="222"/>
      <c r="J4" s="222"/>
      <c r="K4" s="222"/>
      <c r="L4" s="222"/>
      <c r="M4" s="222"/>
      <c r="N4" s="222"/>
    </row>
    <row r="5" spans="2:14" ht="78.75" x14ac:dyDescent="0.25">
      <c r="B5" s="187" t="s">
        <v>98</v>
      </c>
      <c r="C5" s="187" t="s">
        <v>99</v>
      </c>
      <c r="D5" s="187" t="s">
        <v>9</v>
      </c>
      <c r="E5" s="187" t="s">
        <v>100</v>
      </c>
      <c r="F5" s="187" t="s">
        <v>101</v>
      </c>
      <c r="G5" s="187" t="s">
        <v>462</v>
      </c>
      <c r="H5" s="187" t="s">
        <v>102</v>
      </c>
      <c r="I5" s="187" t="s">
        <v>103</v>
      </c>
      <c r="J5" s="187" t="s">
        <v>104</v>
      </c>
      <c r="K5" s="187" t="s">
        <v>105</v>
      </c>
      <c r="L5" s="188" t="s">
        <v>106</v>
      </c>
      <c r="M5" s="189" t="s">
        <v>107</v>
      </c>
      <c r="N5" s="187" t="s">
        <v>108</v>
      </c>
    </row>
    <row r="6" spans="2:14" ht="63" x14ac:dyDescent="0.25">
      <c r="B6" s="20" t="s">
        <v>38</v>
      </c>
      <c r="C6" s="21">
        <v>44377</v>
      </c>
      <c r="D6" s="20" t="s">
        <v>49</v>
      </c>
      <c r="E6" s="22" t="s">
        <v>49</v>
      </c>
      <c r="F6" s="21" t="s">
        <v>49</v>
      </c>
      <c r="G6" s="23" t="s">
        <v>49</v>
      </c>
      <c r="H6" s="20" t="s">
        <v>49</v>
      </c>
      <c r="I6" s="20" t="s">
        <v>49</v>
      </c>
      <c r="J6" s="20"/>
      <c r="K6" s="21"/>
      <c r="L6" s="24"/>
      <c r="M6" s="25"/>
      <c r="N6" s="26" t="s">
        <v>109</v>
      </c>
    </row>
    <row r="7" spans="2:14" ht="31.5" x14ac:dyDescent="0.25">
      <c r="B7" s="19" t="s">
        <v>38</v>
      </c>
      <c r="C7" s="251">
        <v>44377</v>
      </c>
      <c r="D7" s="19">
        <v>1</v>
      </c>
      <c r="E7" s="19" t="s">
        <v>88</v>
      </c>
      <c r="F7" s="252">
        <v>44200</v>
      </c>
      <c r="G7" s="19" t="s">
        <v>463</v>
      </c>
      <c r="H7" s="19" t="s">
        <v>464</v>
      </c>
      <c r="I7" s="19">
        <v>10</v>
      </c>
      <c r="J7" s="19"/>
      <c r="K7" s="252">
        <f ca="1">TODAY()</f>
        <v>44637</v>
      </c>
      <c r="L7" s="19">
        <f ca="1">_xlfn.DAYS(F7,K7)</f>
        <v>-437</v>
      </c>
      <c r="M7" s="19" t="s">
        <v>467</v>
      </c>
      <c r="N7" s="164" t="s">
        <v>469</v>
      </c>
    </row>
    <row r="8" spans="2:14" ht="47.25" x14ac:dyDescent="0.25">
      <c r="B8" s="19" t="s">
        <v>38</v>
      </c>
      <c r="C8" s="251">
        <v>44377</v>
      </c>
      <c r="D8" s="19">
        <v>614</v>
      </c>
      <c r="E8" s="19" t="s">
        <v>93</v>
      </c>
      <c r="F8" s="252">
        <v>44329</v>
      </c>
      <c r="G8" s="19" t="s">
        <v>465</v>
      </c>
      <c r="H8" s="19" t="s">
        <v>466</v>
      </c>
      <c r="I8" s="19">
        <v>30</v>
      </c>
      <c r="J8" s="19"/>
      <c r="K8" s="252">
        <f ca="1">TODAY()</f>
        <v>44637</v>
      </c>
      <c r="L8" s="19">
        <f ca="1">_xlfn.DAYS(F8,K8)</f>
        <v>-308</v>
      </c>
      <c r="M8" s="19" t="s">
        <v>467</v>
      </c>
      <c r="N8" s="164" t="s">
        <v>468</v>
      </c>
    </row>
  </sheetData>
  <mergeCells count="1">
    <mergeCell ref="B4:N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K110"/>
  <sheetViews>
    <sheetView zoomScale="110" zoomScaleNormal="110" workbookViewId="0">
      <pane xSplit="1" topLeftCell="B1" activePane="topRight" state="frozen"/>
      <selection activeCell="A3" sqref="A3"/>
      <selection pane="topRight" activeCell="D1" sqref="D1"/>
    </sheetView>
  </sheetViews>
  <sheetFormatPr baseColWidth="10" defaultColWidth="11.42578125" defaultRowHeight="15" x14ac:dyDescent="0.25"/>
  <cols>
    <col min="1" max="1" width="15.28515625" customWidth="1"/>
    <col min="4" max="4" width="29.42578125" bestFit="1" customWidth="1"/>
    <col min="5" max="5" width="14.7109375" customWidth="1"/>
    <col min="6" max="6" width="9.42578125" bestFit="1" customWidth="1"/>
    <col min="7" max="7" width="12.85546875" bestFit="1" customWidth="1"/>
    <col min="8" max="8" width="17.140625" customWidth="1"/>
    <col min="9" max="9" width="19.140625" customWidth="1"/>
    <col min="10" max="10" width="20.7109375" customWidth="1"/>
    <col min="11" max="11" width="16.140625" customWidth="1"/>
    <col min="12" max="12" width="15.7109375" customWidth="1"/>
    <col min="13" max="13" width="23.42578125" customWidth="1"/>
    <col min="14" max="14" width="12.140625" customWidth="1"/>
    <col min="15" max="15" width="10.7109375" customWidth="1"/>
    <col min="16" max="16" width="15.7109375" customWidth="1"/>
    <col min="17" max="17" width="20.28515625" customWidth="1"/>
    <col min="18" max="18" width="13.28515625" customWidth="1"/>
    <col min="19" max="19" width="36.7109375" customWidth="1"/>
    <col min="21" max="24" width="11.42578125" customWidth="1"/>
    <col min="25" max="25" width="14.42578125" customWidth="1"/>
    <col min="26" max="29" width="11.42578125" customWidth="1"/>
    <col min="34" max="34" width="14.85546875" customWidth="1"/>
    <col min="39" max="51" width="15.42578125" customWidth="1"/>
    <col min="52" max="52" width="29.42578125" bestFit="1" customWidth="1"/>
    <col min="53" max="53" width="15.42578125" customWidth="1"/>
    <col min="54" max="54" width="15.85546875" customWidth="1"/>
    <col min="55" max="55" width="24.85546875" customWidth="1"/>
    <col min="56" max="56" width="15.42578125" customWidth="1"/>
    <col min="57" max="57" width="13.7109375" customWidth="1"/>
    <col min="58" max="58" width="15.42578125" customWidth="1"/>
    <col min="59" max="59" width="16.42578125" customWidth="1"/>
    <col min="60" max="60" width="29.140625" customWidth="1"/>
    <col min="61" max="61" width="14.42578125" customWidth="1"/>
    <col min="62" max="62" width="12.85546875" customWidth="1"/>
  </cols>
  <sheetData>
    <row r="2" spans="1:63" ht="78.95" customHeight="1" x14ac:dyDescent="0.25">
      <c r="A2" s="53" t="s">
        <v>214</v>
      </c>
      <c r="B2" s="53" t="s">
        <v>101</v>
      </c>
      <c r="C2" s="54" t="s">
        <v>215</v>
      </c>
      <c r="D2" s="54" t="s">
        <v>72</v>
      </c>
      <c r="E2" s="54" t="s">
        <v>73</v>
      </c>
      <c r="F2" s="54" t="s">
        <v>74</v>
      </c>
      <c r="G2" s="54" t="s">
        <v>76</v>
      </c>
      <c r="H2" s="54" t="s">
        <v>77</v>
      </c>
      <c r="I2" s="54" t="s">
        <v>316</v>
      </c>
      <c r="J2" s="54" t="s">
        <v>78</v>
      </c>
      <c r="K2" s="54" t="s">
        <v>315</v>
      </c>
      <c r="L2" s="54" t="s">
        <v>44</v>
      </c>
      <c r="M2" s="54" t="s">
        <v>45</v>
      </c>
      <c r="N2" s="54" t="s">
        <v>46</v>
      </c>
      <c r="O2" s="54" t="s">
        <v>47</v>
      </c>
      <c r="P2" s="54" t="s">
        <v>48</v>
      </c>
      <c r="Q2" s="54" t="s">
        <v>50</v>
      </c>
      <c r="R2" s="54" t="s">
        <v>51</v>
      </c>
      <c r="S2" s="54" t="s">
        <v>52</v>
      </c>
      <c r="T2" s="54"/>
      <c r="U2" s="54" t="s">
        <v>53</v>
      </c>
      <c r="V2" s="54" t="s">
        <v>54</v>
      </c>
      <c r="W2" s="54" t="s">
        <v>55</v>
      </c>
      <c r="X2" s="54" t="s">
        <v>56</v>
      </c>
      <c r="Y2" s="54" t="s">
        <v>57</v>
      </c>
      <c r="Z2" s="54" t="s">
        <v>58</v>
      </c>
      <c r="AA2" s="54" t="s">
        <v>59</v>
      </c>
      <c r="AB2" s="54" t="s">
        <v>60</v>
      </c>
      <c r="AC2" s="54" t="s">
        <v>61</v>
      </c>
      <c r="AD2" s="54" t="s">
        <v>504</v>
      </c>
      <c r="AE2" s="54" t="s">
        <v>63</v>
      </c>
      <c r="AF2" s="54" t="s">
        <v>64</v>
      </c>
      <c r="AG2" s="54" t="s">
        <v>65</v>
      </c>
      <c r="AH2" s="54" t="s">
        <v>66</v>
      </c>
      <c r="AI2" s="54" t="s">
        <v>67</v>
      </c>
      <c r="AJ2" s="54" t="s">
        <v>68</v>
      </c>
      <c r="AK2" s="54" t="s">
        <v>69</v>
      </c>
      <c r="AL2" s="54" t="s">
        <v>70</v>
      </c>
      <c r="AM2" s="54" t="s">
        <v>71</v>
      </c>
      <c r="AN2" s="54" t="s">
        <v>114</v>
      </c>
      <c r="AO2" s="54" t="s">
        <v>115</v>
      </c>
      <c r="AP2" s="54" t="s">
        <v>116</v>
      </c>
      <c r="AQ2" s="54" t="s">
        <v>117</v>
      </c>
      <c r="AR2" s="54" t="s">
        <v>118</v>
      </c>
      <c r="AS2" s="54" t="s">
        <v>119</v>
      </c>
      <c r="AT2" s="54" t="s">
        <v>120</v>
      </c>
      <c r="AU2" s="54" t="s">
        <v>121</v>
      </c>
      <c r="AV2" s="54" t="s">
        <v>122</v>
      </c>
      <c r="AW2" s="54" t="s">
        <v>75</v>
      </c>
      <c r="BE2" s="48"/>
      <c r="BF2" s="48"/>
      <c r="BG2" s="48"/>
      <c r="BH2" s="48"/>
      <c r="BI2" s="48"/>
      <c r="BJ2" s="48"/>
    </row>
    <row r="3" spans="1:63" ht="32.25" customHeight="1" x14ac:dyDescent="0.25">
      <c r="A3" s="78">
        <v>878</v>
      </c>
      <c r="B3" s="79">
        <v>44378</v>
      </c>
      <c r="C3" s="55" t="s">
        <v>276</v>
      </c>
      <c r="D3" s="55" t="s">
        <v>93</v>
      </c>
      <c r="E3" s="72">
        <v>44377</v>
      </c>
      <c r="F3" s="71">
        <v>1</v>
      </c>
      <c r="G3" s="71">
        <v>35</v>
      </c>
      <c r="H3" s="72">
        <v>44428</v>
      </c>
      <c r="I3" s="90">
        <f t="shared" ref="I3:I45" si="0">H3-E3</f>
        <v>51</v>
      </c>
      <c r="J3" s="72" t="str">
        <f>IF((_xlfn.DAYS(B3,E3)&lt;=1),"Oportuno","Extemporaneo")</f>
        <v>Oportuno</v>
      </c>
      <c r="K3" s="72" t="str">
        <f>IF((_xlfn.DAYS(H3,E3)&lt;=G3),"Oportuno","Extemporaneo")</f>
        <v>Extemporaneo</v>
      </c>
      <c r="L3" s="55" t="s">
        <v>124</v>
      </c>
      <c r="M3" s="55" t="s">
        <v>123</v>
      </c>
      <c r="N3" s="55" t="s">
        <v>123</v>
      </c>
      <c r="O3" s="55" t="s">
        <v>123</v>
      </c>
      <c r="P3" s="55" t="s">
        <v>123</v>
      </c>
      <c r="Q3" s="55" t="s">
        <v>93</v>
      </c>
      <c r="R3" s="55" t="s">
        <v>123</v>
      </c>
      <c r="S3" s="55" t="s">
        <v>123</v>
      </c>
      <c r="T3" s="55"/>
      <c r="U3" s="55" t="s">
        <v>123</v>
      </c>
      <c r="V3" s="55" t="s">
        <v>123</v>
      </c>
      <c r="W3" s="55" t="s">
        <v>123</v>
      </c>
      <c r="X3" s="55" t="s">
        <v>123</v>
      </c>
      <c r="Y3" s="55" t="s">
        <v>123</v>
      </c>
      <c r="Z3" s="55" t="s">
        <v>123</v>
      </c>
      <c r="AA3" s="55" t="s">
        <v>123</v>
      </c>
      <c r="AB3" s="55" t="s">
        <v>123</v>
      </c>
      <c r="AC3" s="55" t="s">
        <v>123</v>
      </c>
      <c r="AD3" s="55" t="s">
        <v>123</v>
      </c>
      <c r="AE3" s="55" t="s">
        <v>123</v>
      </c>
      <c r="AF3" s="55" t="s">
        <v>123</v>
      </c>
      <c r="AG3" s="55" t="s">
        <v>123</v>
      </c>
      <c r="AH3" s="55" t="s">
        <v>123</v>
      </c>
      <c r="AI3" s="55" t="s">
        <v>123</v>
      </c>
      <c r="AJ3" s="55" t="s">
        <v>123</v>
      </c>
      <c r="AK3" s="55" t="s">
        <v>123</v>
      </c>
      <c r="AL3" s="55" t="s">
        <v>123</v>
      </c>
      <c r="AM3" s="55" t="s">
        <v>123</v>
      </c>
      <c r="AN3" s="56" t="s">
        <v>124</v>
      </c>
      <c r="AO3" s="57" t="s">
        <v>124</v>
      </c>
      <c r="AP3" s="89" t="s">
        <v>124</v>
      </c>
      <c r="AQ3" s="89" t="s">
        <v>124</v>
      </c>
      <c r="AR3" s="69" t="s">
        <v>123</v>
      </c>
      <c r="AS3" s="70" t="s">
        <v>124</v>
      </c>
      <c r="AT3" s="71" t="s">
        <v>123</v>
      </c>
      <c r="AU3" s="71" t="s">
        <v>124</v>
      </c>
      <c r="AV3" s="71" t="s">
        <v>124</v>
      </c>
      <c r="AW3" s="72">
        <v>44378</v>
      </c>
      <c r="AZ3" s="132" t="s">
        <v>270</v>
      </c>
      <c r="BA3" s="113">
        <v>1734</v>
      </c>
      <c r="BB3" s="47"/>
      <c r="BC3" s="83"/>
      <c r="BE3" s="47"/>
      <c r="BF3" s="47"/>
      <c r="BG3" s="47"/>
    </row>
    <row r="4" spans="1:63" ht="37.5" customHeight="1" x14ac:dyDescent="0.25">
      <c r="A4" s="78">
        <v>887</v>
      </c>
      <c r="B4" s="79">
        <v>44379</v>
      </c>
      <c r="C4" s="55" t="s">
        <v>276</v>
      </c>
      <c r="D4" s="55" t="s">
        <v>93</v>
      </c>
      <c r="E4" s="72">
        <v>44379</v>
      </c>
      <c r="F4" s="71">
        <v>3</v>
      </c>
      <c r="G4" s="71">
        <v>35</v>
      </c>
      <c r="H4" s="72">
        <v>44474</v>
      </c>
      <c r="I4" s="90">
        <f t="shared" si="0"/>
        <v>95</v>
      </c>
      <c r="J4" s="72" t="str">
        <f>IF((_xlfn.DAYS(B4,E4)&lt;=1),"Oportuno","Extemporaneo")</f>
        <v>Oportuno</v>
      </c>
      <c r="K4" s="72" t="str">
        <f t="shared" ref="K4:K67" si="1">IF((_xlfn.DAYS(H4,E4)&lt;=G4),"Oportuno","Extemporaneo")</f>
        <v>Extemporaneo</v>
      </c>
      <c r="L4" s="55" t="s">
        <v>123</v>
      </c>
      <c r="M4" s="55" t="s">
        <v>124</v>
      </c>
      <c r="N4" s="55" t="s">
        <v>123</v>
      </c>
      <c r="O4" s="55" t="s">
        <v>123</v>
      </c>
      <c r="P4" s="55" t="s">
        <v>123</v>
      </c>
      <c r="Q4" s="55" t="s">
        <v>93</v>
      </c>
      <c r="R4" s="55" t="s">
        <v>123</v>
      </c>
      <c r="S4" s="55" t="s">
        <v>277</v>
      </c>
      <c r="T4" s="55"/>
      <c r="U4" s="55" t="s">
        <v>123</v>
      </c>
      <c r="V4" s="55" t="s">
        <v>123</v>
      </c>
      <c r="W4" s="55" t="s">
        <v>123</v>
      </c>
      <c r="X4" s="55" t="s">
        <v>123</v>
      </c>
      <c r="Y4" s="55" t="s">
        <v>123</v>
      </c>
      <c r="Z4" s="55" t="s">
        <v>123</v>
      </c>
      <c r="AA4" s="55" t="s">
        <v>123</v>
      </c>
      <c r="AB4" s="55" t="s">
        <v>123</v>
      </c>
      <c r="AC4" s="55" t="s">
        <v>123</v>
      </c>
      <c r="AD4" s="55" t="s">
        <v>123</v>
      </c>
      <c r="AE4" s="55" t="s">
        <v>123</v>
      </c>
      <c r="AF4" s="55" t="s">
        <v>123</v>
      </c>
      <c r="AG4" s="55" t="s">
        <v>123</v>
      </c>
      <c r="AH4" s="55" t="s">
        <v>123</v>
      </c>
      <c r="AI4" s="55" t="s">
        <v>123</v>
      </c>
      <c r="AJ4" s="55" t="s">
        <v>123</v>
      </c>
      <c r="AK4" s="55" t="s">
        <v>123</v>
      </c>
      <c r="AL4" s="55" t="s">
        <v>123</v>
      </c>
      <c r="AM4" s="55" t="s">
        <v>123</v>
      </c>
      <c r="AN4" s="56" t="s">
        <v>124</v>
      </c>
      <c r="AO4" s="57" t="s">
        <v>124</v>
      </c>
      <c r="AP4" s="89" t="s">
        <v>124</v>
      </c>
      <c r="AQ4" s="89" t="s">
        <v>124</v>
      </c>
      <c r="AR4" s="69" t="s">
        <v>123</v>
      </c>
      <c r="AS4" s="70" t="s">
        <v>124</v>
      </c>
      <c r="AT4" s="71" t="s">
        <v>123</v>
      </c>
      <c r="AU4" s="71" t="s">
        <v>124</v>
      </c>
      <c r="AV4" s="71" t="s">
        <v>124</v>
      </c>
      <c r="AW4" s="72">
        <v>44379</v>
      </c>
      <c r="AZ4" s="132" t="s">
        <v>271</v>
      </c>
      <c r="BA4" s="113">
        <v>134</v>
      </c>
      <c r="BB4" s="47"/>
      <c r="BC4" s="83"/>
      <c r="BE4" s="47"/>
      <c r="BF4" s="49"/>
      <c r="BG4" s="47"/>
    </row>
    <row r="5" spans="1:63" ht="16.5" x14ac:dyDescent="0.25">
      <c r="A5" s="78">
        <v>892</v>
      </c>
      <c r="B5" s="79">
        <v>44383</v>
      </c>
      <c r="C5" s="55" t="s">
        <v>276</v>
      </c>
      <c r="D5" s="55" t="s">
        <v>87</v>
      </c>
      <c r="E5" s="72">
        <v>44380</v>
      </c>
      <c r="F5" s="71">
        <v>1</v>
      </c>
      <c r="G5" s="71">
        <v>35</v>
      </c>
      <c r="H5" s="72">
        <v>44384</v>
      </c>
      <c r="I5" s="90">
        <f t="shared" si="0"/>
        <v>4</v>
      </c>
      <c r="J5" s="72" t="str">
        <f>IF((_xlfn.DAYS(B5,E5)&lt;=1),"Oportuno","Extemporaneo")</f>
        <v>Extemporaneo</v>
      </c>
      <c r="K5" s="72" t="str">
        <f t="shared" si="1"/>
        <v>Oportuno</v>
      </c>
      <c r="L5" s="55" t="s">
        <v>124</v>
      </c>
      <c r="M5" s="55" t="s">
        <v>123</v>
      </c>
      <c r="N5" s="55" t="s">
        <v>123</v>
      </c>
      <c r="O5" s="55" t="s">
        <v>123</v>
      </c>
      <c r="P5" s="55" t="s">
        <v>123</v>
      </c>
      <c r="Q5" s="55" t="s">
        <v>85</v>
      </c>
      <c r="R5" s="55" t="s">
        <v>123</v>
      </c>
      <c r="S5" s="55" t="s">
        <v>123</v>
      </c>
      <c r="T5" s="55"/>
      <c r="U5" s="55" t="s">
        <v>123</v>
      </c>
      <c r="V5" s="55" t="s">
        <v>123</v>
      </c>
      <c r="W5" s="55" t="s">
        <v>123</v>
      </c>
      <c r="X5" s="55" t="s">
        <v>123</v>
      </c>
      <c r="Y5" s="55" t="s">
        <v>123</v>
      </c>
      <c r="Z5" s="55" t="s">
        <v>123</v>
      </c>
      <c r="AA5" s="55" t="s">
        <v>123</v>
      </c>
      <c r="AB5" s="55" t="s">
        <v>123</v>
      </c>
      <c r="AC5" s="55" t="s">
        <v>123</v>
      </c>
      <c r="AD5" s="55" t="s">
        <v>123</v>
      </c>
      <c r="AE5" s="55" t="s">
        <v>123</v>
      </c>
      <c r="AF5" s="55" t="s">
        <v>123</v>
      </c>
      <c r="AG5" s="55" t="s">
        <v>123</v>
      </c>
      <c r="AH5" s="55" t="s">
        <v>123</v>
      </c>
      <c r="AI5" s="81" t="s">
        <v>123</v>
      </c>
      <c r="AJ5" s="55" t="s">
        <v>123</v>
      </c>
      <c r="AK5" s="55" t="s">
        <v>123</v>
      </c>
      <c r="AL5" s="55" t="s">
        <v>123</v>
      </c>
      <c r="AM5" s="55" t="s">
        <v>123</v>
      </c>
      <c r="AN5" s="56" t="s">
        <v>124</v>
      </c>
      <c r="AO5" s="57" t="s">
        <v>124</v>
      </c>
      <c r="AP5" s="89" t="s">
        <v>124</v>
      </c>
      <c r="AQ5" s="89" t="s">
        <v>124</v>
      </c>
      <c r="AR5" s="69" t="s">
        <v>123</v>
      </c>
      <c r="AS5" s="70" t="s">
        <v>124</v>
      </c>
      <c r="AT5" s="71" t="s">
        <v>123</v>
      </c>
      <c r="AU5" s="71" t="s">
        <v>124</v>
      </c>
      <c r="AV5" s="71" t="s">
        <v>123</v>
      </c>
      <c r="AW5" s="72">
        <v>44383</v>
      </c>
      <c r="AZ5" s="122" t="s">
        <v>505</v>
      </c>
      <c r="BA5" s="113">
        <v>1868</v>
      </c>
      <c r="BB5" s="47"/>
      <c r="BC5" s="83"/>
      <c r="BE5" s="47"/>
      <c r="BF5" s="49"/>
      <c r="BG5" s="47"/>
    </row>
    <row r="6" spans="1:63" ht="27" customHeight="1" x14ac:dyDescent="0.25">
      <c r="A6" s="78">
        <v>903</v>
      </c>
      <c r="B6" s="79">
        <v>44385</v>
      </c>
      <c r="C6" s="55" t="s">
        <v>276</v>
      </c>
      <c r="D6" s="55" t="s">
        <v>93</v>
      </c>
      <c r="E6" s="72">
        <v>44384</v>
      </c>
      <c r="F6" s="71">
        <v>3</v>
      </c>
      <c r="G6" s="71">
        <v>35</v>
      </c>
      <c r="H6" s="72">
        <v>44400</v>
      </c>
      <c r="I6" s="90">
        <f t="shared" si="0"/>
        <v>16</v>
      </c>
      <c r="J6" s="72" t="str">
        <f t="shared" ref="J6:J69" si="2">IF((_xlfn.DAYS(B6,E6)&lt;=1),"Oportuno","Extemporaneo")</f>
        <v>Oportuno</v>
      </c>
      <c r="K6" s="72" t="str">
        <f t="shared" si="1"/>
        <v>Oportuno</v>
      </c>
      <c r="L6" s="55" t="s">
        <v>124</v>
      </c>
      <c r="M6" s="55" t="s">
        <v>123</v>
      </c>
      <c r="N6" s="55" t="s">
        <v>123</v>
      </c>
      <c r="O6" s="55" t="s">
        <v>123</v>
      </c>
      <c r="P6" s="55" t="s">
        <v>123</v>
      </c>
      <c r="Q6" s="55" t="s">
        <v>93</v>
      </c>
      <c r="R6" s="55" t="s">
        <v>123</v>
      </c>
      <c r="S6" s="55" t="s">
        <v>123</v>
      </c>
      <c r="T6" s="55"/>
      <c r="U6" s="55" t="s">
        <v>123</v>
      </c>
      <c r="V6" s="55" t="s">
        <v>123</v>
      </c>
      <c r="W6" s="55" t="s">
        <v>123</v>
      </c>
      <c r="X6" s="55" t="s">
        <v>123</v>
      </c>
      <c r="Y6" s="55" t="s">
        <v>123</v>
      </c>
      <c r="Z6" s="55" t="s">
        <v>123</v>
      </c>
      <c r="AA6" s="55" t="s">
        <v>123</v>
      </c>
      <c r="AB6" s="55" t="s">
        <v>123</v>
      </c>
      <c r="AC6" s="55" t="s">
        <v>123</v>
      </c>
      <c r="AD6" s="55" t="s">
        <v>123</v>
      </c>
      <c r="AE6" s="55" t="s">
        <v>123</v>
      </c>
      <c r="AF6" s="55" t="s">
        <v>123</v>
      </c>
      <c r="AG6" s="55" t="s">
        <v>123</v>
      </c>
      <c r="AH6" s="55" t="s">
        <v>123</v>
      </c>
      <c r="AI6" s="55" t="s">
        <v>123</v>
      </c>
      <c r="AJ6" s="55" t="s">
        <v>123</v>
      </c>
      <c r="AK6" s="55" t="s">
        <v>123</v>
      </c>
      <c r="AL6" s="55" t="s">
        <v>123</v>
      </c>
      <c r="AM6" s="55" t="s">
        <v>123</v>
      </c>
      <c r="AN6" s="56" t="s">
        <v>124</v>
      </c>
      <c r="AO6" s="57" t="s">
        <v>124</v>
      </c>
      <c r="AP6" s="89" t="s">
        <v>124</v>
      </c>
      <c r="AQ6" s="89" t="s">
        <v>124</v>
      </c>
      <c r="AR6" s="69" t="s">
        <v>124</v>
      </c>
      <c r="AS6" s="70" t="s">
        <v>124</v>
      </c>
      <c r="AT6" s="71" t="s">
        <v>123</v>
      </c>
      <c r="AU6" s="71" t="s">
        <v>124</v>
      </c>
      <c r="AV6" s="71" t="s">
        <v>124</v>
      </c>
      <c r="AW6" s="72">
        <v>44385</v>
      </c>
      <c r="AZ6" s="2"/>
      <c r="BA6" s="83"/>
      <c r="BB6" s="47"/>
      <c r="BC6" s="83"/>
      <c r="BE6" s="47"/>
      <c r="BF6" s="49"/>
      <c r="BG6" s="47"/>
    </row>
    <row r="7" spans="1:63" ht="49.5" customHeight="1" x14ac:dyDescent="0.25">
      <c r="A7" s="78">
        <v>917</v>
      </c>
      <c r="B7" s="79">
        <v>44389</v>
      </c>
      <c r="C7" s="55" t="s">
        <v>276</v>
      </c>
      <c r="D7" s="55" t="s">
        <v>93</v>
      </c>
      <c r="E7" s="72">
        <v>44389</v>
      </c>
      <c r="F7" s="71">
        <v>1</v>
      </c>
      <c r="G7" s="71">
        <v>30</v>
      </c>
      <c r="H7" s="72">
        <v>44405</v>
      </c>
      <c r="I7" s="90">
        <f t="shared" si="0"/>
        <v>16</v>
      </c>
      <c r="J7" s="72" t="str">
        <f t="shared" si="2"/>
        <v>Oportuno</v>
      </c>
      <c r="K7" s="72" t="str">
        <f t="shared" si="1"/>
        <v>Oportuno</v>
      </c>
      <c r="L7" s="55" t="s">
        <v>124</v>
      </c>
      <c r="M7" s="55" t="s">
        <v>123</v>
      </c>
      <c r="N7" s="55" t="s">
        <v>123</v>
      </c>
      <c r="O7" s="55" t="s">
        <v>123</v>
      </c>
      <c r="P7" s="55" t="s">
        <v>123</v>
      </c>
      <c r="Q7" s="55" t="s">
        <v>93</v>
      </c>
      <c r="R7" s="55" t="s">
        <v>124</v>
      </c>
      <c r="S7" s="55" t="s">
        <v>279</v>
      </c>
      <c r="T7" s="55"/>
      <c r="U7" s="55" t="s">
        <v>123</v>
      </c>
      <c r="V7" s="55" t="s">
        <v>123</v>
      </c>
      <c r="W7" s="55" t="s">
        <v>123</v>
      </c>
      <c r="X7" s="55" t="s">
        <v>123</v>
      </c>
      <c r="Y7" s="55" t="s">
        <v>123</v>
      </c>
      <c r="Z7" s="55" t="s">
        <v>123</v>
      </c>
      <c r="AA7" s="55" t="s">
        <v>123</v>
      </c>
      <c r="AB7" s="55" t="s">
        <v>123</v>
      </c>
      <c r="AC7" s="55" t="s">
        <v>123</v>
      </c>
      <c r="AD7" s="55" t="s">
        <v>123</v>
      </c>
      <c r="AE7" s="55" t="s">
        <v>123</v>
      </c>
      <c r="AF7" s="55" t="s">
        <v>123</v>
      </c>
      <c r="AG7" s="55" t="s">
        <v>123</v>
      </c>
      <c r="AH7" s="55" t="s">
        <v>123</v>
      </c>
      <c r="AI7" s="55" t="s">
        <v>123</v>
      </c>
      <c r="AJ7" s="55" t="s">
        <v>123</v>
      </c>
      <c r="AK7" s="55" t="s">
        <v>123</v>
      </c>
      <c r="AL7" s="55" t="s">
        <v>123</v>
      </c>
      <c r="AM7" s="55" t="s">
        <v>123</v>
      </c>
      <c r="AN7" s="56" t="s">
        <v>124</v>
      </c>
      <c r="AO7" s="57" t="s">
        <v>124</v>
      </c>
      <c r="AP7" s="89" t="s">
        <v>124</v>
      </c>
      <c r="AQ7" s="89" t="s">
        <v>124</v>
      </c>
      <c r="AR7" s="69" t="s">
        <v>123</v>
      </c>
      <c r="AS7" s="70" t="s">
        <v>124</v>
      </c>
      <c r="AT7" s="71" t="s">
        <v>123</v>
      </c>
      <c r="AU7" s="71" t="s">
        <v>124</v>
      </c>
      <c r="AV7" s="71" t="s">
        <v>124</v>
      </c>
      <c r="AW7" s="72">
        <v>44389</v>
      </c>
      <c r="AZ7" s="132" t="s">
        <v>273</v>
      </c>
      <c r="BA7" s="113">
        <v>379</v>
      </c>
      <c r="BB7" s="200">
        <f>BA7/BA9</f>
        <v>0.85746606334841624</v>
      </c>
      <c r="BC7" s="112">
        <f>80*86%</f>
        <v>68.8</v>
      </c>
      <c r="BE7" s="47"/>
      <c r="BF7" s="49"/>
      <c r="BG7" s="47"/>
    </row>
    <row r="8" spans="1:63" ht="102.95" customHeight="1" x14ac:dyDescent="0.25">
      <c r="A8" s="78">
        <v>919</v>
      </c>
      <c r="B8" s="79">
        <v>44389</v>
      </c>
      <c r="C8" s="55" t="s">
        <v>276</v>
      </c>
      <c r="D8" s="55" t="s">
        <v>93</v>
      </c>
      <c r="E8" s="72">
        <v>44389</v>
      </c>
      <c r="F8" s="71">
        <v>1</v>
      </c>
      <c r="G8" s="71">
        <v>30</v>
      </c>
      <c r="H8" s="72">
        <v>44427</v>
      </c>
      <c r="I8" s="90">
        <f t="shared" si="0"/>
        <v>38</v>
      </c>
      <c r="J8" s="72" t="str">
        <f t="shared" si="2"/>
        <v>Oportuno</v>
      </c>
      <c r="K8" s="72" t="str">
        <f t="shared" si="1"/>
        <v>Extemporaneo</v>
      </c>
      <c r="L8" s="55" t="s">
        <v>124</v>
      </c>
      <c r="M8" s="55" t="s">
        <v>123</v>
      </c>
      <c r="N8" s="55" t="s">
        <v>123</v>
      </c>
      <c r="O8" s="55" t="s">
        <v>123</v>
      </c>
      <c r="P8" s="55" t="s">
        <v>123</v>
      </c>
      <c r="Q8" s="55" t="s">
        <v>93</v>
      </c>
      <c r="R8" s="55" t="s">
        <v>123</v>
      </c>
      <c r="S8" s="55" t="s">
        <v>338</v>
      </c>
      <c r="T8" s="55"/>
      <c r="U8" s="55" t="s">
        <v>123</v>
      </c>
      <c r="V8" s="55" t="s">
        <v>123</v>
      </c>
      <c r="W8" s="55" t="s">
        <v>123</v>
      </c>
      <c r="X8" s="55" t="s">
        <v>123</v>
      </c>
      <c r="Y8" s="55" t="s">
        <v>123</v>
      </c>
      <c r="Z8" s="55" t="s">
        <v>123</v>
      </c>
      <c r="AA8" s="55" t="s">
        <v>123</v>
      </c>
      <c r="AB8" s="55" t="s">
        <v>123</v>
      </c>
      <c r="AC8" s="55" t="s">
        <v>123</v>
      </c>
      <c r="AD8" s="55" t="s">
        <v>124</v>
      </c>
      <c r="AE8" s="55" t="s">
        <v>123</v>
      </c>
      <c r="AF8" s="55" t="s">
        <v>123</v>
      </c>
      <c r="AG8" s="55" t="s">
        <v>123</v>
      </c>
      <c r="AH8" s="55" t="s">
        <v>123</v>
      </c>
      <c r="AI8" s="55" t="s">
        <v>123</v>
      </c>
      <c r="AJ8" s="55" t="s">
        <v>123</v>
      </c>
      <c r="AK8" s="55" t="s">
        <v>123</v>
      </c>
      <c r="AL8" s="55" t="s">
        <v>123</v>
      </c>
      <c r="AM8" s="55" t="s">
        <v>123</v>
      </c>
      <c r="AN8" s="56" t="s">
        <v>124</v>
      </c>
      <c r="AO8" s="57" t="s">
        <v>124</v>
      </c>
      <c r="AP8" s="89" t="s">
        <v>124</v>
      </c>
      <c r="AQ8" s="89" t="s">
        <v>124</v>
      </c>
      <c r="AR8" s="69" t="s">
        <v>124</v>
      </c>
      <c r="AS8" s="70" t="s">
        <v>124</v>
      </c>
      <c r="AT8" s="71" t="s">
        <v>123</v>
      </c>
      <c r="AU8" s="71" t="s">
        <v>124</v>
      </c>
      <c r="AV8" s="71" t="s">
        <v>124</v>
      </c>
      <c r="AW8" s="72">
        <v>44389</v>
      </c>
      <c r="AZ8" s="132" t="s">
        <v>274</v>
      </c>
      <c r="BA8" s="113">
        <v>63</v>
      </c>
      <c r="BB8" s="200">
        <f>BA8/BA9</f>
        <v>0.1425339366515837</v>
      </c>
      <c r="BC8" s="112">
        <f>80*14%</f>
        <v>11.200000000000001</v>
      </c>
      <c r="BE8" s="47"/>
      <c r="BF8" s="49"/>
      <c r="BG8" s="47"/>
    </row>
    <row r="9" spans="1:63" ht="84.75" customHeight="1" x14ac:dyDescent="0.25">
      <c r="A9" s="78">
        <v>940</v>
      </c>
      <c r="B9" s="79">
        <v>44391</v>
      </c>
      <c r="C9" s="55" t="s">
        <v>276</v>
      </c>
      <c r="D9" s="55" t="s">
        <v>312</v>
      </c>
      <c r="E9" s="72">
        <v>44391</v>
      </c>
      <c r="F9" s="71">
        <v>1</v>
      </c>
      <c r="G9" s="71">
        <v>20</v>
      </c>
      <c r="H9" s="72">
        <v>44445</v>
      </c>
      <c r="I9" s="90">
        <f t="shared" si="0"/>
        <v>54</v>
      </c>
      <c r="J9" s="72" t="str">
        <f t="shared" si="2"/>
        <v>Oportuno</v>
      </c>
      <c r="K9" s="72" t="str">
        <f t="shared" si="1"/>
        <v>Extemporaneo</v>
      </c>
      <c r="L9" s="55" t="s">
        <v>124</v>
      </c>
      <c r="M9" s="55" t="s">
        <v>123</v>
      </c>
      <c r="N9" s="55" t="s">
        <v>123</v>
      </c>
      <c r="O9" s="55" t="s">
        <v>123</v>
      </c>
      <c r="P9" s="55" t="s">
        <v>123</v>
      </c>
      <c r="Q9" s="55" t="s">
        <v>278</v>
      </c>
      <c r="R9" s="55" t="s">
        <v>123</v>
      </c>
      <c r="S9" s="55" t="s">
        <v>337</v>
      </c>
      <c r="T9" s="55"/>
      <c r="U9" s="55" t="s">
        <v>123</v>
      </c>
      <c r="V9" s="55" t="s">
        <v>123</v>
      </c>
      <c r="W9" s="55" t="s">
        <v>123</v>
      </c>
      <c r="X9" s="55" t="s">
        <v>123</v>
      </c>
      <c r="Y9" s="55" t="s">
        <v>123</v>
      </c>
      <c r="Z9" s="55" t="s">
        <v>123</v>
      </c>
      <c r="AA9" s="55" t="s">
        <v>123</v>
      </c>
      <c r="AB9" s="55" t="s">
        <v>123</v>
      </c>
      <c r="AC9" s="55" t="s">
        <v>123</v>
      </c>
      <c r="AD9" s="55" t="s">
        <v>124</v>
      </c>
      <c r="AE9" s="55" t="s">
        <v>123</v>
      </c>
      <c r="AF9" s="55" t="s">
        <v>123</v>
      </c>
      <c r="AG9" s="55" t="s">
        <v>123</v>
      </c>
      <c r="AH9" s="55" t="s">
        <v>123</v>
      </c>
      <c r="AI9" s="55" t="s">
        <v>123</v>
      </c>
      <c r="AJ9" s="55" t="s">
        <v>123</v>
      </c>
      <c r="AK9" s="55" t="s">
        <v>123</v>
      </c>
      <c r="AL9" s="55" t="s">
        <v>123</v>
      </c>
      <c r="AM9" s="55" t="s">
        <v>123</v>
      </c>
      <c r="AN9" s="56" t="s">
        <v>124</v>
      </c>
      <c r="AO9" s="57" t="s">
        <v>124</v>
      </c>
      <c r="AP9" s="89" t="s">
        <v>124</v>
      </c>
      <c r="AQ9" s="89" t="s">
        <v>124</v>
      </c>
      <c r="AR9" s="69" t="s">
        <v>123</v>
      </c>
      <c r="AS9" s="70" t="s">
        <v>124</v>
      </c>
      <c r="AT9" s="71" t="s">
        <v>123</v>
      </c>
      <c r="AU9" s="71" t="s">
        <v>124</v>
      </c>
      <c r="AV9" s="71" t="s">
        <v>124</v>
      </c>
      <c r="AW9" s="72">
        <v>44391</v>
      </c>
      <c r="AZ9" s="132" t="s">
        <v>506</v>
      </c>
      <c r="BA9" s="113">
        <v>442</v>
      </c>
      <c r="BB9" s="201">
        <v>1</v>
      </c>
      <c r="BC9" s="112">
        <f>SUM(BC7:BC8)</f>
        <v>80</v>
      </c>
      <c r="BE9" s="47"/>
      <c r="BF9" s="49"/>
      <c r="BG9" s="47"/>
    </row>
    <row r="10" spans="1:63" ht="45.75" customHeight="1" x14ac:dyDescent="0.25">
      <c r="A10" s="78">
        <v>950</v>
      </c>
      <c r="B10" s="79">
        <v>44393</v>
      </c>
      <c r="C10" s="55" t="s">
        <v>276</v>
      </c>
      <c r="D10" s="55" t="s">
        <v>87</v>
      </c>
      <c r="E10" s="72">
        <v>44393</v>
      </c>
      <c r="F10" s="71">
        <v>3</v>
      </c>
      <c r="G10" s="71">
        <v>10</v>
      </c>
      <c r="H10" s="72">
        <v>44406</v>
      </c>
      <c r="I10" s="90">
        <f t="shared" si="0"/>
        <v>13</v>
      </c>
      <c r="J10" s="72" t="str">
        <f t="shared" si="2"/>
        <v>Oportuno</v>
      </c>
      <c r="K10" s="72" t="str">
        <f t="shared" si="1"/>
        <v>Extemporaneo</v>
      </c>
      <c r="L10" s="55" t="s">
        <v>124</v>
      </c>
      <c r="M10" s="55" t="s">
        <v>124</v>
      </c>
      <c r="N10" s="55" t="s">
        <v>123</v>
      </c>
      <c r="O10" s="55" t="s">
        <v>124</v>
      </c>
      <c r="P10" s="55" t="s">
        <v>123</v>
      </c>
      <c r="Q10" s="55" t="s">
        <v>280</v>
      </c>
      <c r="R10" s="55" t="s">
        <v>123</v>
      </c>
      <c r="S10" s="55" t="s">
        <v>123</v>
      </c>
      <c r="T10" s="55"/>
      <c r="U10" s="55" t="s">
        <v>123</v>
      </c>
      <c r="V10" s="55" t="s">
        <v>123</v>
      </c>
      <c r="W10" s="55" t="s">
        <v>123</v>
      </c>
      <c r="X10" s="55" t="s">
        <v>123</v>
      </c>
      <c r="Y10" s="55" t="s">
        <v>123</v>
      </c>
      <c r="Z10" s="55" t="s">
        <v>123</v>
      </c>
      <c r="AA10" s="55" t="s">
        <v>123</v>
      </c>
      <c r="AB10" s="55" t="s">
        <v>123</v>
      </c>
      <c r="AC10" s="55" t="s">
        <v>123</v>
      </c>
      <c r="AD10" s="55" t="s">
        <v>123</v>
      </c>
      <c r="AE10" s="55" t="s">
        <v>123</v>
      </c>
      <c r="AF10" s="55" t="s">
        <v>123</v>
      </c>
      <c r="AG10" s="55" t="s">
        <v>123</v>
      </c>
      <c r="AH10" s="55" t="s">
        <v>123</v>
      </c>
      <c r="AI10" s="55" t="s">
        <v>123</v>
      </c>
      <c r="AJ10" s="55" t="s">
        <v>123</v>
      </c>
      <c r="AK10" s="55" t="s">
        <v>123</v>
      </c>
      <c r="AL10" s="55" t="s">
        <v>123</v>
      </c>
      <c r="AM10" s="55" t="s">
        <v>123</v>
      </c>
      <c r="AN10" s="56" t="s">
        <v>123</v>
      </c>
      <c r="AO10" s="57" t="s">
        <v>123</v>
      </c>
      <c r="AP10" s="89" t="s">
        <v>123</v>
      </c>
      <c r="AQ10" s="89" t="s">
        <v>123</v>
      </c>
      <c r="AR10" s="69" t="s">
        <v>124</v>
      </c>
      <c r="AS10" s="70" t="s">
        <v>124</v>
      </c>
      <c r="AT10" s="71" t="s">
        <v>123</v>
      </c>
      <c r="AU10" s="71" t="s">
        <v>124</v>
      </c>
      <c r="AV10" s="71" t="s">
        <v>124</v>
      </c>
      <c r="AW10" s="72">
        <v>44394</v>
      </c>
      <c r="BE10" s="47"/>
      <c r="BF10" s="49"/>
      <c r="BG10" s="47"/>
    </row>
    <row r="11" spans="1:63" ht="76.5" customHeight="1" x14ac:dyDescent="0.25">
      <c r="A11" s="78">
        <v>956</v>
      </c>
      <c r="B11" s="79">
        <v>44396</v>
      </c>
      <c r="C11" s="55" t="s">
        <v>276</v>
      </c>
      <c r="D11" s="55" t="s">
        <v>278</v>
      </c>
      <c r="E11" s="72">
        <v>44405</v>
      </c>
      <c r="F11" s="71">
        <v>1</v>
      </c>
      <c r="G11" s="71">
        <v>30</v>
      </c>
      <c r="H11" s="72">
        <v>44405</v>
      </c>
      <c r="I11" s="90">
        <f t="shared" si="0"/>
        <v>0</v>
      </c>
      <c r="J11" s="72" t="str">
        <f t="shared" si="2"/>
        <v>Oportuno</v>
      </c>
      <c r="K11" s="72" t="str">
        <f t="shared" si="1"/>
        <v>Oportuno</v>
      </c>
      <c r="L11" s="55" t="s">
        <v>124</v>
      </c>
      <c r="M11" s="55" t="s">
        <v>123</v>
      </c>
      <c r="N11" s="55" t="s">
        <v>123</v>
      </c>
      <c r="O11" s="55" t="s">
        <v>123</v>
      </c>
      <c r="P11" s="55" t="s">
        <v>123</v>
      </c>
      <c r="Q11" s="55" t="s">
        <v>280</v>
      </c>
      <c r="R11" s="55" t="s">
        <v>124</v>
      </c>
      <c r="S11" s="55" t="s">
        <v>281</v>
      </c>
      <c r="T11" s="55"/>
      <c r="U11" s="55" t="s">
        <v>123</v>
      </c>
      <c r="V11" s="55" t="s">
        <v>123</v>
      </c>
      <c r="W11" s="55" t="s">
        <v>123</v>
      </c>
      <c r="X11" s="55" t="s">
        <v>123</v>
      </c>
      <c r="Y11" s="55" t="s">
        <v>123</v>
      </c>
      <c r="Z11" s="55" t="s">
        <v>123</v>
      </c>
      <c r="AA11" s="55" t="s">
        <v>123</v>
      </c>
      <c r="AB11" s="55" t="s">
        <v>123</v>
      </c>
      <c r="AC11" s="55" t="s">
        <v>123</v>
      </c>
      <c r="AD11" s="55" t="s">
        <v>124</v>
      </c>
      <c r="AE11" s="55" t="s">
        <v>123</v>
      </c>
      <c r="AF11" s="55" t="s">
        <v>123</v>
      </c>
      <c r="AG11" s="55" t="s">
        <v>123</v>
      </c>
      <c r="AH11" s="55" t="s">
        <v>123</v>
      </c>
      <c r="AI11" s="55" t="s">
        <v>123</v>
      </c>
      <c r="AJ11" s="55" t="s">
        <v>123</v>
      </c>
      <c r="AK11" s="55" t="s">
        <v>123</v>
      </c>
      <c r="AL11" s="55" t="s">
        <v>123</v>
      </c>
      <c r="AM11" s="55" t="s">
        <v>123</v>
      </c>
      <c r="AN11" s="56" t="s">
        <v>124</v>
      </c>
      <c r="AO11" s="57" t="s">
        <v>124</v>
      </c>
      <c r="AP11" s="89" t="s">
        <v>124</v>
      </c>
      <c r="AQ11" s="89" t="s">
        <v>124</v>
      </c>
      <c r="AR11" s="69" t="s">
        <v>123</v>
      </c>
      <c r="AS11" s="70" t="s">
        <v>124</v>
      </c>
      <c r="AT11" s="71" t="s">
        <v>123</v>
      </c>
      <c r="AU11" s="71" t="s">
        <v>124</v>
      </c>
      <c r="AV11" s="71" t="s">
        <v>124</v>
      </c>
      <c r="AW11" s="71" t="s">
        <v>282</v>
      </c>
      <c r="AZ11" s="132" t="s">
        <v>507</v>
      </c>
      <c r="BA11" s="113">
        <v>4</v>
      </c>
      <c r="BC11" s="83"/>
      <c r="BE11" s="47"/>
      <c r="BF11" s="49"/>
      <c r="BG11" s="47"/>
    </row>
    <row r="12" spans="1:63" ht="27.95" customHeight="1" x14ac:dyDescent="0.25">
      <c r="A12" s="78">
        <v>965</v>
      </c>
      <c r="B12" s="79">
        <v>44398</v>
      </c>
      <c r="C12" s="55" t="s">
        <v>276</v>
      </c>
      <c r="D12" s="55" t="s">
        <v>87</v>
      </c>
      <c r="E12" s="72">
        <v>44397</v>
      </c>
      <c r="F12" s="71">
        <v>1</v>
      </c>
      <c r="G12" s="71">
        <v>30</v>
      </c>
      <c r="H12" s="72">
        <v>44399</v>
      </c>
      <c r="I12" s="90">
        <f t="shared" si="0"/>
        <v>2</v>
      </c>
      <c r="J12" s="72" t="str">
        <f t="shared" si="2"/>
        <v>Oportuno</v>
      </c>
      <c r="K12" s="72" t="str">
        <f t="shared" si="1"/>
        <v>Oportuno</v>
      </c>
      <c r="L12" s="55" t="s">
        <v>124</v>
      </c>
      <c r="M12" s="55" t="s">
        <v>123</v>
      </c>
      <c r="N12" s="55" t="s">
        <v>123</v>
      </c>
      <c r="O12" s="55" t="s">
        <v>123</v>
      </c>
      <c r="P12" s="55" t="s">
        <v>123</v>
      </c>
      <c r="Q12" s="55" t="s">
        <v>87</v>
      </c>
      <c r="R12" s="55" t="s">
        <v>123</v>
      </c>
      <c r="S12" s="55" t="s">
        <v>123</v>
      </c>
      <c r="T12" s="55"/>
      <c r="U12" s="55" t="s">
        <v>123</v>
      </c>
      <c r="V12" s="55" t="s">
        <v>123</v>
      </c>
      <c r="W12" s="55" t="s">
        <v>123</v>
      </c>
      <c r="X12" s="55" t="s">
        <v>123</v>
      </c>
      <c r="Y12" s="55" t="s">
        <v>123</v>
      </c>
      <c r="Z12" s="55" t="s">
        <v>123</v>
      </c>
      <c r="AA12" s="55" t="s">
        <v>123</v>
      </c>
      <c r="AB12" s="55" t="s">
        <v>123</v>
      </c>
      <c r="AC12" s="55" t="s">
        <v>123</v>
      </c>
      <c r="AD12" s="55" t="s">
        <v>123</v>
      </c>
      <c r="AE12" s="55" t="s">
        <v>123</v>
      </c>
      <c r="AF12" s="55" t="s">
        <v>123</v>
      </c>
      <c r="AG12" s="55" t="s">
        <v>123</v>
      </c>
      <c r="AH12" s="55" t="s">
        <v>123</v>
      </c>
      <c r="AI12" s="55" t="s">
        <v>123</v>
      </c>
      <c r="AJ12" s="55" t="s">
        <v>123</v>
      </c>
      <c r="AK12" s="55" t="s">
        <v>123</v>
      </c>
      <c r="AL12" s="55" t="s">
        <v>123</v>
      </c>
      <c r="AM12" s="55" t="s">
        <v>123</v>
      </c>
      <c r="AN12" s="56" t="s">
        <v>124</v>
      </c>
      <c r="AO12" s="57" t="s">
        <v>124</v>
      </c>
      <c r="AP12" s="89" t="s">
        <v>124</v>
      </c>
      <c r="AQ12" s="89" t="s">
        <v>124</v>
      </c>
      <c r="AR12" s="69" t="s">
        <v>124</v>
      </c>
      <c r="AS12" s="70" t="s">
        <v>124</v>
      </c>
      <c r="AT12" s="71" t="s">
        <v>123</v>
      </c>
      <c r="AU12" s="71" t="s">
        <v>124</v>
      </c>
      <c r="AV12" s="71" t="s">
        <v>124</v>
      </c>
      <c r="AW12" s="72">
        <v>44398</v>
      </c>
      <c r="AZ12" s="132" t="s">
        <v>269</v>
      </c>
      <c r="BA12" s="113">
        <f>BA5-BA9</f>
        <v>1426</v>
      </c>
      <c r="BB12" s="47"/>
      <c r="BC12" s="83"/>
      <c r="BE12" s="47"/>
      <c r="BF12" s="49"/>
      <c r="BG12" s="47"/>
    </row>
    <row r="13" spans="1:63" ht="20.100000000000001" customHeight="1" x14ac:dyDescent="0.25">
      <c r="A13" s="78">
        <v>973</v>
      </c>
      <c r="B13" s="79">
        <v>44399</v>
      </c>
      <c r="C13" s="55" t="s">
        <v>276</v>
      </c>
      <c r="D13" s="55" t="s">
        <v>87</v>
      </c>
      <c r="E13" s="72">
        <v>44398</v>
      </c>
      <c r="F13" s="71">
        <v>1</v>
      </c>
      <c r="G13" s="71">
        <v>30</v>
      </c>
      <c r="H13" s="72">
        <v>44399</v>
      </c>
      <c r="I13" s="90">
        <f t="shared" si="0"/>
        <v>1</v>
      </c>
      <c r="J13" s="72" t="str">
        <f t="shared" si="2"/>
        <v>Oportuno</v>
      </c>
      <c r="K13" s="72" t="str">
        <f t="shared" si="1"/>
        <v>Oportuno</v>
      </c>
      <c r="L13" s="55" t="s">
        <v>124</v>
      </c>
      <c r="M13" s="55" t="s">
        <v>123</v>
      </c>
      <c r="N13" s="55" t="s">
        <v>123</v>
      </c>
      <c r="O13" s="55" t="s">
        <v>123</v>
      </c>
      <c r="P13" s="55" t="s">
        <v>123</v>
      </c>
      <c r="Q13" s="55" t="s">
        <v>87</v>
      </c>
      <c r="R13" s="55" t="s">
        <v>123</v>
      </c>
      <c r="S13" s="55" t="s">
        <v>285</v>
      </c>
      <c r="T13" s="55"/>
      <c r="U13" s="55" t="s">
        <v>123</v>
      </c>
      <c r="V13" s="55" t="s">
        <v>123</v>
      </c>
      <c r="W13" s="55" t="s">
        <v>123</v>
      </c>
      <c r="X13" s="55" t="s">
        <v>123</v>
      </c>
      <c r="Y13" s="55" t="s">
        <v>123</v>
      </c>
      <c r="Z13" s="55" t="s">
        <v>123</v>
      </c>
      <c r="AA13" s="55" t="s">
        <v>123</v>
      </c>
      <c r="AB13" s="55" t="s">
        <v>123</v>
      </c>
      <c r="AC13" s="55" t="s">
        <v>123</v>
      </c>
      <c r="AD13" s="55" t="s">
        <v>123</v>
      </c>
      <c r="AE13" s="55" t="s">
        <v>123</v>
      </c>
      <c r="AF13" s="55" t="s">
        <v>123</v>
      </c>
      <c r="AG13" s="55" t="s">
        <v>123</v>
      </c>
      <c r="AH13" s="55" t="s">
        <v>123</v>
      </c>
      <c r="AI13" s="55" t="s">
        <v>123</v>
      </c>
      <c r="AJ13" s="55" t="s">
        <v>123</v>
      </c>
      <c r="AK13" s="55" t="s">
        <v>123</v>
      </c>
      <c r="AL13" s="55" t="s">
        <v>123</v>
      </c>
      <c r="AM13" s="55" t="s">
        <v>123</v>
      </c>
      <c r="AN13" s="56" t="s">
        <v>124</v>
      </c>
      <c r="AO13" s="57" t="s">
        <v>124</v>
      </c>
      <c r="AP13" s="89" t="s">
        <v>124</v>
      </c>
      <c r="AQ13" s="89" t="s">
        <v>124</v>
      </c>
      <c r="AR13" s="69" t="s">
        <v>124</v>
      </c>
      <c r="AS13" s="70" t="s">
        <v>124</v>
      </c>
      <c r="AT13" s="71" t="s">
        <v>123</v>
      </c>
      <c r="AU13" s="71" t="s">
        <v>124</v>
      </c>
      <c r="AV13" s="71" t="s">
        <v>123</v>
      </c>
      <c r="AW13" s="72">
        <v>44399</v>
      </c>
      <c r="AZ13" s="132" t="s">
        <v>319</v>
      </c>
      <c r="BA13" s="113">
        <v>74</v>
      </c>
      <c r="BB13" s="47"/>
      <c r="BC13" s="83"/>
      <c r="BE13" s="47"/>
      <c r="BF13" s="49"/>
      <c r="BG13" s="47"/>
    </row>
    <row r="14" spans="1:63" ht="38.25" customHeight="1" x14ac:dyDescent="0.25">
      <c r="A14" s="78">
        <v>983</v>
      </c>
      <c r="B14" s="79">
        <v>44400</v>
      </c>
      <c r="C14" s="55" t="s">
        <v>276</v>
      </c>
      <c r="D14" s="55" t="s">
        <v>93</v>
      </c>
      <c r="E14" s="72">
        <v>44399</v>
      </c>
      <c r="F14" s="71">
        <v>1</v>
      </c>
      <c r="G14" s="71">
        <v>30</v>
      </c>
      <c r="H14" s="72">
        <v>44404</v>
      </c>
      <c r="I14" s="90">
        <f t="shared" si="0"/>
        <v>5</v>
      </c>
      <c r="J14" s="72" t="str">
        <f t="shared" si="2"/>
        <v>Oportuno</v>
      </c>
      <c r="K14" s="72" t="str">
        <f t="shared" si="1"/>
        <v>Oportuno</v>
      </c>
      <c r="L14" s="55" t="s">
        <v>124</v>
      </c>
      <c r="M14" s="55" t="s">
        <v>123</v>
      </c>
      <c r="N14" s="55" t="s">
        <v>123</v>
      </c>
      <c r="O14" s="55" t="s">
        <v>123</v>
      </c>
      <c r="P14" s="55" t="s">
        <v>123</v>
      </c>
      <c r="Q14" s="55" t="s">
        <v>93</v>
      </c>
      <c r="R14" s="55" t="s">
        <v>123</v>
      </c>
      <c r="S14" s="55" t="s">
        <v>286</v>
      </c>
      <c r="T14" s="55"/>
      <c r="U14" s="55" t="s">
        <v>123</v>
      </c>
      <c r="V14" s="55" t="s">
        <v>123</v>
      </c>
      <c r="W14" s="55" t="s">
        <v>123</v>
      </c>
      <c r="X14" s="55" t="s">
        <v>123</v>
      </c>
      <c r="Y14" s="55" t="s">
        <v>123</v>
      </c>
      <c r="Z14" s="55" t="s">
        <v>123</v>
      </c>
      <c r="AA14" s="55" t="s">
        <v>123</v>
      </c>
      <c r="AB14" s="55" t="s">
        <v>123</v>
      </c>
      <c r="AC14" s="55" t="s">
        <v>123</v>
      </c>
      <c r="AD14" s="55" t="s">
        <v>123</v>
      </c>
      <c r="AE14" s="55" t="s">
        <v>123</v>
      </c>
      <c r="AF14" s="55" t="s">
        <v>123</v>
      </c>
      <c r="AG14" s="55" t="s">
        <v>123</v>
      </c>
      <c r="AH14" s="55" t="s">
        <v>123</v>
      </c>
      <c r="AI14" s="55" t="s">
        <v>123</v>
      </c>
      <c r="AJ14" s="55" t="s">
        <v>123</v>
      </c>
      <c r="AK14" s="55" t="s">
        <v>123</v>
      </c>
      <c r="AL14" s="55" t="s">
        <v>123</v>
      </c>
      <c r="AM14" s="55" t="s">
        <v>123</v>
      </c>
      <c r="AN14" s="56" t="s">
        <v>124</v>
      </c>
      <c r="AO14" s="57" t="s">
        <v>124</v>
      </c>
      <c r="AP14" s="89" t="s">
        <v>124</v>
      </c>
      <c r="AQ14" s="89" t="s">
        <v>123</v>
      </c>
      <c r="AR14" s="69" t="s">
        <v>124</v>
      </c>
      <c r="AS14" s="70" t="s">
        <v>124</v>
      </c>
      <c r="AT14" s="71" t="s">
        <v>123</v>
      </c>
      <c r="AU14" s="71" t="s">
        <v>124</v>
      </c>
      <c r="AV14" s="71" t="s">
        <v>123</v>
      </c>
      <c r="AW14" s="72">
        <v>44400</v>
      </c>
      <c r="AZ14" s="132" t="s">
        <v>320</v>
      </c>
      <c r="BA14" s="113">
        <v>11</v>
      </c>
      <c r="BB14" s="47"/>
      <c r="BC14" s="83"/>
      <c r="BE14" s="47"/>
      <c r="BF14" s="49"/>
      <c r="BG14" s="47"/>
    </row>
    <row r="15" spans="1:63" ht="82.5" customHeight="1" x14ac:dyDescent="0.25">
      <c r="A15" s="78">
        <v>987</v>
      </c>
      <c r="B15" s="79">
        <v>44400</v>
      </c>
      <c r="C15" s="55" t="s">
        <v>276</v>
      </c>
      <c r="D15" s="55" t="s">
        <v>87</v>
      </c>
      <c r="E15" s="72">
        <v>44400</v>
      </c>
      <c r="F15" s="71">
        <v>3</v>
      </c>
      <c r="G15" s="71">
        <v>30</v>
      </c>
      <c r="H15" s="72">
        <v>44404</v>
      </c>
      <c r="I15" s="90">
        <f t="shared" si="0"/>
        <v>4</v>
      </c>
      <c r="J15" s="72" t="str">
        <f t="shared" si="2"/>
        <v>Oportuno</v>
      </c>
      <c r="K15" s="72" t="str">
        <f t="shared" si="1"/>
        <v>Oportuno</v>
      </c>
      <c r="L15" s="55" t="s">
        <v>124</v>
      </c>
      <c r="M15" s="55" t="s">
        <v>124</v>
      </c>
      <c r="N15" s="55" t="s">
        <v>123</v>
      </c>
      <c r="O15" s="55" t="s">
        <v>123</v>
      </c>
      <c r="P15" s="55" t="s">
        <v>123</v>
      </c>
      <c r="Q15" s="55" t="s">
        <v>94</v>
      </c>
      <c r="R15" s="55" t="s">
        <v>123</v>
      </c>
      <c r="S15" s="55" t="s">
        <v>336</v>
      </c>
      <c r="T15" s="55"/>
      <c r="U15" s="55" t="s">
        <v>123</v>
      </c>
      <c r="V15" s="55" t="s">
        <v>124</v>
      </c>
      <c r="W15" s="55" t="s">
        <v>123</v>
      </c>
      <c r="X15" s="55" t="s">
        <v>123</v>
      </c>
      <c r="Y15" s="55" t="s">
        <v>124</v>
      </c>
      <c r="Z15" s="55" t="s">
        <v>123</v>
      </c>
      <c r="AA15" s="55" t="s">
        <v>123</v>
      </c>
      <c r="AB15" s="55" t="s">
        <v>123</v>
      </c>
      <c r="AC15" s="55" t="s">
        <v>123</v>
      </c>
      <c r="AD15" s="55" t="s">
        <v>124</v>
      </c>
      <c r="AE15" s="55" t="s">
        <v>123</v>
      </c>
      <c r="AF15" s="55" t="s">
        <v>123</v>
      </c>
      <c r="AG15" s="55" t="s">
        <v>123</v>
      </c>
      <c r="AH15" s="55" t="s">
        <v>123</v>
      </c>
      <c r="AI15" s="55" t="s">
        <v>123</v>
      </c>
      <c r="AJ15" s="55" t="s">
        <v>123</v>
      </c>
      <c r="AK15" s="55" t="s">
        <v>123</v>
      </c>
      <c r="AL15" s="55" t="s">
        <v>124</v>
      </c>
      <c r="AM15" s="55" t="s">
        <v>123</v>
      </c>
      <c r="AN15" s="56" t="s">
        <v>124</v>
      </c>
      <c r="AO15" s="57" t="s">
        <v>124</v>
      </c>
      <c r="AP15" s="89" t="s">
        <v>124</v>
      </c>
      <c r="AQ15" s="89" t="s">
        <v>124</v>
      </c>
      <c r="AR15" s="69" t="s">
        <v>124</v>
      </c>
      <c r="AS15" s="70" t="s">
        <v>124</v>
      </c>
      <c r="AT15" s="71" t="s">
        <v>123</v>
      </c>
      <c r="AU15" s="71" t="s">
        <v>124</v>
      </c>
      <c r="AV15" s="71" t="s">
        <v>124</v>
      </c>
      <c r="AW15" s="72">
        <v>44400</v>
      </c>
      <c r="BA15" s="47"/>
      <c r="BB15" s="47"/>
      <c r="BC15" s="83"/>
      <c r="BE15" s="47"/>
      <c r="BF15" s="49"/>
      <c r="BG15" s="47"/>
    </row>
    <row r="16" spans="1:63" ht="88.5" customHeight="1" x14ac:dyDescent="0.25">
      <c r="A16" s="78">
        <v>994</v>
      </c>
      <c r="B16" s="79">
        <v>44403</v>
      </c>
      <c r="C16" s="55" t="s">
        <v>276</v>
      </c>
      <c r="D16" s="55" t="s">
        <v>93</v>
      </c>
      <c r="E16" s="72">
        <v>44403</v>
      </c>
      <c r="F16" s="71">
        <v>1</v>
      </c>
      <c r="G16" s="71">
        <v>30</v>
      </c>
      <c r="H16" s="72">
        <v>44417</v>
      </c>
      <c r="I16" s="90">
        <f t="shared" si="0"/>
        <v>14</v>
      </c>
      <c r="J16" s="72" t="str">
        <f t="shared" si="2"/>
        <v>Oportuno</v>
      </c>
      <c r="K16" s="72" t="str">
        <f t="shared" si="1"/>
        <v>Oportuno</v>
      </c>
      <c r="L16" s="55" t="s">
        <v>124</v>
      </c>
      <c r="M16" s="55" t="s">
        <v>123</v>
      </c>
      <c r="N16" s="55" t="s">
        <v>123</v>
      </c>
      <c r="O16" s="55" t="s">
        <v>123</v>
      </c>
      <c r="P16" s="55" t="s">
        <v>123</v>
      </c>
      <c r="Q16" s="55" t="s">
        <v>91</v>
      </c>
      <c r="R16" s="55" t="s">
        <v>123</v>
      </c>
      <c r="S16" s="55" t="s">
        <v>335</v>
      </c>
      <c r="T16" s="55"/>
      <c r="U16" s="55" t="s">
        <v>123</v>
      </c>
      <c r="V16" s="55" t="s">
        <v>123</v>
      </c>
      <c r="W16" s="55" t="s">
        <v>123</v>
      </c>
      <c r="X16" s="55" t="s">
        <v>123</v>
      </c>
      <c r="Y16" s="55" t="s">
        <v>123</v>
      </c>
      <c r="Z16" s="55" t="s">
        <v>124</v>
      </c>
      <c r="AA16" s="55" t="s">
        <v>123</v>
      </c>
      <c r="AB16" s="55" t="s">
        <v>123</v>
      </c>
      <c r="AC16" s="55" t="s">
        <v>123</v>
      </c>
      <c r="AD16" s="55" t="s">
        <v>124</v>
      </c>
      <c r="AE16" s="55" t="s">
        <v>123</v>
      </c>
      <c r="AF16" s="55" t="s">
        <v>123</v>
      </c>
      <c r="AG16" s="55" t="s">
        <v>123</v>
      </c>
      <c r="AH16" s="55" t="s">
        <v>123</v>
      </c>
      <c r="AI16" s="55" t="s">
        <v>123</v>
      </c>
      <c r="AJ16" s="55" t="s">
        <v>123</v>
      </c>
      <c r="AK16" s="55" t="s">
        <v>123</v>
      </c>
      <c r="AL16" s="55" t="s">
        <v>123</v>
      </c>
      <c r="AM16" s="55" t="s">
        <v>123</v>
      </c>
      <c r="AN16" s="56" t="s">
        <v>124</v>
      </c>
      <c r="AO16" s="57" t="s">
        <v>124</v>
      </c>
      <c r="AP16" s="89" t="s">
        <v>124</v>
      </c>
      <c r="AQ16" s="89" t="s">
        <v>124</v>
      </c>
      <c r="AR16" s="69" t="s">
        <v>124</v>
      </c>
      <c r="AS16" s="70" t="s">
        <v>124</v>
      </c>
      <c r="AT16" s="71" t="s">
        <v>123</v>
      </c>
      <c r="AU16" s="71" t="s">
        <v>124</v>
      </c>
      <c r="AV16" s="71" t="s">
        <v>124</v>
      </c>
      <c r="AW16" s="72">
        <v>44403</v>
      </c>
      <c r="AZ16" s="126" t="s">
        <v>321</v>
      </c>
      <c r="BA16" s="126" t="s">
        <v>79</v>
      </c>
      <c r="BB16" s="127"/>
      <c r="BC16" s="127"/>
      <c r="BE16" s="47"/>
      <c r="BF16" s="49"/>
      <c r="BG16" s="47"/>
      <c r="BH16" s="47"/>
      <c r="BI16" s="47"/>
      <c r="BJ16" s="47"/>
      <c r="BK16" s="83"/>
    </row>
    <row r="17" spans="1:63" ht="16.5" x14ac:dyDescent="0.25">
      <c r="A17" s="78">
        <v>997</v>
      </c>
      <c r="B17" s="79">
        <v>44403</v>
      </c>
      <c r="C17" s="55" t="s">
        <v>276</v>
      </c>
      <c r="D17" s="55" t="s">
        <v>87</v>
      </c>
      <c r="E17" s="72">
        <v>44398</v>
      </c>
      <c r="F17" s="71"/>
      <c r="G17" s="71">
        <v>30</v>
      </c>
      <c r="H17" s="72">
        <v>44435</v>
      </c>
      <c r="I17" s="90">
        <f t="shared" si="0"/>
        <v>37</v>
      </c>
      <c r="J17" s="72" t="str">
        <f t="shared" si="2"/>
        <v>Extemporaneo</v>
      </c>
      <c r="K17" s="72" t="str">
        <f t="shared" si="1"/>
        <v>Extemporaneo</v>
      </c>
      <c r="L17" s="55" t="s">
        <v>124</v>
      </c>
      <c r="M17" s="55" t="s">
        <v>123</v>
      </c>
      <c r="N17" s="55" t="s">
        <v>123</v>
      </c>
      <c r="O17" s="55" t="s">
        <v>123</v>
      </c>
      <c r="P17" s="55" t="s">
        <v>123</v>
      </c>
      <c r="Q17" s="55" t="s">
        <v>94</v>
      </c>
      <c r="R17" s="55" t="s">
        <v>123</v>
      </c>
      <c r="S17" s="55" t="s">
        <v>123</v>
      </c>
      <c r="T17" s="55"/>
      <c r="U17" s="55" t="s">
        <v>123</v>
      </c>
      <c r="V17" s="55" t="s">
        <v>124</v>
      </c>
      <c r="W17" s="55" t="s">
        <v>123</v>
      </c>
      <c r="X17" s="55" t="s">
        <v>123</v>
      </c>
      <c r="Y17" s="55" t="s">
        <v>123</v>
      </c>
      <c r="Z17" s="55" t="s">
        <v>123</v>
      </c>
      <c r="AA17" s="55" t="s">
        <v>123</v>
      </c>
      <c r="AB17" s="55" t="s">
        <v>123</v>
      </c>
      <c r="AC17" s="55" t="s">
        <v>123</v>
      </c>
      <c r="AD17" s="55" t="s">
        <v>123</v>
      </c>
      <c r="AE17" s="55" t="s">
        <v>123</v>
      </c>
      <c r="AF17" s="55" t="s">
        <v>123</v>
      </c>
      <c r="AG17" s="55" t="s">
        <v>123</v>
      </c>
      <c r="AH17" s="55" t="s">
        <v>123</v>
      </c>
      <c r="AI17" s="55" t="s">
        <v>123</v>
      </c>
      <c r="AJ17" s="55" t="s">
        <v>123</v>
      </c>
      <c r="AK17" s="55" t="s">
        <v>123</v>
      </c>
      <c r="AL17" s="55" t="s">
        <v>123</v>
      </c>
      <c r="AM17" s="55" t="s">
        <v>123</v>
      </c>
      <c r="AN17" s="56" t="s">
        <v>124</v>
      </c>
      <c r="AO17" s="57" t="s">
        <v>124</v>
      </c>
      <c r="AP17" s="89" t="s">
        <v>124</v>
      </c>
      <c r="AQ17" s="89" t="s">
        <v>124</v>
      </c>
      <c r="AR17" s="69" t="s">
        <v>123</v>
      </c>
      <c r="AS17" s="70" t="s">
        <v>124</v>
      </c>
      <c r="AT17" s="71" t="s">
        <v>123</v>
      </c>
      <c r="AU17" s="71" t="s">
        <v>124</v>
      </c>
      <c r="AV17" s="71" t="s">
        <v>124</v>
      </c>
      <c r="AW17" s="72">
        <v>44403</v>
      </c>
      <c r="AZ17" s="126" t="s">
        <v>81</v>
      </c>
      <c r="BA17" s="127" t="s">
        <v>83</v>
      </c>
      <c r="BB17" s="127" t="s">
        <v>82</v>
      </c>
      <c r="BC17" s="127" t="s">
        <v>84</v>
      </c>
      <c r="BE17" s="47"/>
      <c r="BF17" s="49"/>
      <c r="BG17" s="47"/>
      <c r="BH17" s="47"/>
      <c r="BI17" s="47"/>
      <c r="BJ17" s="47"/>
      <c r="BK17" t="s">
        <v>275</v>
      </c>
    </row>
    <row r="18" spans="1:63" ht="16.5" x14ac:dyDescent="0.25">
      <c r="A18" s="78">
        <v>1010</v>
      </c>
      <c r="B18" s="79">
        <v>44405</v>
      </c>
      <c r="C18" s="55" t="s">
        <v>276</v>
      </c>
      <c r="D18" s="55" t="s">
        <v>290</v>
      </c>
      <c r="E18" s="72">
        <v>44405</v>
      </c>
      <c r="F18" s="71">
        <v>1</v>
      </c>
      <c r="G18" s="71">
        <v>30</v>
      </c>
      <c r="H18" s="72">
        <v>44406</v>
      </c>
      <c r="I18" s="90">
        <f t="shared" si="0"/>
        <v>1</v>
      </c>
      <c r="J18" s="72" t="str">
        <f t="shared" si="2"/>
        <v>Oportuno</v>
      </c>
      <c r="K18" s="72" t="str">
        <f t="shared" si="1"/>
        <v>Oportuno</v>
      </c>
      <c r="L18" s="55" t="s">
        <v>124</v>
      </c>
      <c r="M18" s="55" t="s">
        <v>123</v>
      </c>
      <c r="N18" s="55" t="s">
        <v>123</v>
      </c>
      <c r="O18" s="55" t="s">
        <v>123</v>
      </c>
      <c r="P18" s="55" t="s">
        <v>123</v>
      </c>
      <c r="Q18" s="55" t="s">
        <v>290</v>
      </c>
      <c r="R18" s="55" t="s">
        <v>123</v>
      </c>
      <c r="S18" s="55" t="s">
        <v>123</v>
      </c>
      <c r="T18" s="55"/>
      <c r="U18" s="55" t="s">
        <v>123</v>
      </c>
      <c r="V18" s="55" t="s">
        <v>123</v>
      </c>
      <c r="W18" s="55" t="s">
        <v>123</v>
      </c>
      <c r="X18" s="55" t="s">
        <v>123</v>
      </c>
      <c r="Y18" s="55" t="s">
        <v>123</v>
      </c>
      <c r="Z18" s="55" t="s">
        <v>123</v>
      </c>
      <c r="AA18" s="55" t="s">
        <v>123</v>
      </c>
      <c r="AB18" s="55" t="s">
        <v>123</v>
      </c>
      <c r="AC18" s="55" t="s">
        <v>123</v>
      </c>
      <c r="AD18" s="55" t="s">
        <v>123</v>
      </c>
      <c r="AE18" s="55" t="s">
        <v>123</v>
      </c>
      <c r="AF18" s="55" t="s">
        <v>123</v>
      </c>
      <c r="AG18" s="55" t="s">
        <v>123</v>
      </c>
      <c r="AH18" s="55" t="s">
        <v>123</v>
      </c>
      <c r="AI18" s="55" t="s">
        <v>123</v>
      </c>
      <c r="AJ18" s="55" t="s">
        <v>123</v>
      </c>
      <c r="AK18" s="55" t="s">
        <v>123</v>
      </c>
      <c r="AL18" s="55" t="s">
        <v>123</v>
      </c>
      <c r="AM18" s="55" t="s">
        <v>123</v>
      </c>
      <c r="AN18" s="56" t="s">
        <v>124</v>
      </c>
      <c r="AO18" s="57" t="s">
        <v>124</v>
      </c>
      <c r="AP18" s="89" t="s">
        <v>124</v>
      </c>
      <c r="AQ18" s="89" t="s">
        <v>124</v>
      </c>
      <c r="AR18" s="69" t="s">
        <v>123</v>
      </c>
      <c r="AS18" s="70" t="s">
        <v>124</v>
      </c>
      <c r="AT18" s="71" t="s">
        <v>123</v>
      </c>
      <c r="AU18" s="71" t="s">
        <v>124</v>
      </c>
      <c r="AV18" s="71" t="s">
        <v>124</v>
      </c>
      <c r="AW18" s="72">
        <v>44405</v>
      </c>
      <c r="AZ18" s="128" t="s">
        <v>88</v>
      </c>
      <c r="BA18" s="129"/>
      <c r="BB18" s="129">
        <v>1</v>
      </c>
      <c r="BC18" s="129">
        <v>1</v>
      </c>
      <c r="BE18" s="47"/>
      <c r="BF18" s="49"/>
      <c r="BG18" s="47"/>
      <c r="BH18" s="47"/>
      <c r="BI18" s="47"/>
      <c r="BJ18" s="47"/>
    </row>
    <row r="19" spans="1:63" ht="33" x14ac:dyDescent="0.25">
      <c r="A19" s="78">
        <v>1014</v>
      </c>
      <c r="B19" s="79">
        <v>44406</v>
      </c>
      <c r="C19" s="55" t="s">
        <v>276</v>
      </c>
      <c r="D19" s="55" t="s">
        <v>87</v>
      </c>
      <c r="E19" s="72">
        <v>44406</v>
      </c>
      <c r="F19" s="71">
        <v>3</v>
      </c>
      <c r="G19" s="71">
        <v>30</v>
      </c>
      <c r="H19" s="72">
        <v>44407</v>
      </c>
      <c r="I19" s="90">
        <f t="shared" si="0"/>
        <v>1</v>
      </c>
      <c r="J19" s="72" t="str">
        <f t="shared" si="2"/>
        <v>Oportuno</v>
      </c>
      <c r="K19" s="72" t="str">
        <f t="shared" si="1"/>
        <v>Oportuno</v>
      </c>
      <c r="L19" s="55" t="s">
        <v>124</v>
      </c>
      <c r="M19" s="55" t="s">
        <v>123</v>
      </c>
      <c r="N19" s="55" t="s">
        <v>123</v>
      </c>
      <c r="O19" s="55" t="s">
        <v>123</v>
      </c>
      <c r="P19" s="55" t="s">
        <v>123</v>
      </c>
      <c r="Q19" s="55" t="s">
        <v>87</v>
      </c>
      <c r="R19" s="55" t="s">
        <v>123</v>
      </c>
      <c r="S19" s="55" t="s">
        <v>123</v>
      </c>
      <c r="T19" s="55"/>
      <c r="U19" s="55" t="s">
        <v>123</v>
      </c>
      <c r="V19" s="55" t="s">
        <v>123</v>
      </c>
      <c r="W19" s="55" t="s">
        <v>123</v>
      </c>
      <c r="X19" s="55" t="s">
        <v>123</v>
      </c>
      <c r="Y19" s="55" t="s">
        <v>123</v>
      </c>
      <c r="Z19" s="55" t="s">
        <v>123</v>
      </c>
      <c r="AA19" s="55" t="s">
        <v>123</v>
      </c>
      <c r="AB19" s="55" t="s">
        <v>123</v>
      </c>
      <c r="AC19" s="55" t="s">
        <v>123</v>
      </c>
      <c r="AD19" s="55" t="s">
        <v>123</v>
      </c>
      <c r="AE19" s="55" t="s">
        <v>123</v>
      </c>
      <c r="AF19" s="55" t="s">
        <v>123</v>
      </c>
      <c r="AG19" s="55" t="s">
        <v>123</v>
      </c>
      <c r="AH19" s="55" t="s">
        <v>123</v>
      </c>
      <c r="AI19" s="55" t="s">
        <v>123</v>
      </c>
      <c r="AJ19" s="55" t="s">
        <v>123</v>
      </c>
      <c r="AK19" s="55" t="s">
        <v>123</v>
      </c>
      <c r="AL19" s="55" t="s">
        <v>123</v>
      </c>
      <c r="AM19" s="55" t="s">
        <v>123</v>
      </c>
      <c r="AN19" s="56" t="s">
        <v>124</v>
      </c>
      <c r="AO19" s="57" t="s">
        <v>123</v>
      </c>
      <c r="AP19" s="89" t="s">
        <v>124</v>
      </c>
      <c r="AQ19" s="89" t="s">
        <v>124</v>
      </c>
      <c r="AR19" s="69" t="s">
        <v>123</v>
      </c>
      <c r="AS19" s="70" t="s">
        <v>124</v>
      </c>
      <c r="AT19" s="71" t="s">
        <v>123</v>
      </c>
      <c r="AU19" s="71" t="s">
        <v>124</v>
      </c>
      <c r="AV19" s="71" t="s">
        <v>124</v>
      </c>
      <c r="AW19" s="72">
        <v>44406</v>
      </c>
      <c r="AZ19" s="128" t="s">
        <v>91</v>
      </c>
      <c r="BA19" s="129">
        <v>1</v>
      </c>
      <c r="BB19" s="129">
        <v>2</v>
      </c>
      <c r="BC19" s="129">
        <v>3</v>
      </c>
      <c r="BE19" s="47"/>
      <c r="BF19" s="49"/>
      <c r="BG19" s="47"/>
      <c r="BH19" s="47"/>
      <c r="BI19" s="47"/>
      <c r="BJ19" s="47"/>
    </row>
    <row r="20" spans="1:63" ht="33" x14ac:dyDescent="0.25">
      <c r="A20" s="78">
        <v>1020</v>
      </c>
      <c r="B20" s="79">
        <v>44407</v>
      </c>
      <c r="C20" s="55" t="s">
        <v>276</v>
      </c>
      <c r="D20" s="55" t="s">
        <v>87</v>
      </c>
      <c r="E20" s="72">
        <v>44407</v>
      </c>
      <c r="F20" s="71">
        <v>3</v>
      </c>
      <c r="G20" s="71">
        <v>30</v>
      </c>
      <c r="H20" s="72">
        <v>44410</v>
      </c>
      <c r="I20" s="90">
        <f t="shared" si="0"/>
        <v>3</v>
      </c>
      <c r="J20" s="72" t="str">
        <f t="shared" si="2"/>
        <v>Oportuno</v>
      </c>
      <c r="K20" s="72" t="str">
        <f t="shared" si="1"/>
        <v>Oportuno</v>
      </c>
      <c r="L20" s="55" t="s">
        <v>124</v>
      </c>
      <c r="M20" s="55" t="s">
        <v>123</v>
      </c>
      <c r="N20" s="55" t="s">
        <v>123</v>
      </c>
      <c r="O20" s="55" t="s">
        <v>123</v>
      </c>
      <c r="P20" s="55" t="s">
        <v>123</v>
      </c>
      <c r="Q20" s="55" t="s">
        <v>87</v>
      </c>
      <c r="R20" s="55" t="s">
        <v>123</v>
      </c>
      <c r="S20" s="55" t="s">
        <v>123</v>
      </c>
      <c r="T20" s="55"/>
      <c r="U20" s="55" t="s">
        <v>123</v>
      </c>
      <c r="V20" s="55" t="s">
        <v>123</v>
      </c>
      <c r="W20" s="55" t="s">
        <v>123</v>
      </c>
      <c r="X20" s="55" t="s">
        <v>123</v>
      </c>
      <c r="Y20" s="55" t="s">
        <v>123</v>
      </c>
      <c r="Z20" s="55" t="s">
        <v>123</v>
      </c>
      <c r="AA20" s="55" t="s">
        <v>123</v>
      </c>
      <c r="AB20" s="55" t="s">
        <v>123</v>
      </c>
      <c r="AC20" s="55" t="s">
        <v>123</v>
      </c>
      <c r="AD20" s="55" t="s">
        <v>123</v>
      </c>
      <c r="AE20" s="55" t="s">
        <v>123</v>
      </c>
      <c r="AF20" s="55" t="s">
        <v>123</v>
      </c>
      <c r="AG20" s="55" t="s">
        <v>123</v>
      </c>
      <c r="AH20" s="55" t="s">
        <v>123</v>
      </c>
      <c r="AI20" s="55" t="s">
        <v>123</v>
      </c>
      <c r="AJ20" s="55" t="s">
        <v>123</v>
      </c>
      <c r="AK20" s="55" t="s">
        <v>123</v>
      </c>
      <c r="AL20" s="55" t="s">
        <v>123</v>
      </c>
      <c r="AM20" s="55" t="s">
        <v>123</v>
      </c>
      <c r="AN20" s="56" t="s">
        <v>124</v>
      </c>
      <c r="AO20" s="57" t="s">
        <v>124</v>
      </c>
      <c r="AP20" s="89" t="s">
        <v>124</v>
      </c>
      <c r="AQ20" s="89" t="s">
        <v>124</v>
      </c>
      <c r="AR20" s="69" t="s">
        <v>123</v>
      </c>
      <c r="AS20" s="70" t="s">
        <v>124</v>
      </c>
      <c r="AT20" s="71" t="s">
        <v>123</v>
      </c>
      <c r="AU20" s="71" t="s">
        <v>124</v>
      </c>
      <c r="AV20" s="71" t="s">
        <v>124</v>
      </c>
      <c r="AW20" s="72">
        <v>44407</v>
      </c>
      <c r="AZ20" s="128" t="s">
        <v>220</v>
      </c>
      <c r="BA20" s="129"/>
      <c r="BB20" s="129">
        <v>1</v>
      </c>
      <c r="BC20" s="129">
        <v>1</v>
      </c>
      <c r="BE20" s="47"/>
      <c r="BF20" s="49"/>
      <c r="BG20" s="47"/>
      <c r="BH20" s="47"/>
      <c r="BI20" s="47"/>
      <c r="BJ20" s="47"/>
    </row>
    <row r="21" spans="1:63" ht="33" x14ac:dyDescent="0.25">
      <c r="A21" s="78">
        <v>1024</v>
      </c>
      <c r="B21" s="79">
        <v>44410</v>
      </c>
      <c r="C21" s="55" t="s">
        <v>276</v>
      </c>
      <c r="D21" s="55" t="s">
        <v>87</v>
      </c>
      <c r="E21" s="72">
        <v>44410</v>
      </c>
      <c r="F21" s="71">
        <v>1</v>
      </c>
      <c r="G21" s="71">
        <v>30</v>
      </c>
      <c r="H21" s="72">
        <v>44410</v>
      </c>
      <c r="I21" s="90">
        <f t="shared" si="0"/>
        <v>0</v>
      </c>
      <c r="J21" s="72" t="str">
        <f t="shared" si="2"/>
        <v>Oportuno</v>
      </c>
      <c r="K21" s="72" t="str">
        <f t="shared" si="1"/>
        <v>Oportuno</v>
      </c>
      <c r="L21" s="55" t="s">
        <v>124</v>
      </c>
      <c r="M21" s="55" t="s">
        <v>123</v>
      </c>
      <c r="N21" s="55" t="s">
        <v>123</v>
      </c>
      <c r="O21" s="55" t="s">
        <v>123</v>
      </c>
      <c r="P21" s="55" t="s">
        <v>123</v>
      </c>
      <c r="Q21" s="55" t="s">
        <v>87</v>
      </c>
      <c r="R21" s="55" t="s">
        <v>123</v>
      </c>
      <c r="S21" s="55" t="s">
        <v>123</v>
      </c>
      <c r="T21" s="55"/>
      <c r="U21" s="55" t="s">
        <v>123</v>
      </c>
      <c r="V21" s="55" t="s">
        <v>123</v>
      </c>
      <c r="W21" s="55" t="s">
        <v>123</v>
      </c>
      <c r="X21" s="55" t="s">
        <v>123</v>
      </c>
      <c r="Y21" s="55" t="s">
        <v>123</v>
      </c>
      <c r="Z21" s="55" t="s">
        <v>123</v>
      </c>
      <c r="AA21" s="55" t="s">
        <v>123</v>
      </c>
      <c r="AB21" s="55" t="s">
        <v>123</v>
      </c>
      <c r="AC21" s="55" t="s">
        <v>123</v>
      </c>
      <c r="AD21" s="55" t="s">
        <v>123</v>
      </c>
      <c r="AE21" s="55" t="s">
        <v>123</v>
      </c>
      <c r="AF21" s="55" t="s">
        <v>123</v>
      </c>
      <c r="AG21" s="55" t="s">
        <v>123</v>
      </c>
      <c r="AH21" s="55" t="s">
        <v>123</v>
      </c>
      <c r="AI21" s="55" t="s">
        <v>123</v>
      </c>
      <c r="AJ21" s="55" t="s">
        <v>123</v>
      </c>
      <c r="AK21" s="55" t="s">
        <v>123</v>
      </c>
      <c r="AL21" s="55" t="s">
        <v>123</v>
      </c>
      <c r="AM21" s="55" t="s">
        <v>123</v>
      </c>
      <c r="AN21" s="56" t="s">
        <v>124</v>
      </c>
      <c r="AO21" s="57" t="s">
        <v>124</v>
      </c>
      <c r="AP21" s="89" t="s">
        <v>124</v>
      </c>
      <c r="AQ21" s="89" t="s">
        <v>124</v>
      </c>
      <c r="AR21" s="69" t="s">
        <v>123</v>
      </c>
      <c r="AS21" s="70" t="s">
        <v>124</v>
      </c>
      <c r="AT21" s="71" t="s">
        <v>123</v>
      </c>
      <c r="AU21" s="71" t="s">
        <v>124</v>
      </c>
      <c r="AV21" s="71" t="s">
        <v>123</v>
      </c>
      <c r="AW21" s="72">
        <v>44410</v>
      </c>
      <c r="AZ21" s="128" t="s">
        <v>293</v>
      </c>
      <c r="BA21" s="129">
        <v>1</v>
      </c>
      <c r="BB21" s="129">
        <v>1</v>
      </c>
      <c r="BC21" s="129">
        <v>2</v>
      </c>
      <c r="BE21" s="47"/>
      <c r="BF21" s="49"/>
      <c r="BG21" s="47"/>
      <c r="BH21" s="47"/>
      <c r="BI21" s="47"/>
      <c r="BJ21" s="47"/>
    </row>
    <row r="22" spans="1:63" ht="16.5" x14ac:dyDescent="0.25">
      <c r="A22" s="78">
        <v>1029</v>
      </c>
      <c r="B22" s="79">
        <v>44410</v>
      </c>
      <c r="C22" s="55" t="s">
        <v>276</v>
      </c>
      <c r="D22" s="55" t="s">
        <v>85</v>
      </c>
      <c r="E22" s="72">
        <v>44409</v>
      </c>
      <c r="F22" s="71">
        <v>1</v>
      </c>
      <c r="G22" s="71">
        <v>30</v>
      </c>
      <c r="H22" s="72">
        <v>44411</v>
      </c>
      <c r="I22" s="90">
        <f t="shared" si="0"/>
        <v>2</v>
      </c>
      <c r="J22" s="72" t="str">
        <f t="shared" si="2"/>
        <v>Oportuno</v>
      </c>
      <c r="K22" s="72" t="str">
        <f t="shared" si="1"/>
        <v>Oportuno</v>
      </c>
      <c r="L22" s="55" t="s">
        <v>124</v>
      </c>
      <c r="M22" s="55" t="s">
        <v>123</v>
      </c>
      <c r="N22" s="55" t="s">
        <v>123</v>
      </c>
      <c r="O22" s="55" t="s">
        <v>123</v>
      </c>
      <c r="P22" s="55" t="s">
        <v>123</v>
      </c>
      <c r="Q22" s="55" t="s">
        <v>85</v>
      </c>
      <c r="R22" s="55" t="s">
        <v>123</v>
      </c>
      <c r="S22" s="55" t="s">
        <v>123</v>
      </c>
      <c r="T22" s="55"/>
      <c r="U22" s="55" t="s">
        <v>123</v>
      </c>
      <c r="V22" s="55" t="s">
        <v>123</v>
      </c>
      <c r="W22" s="55" t="s">
        <v>123</v>
      </c>
      <c r="X22" s="55" t="s">
        <v>123</v>
      </c>
      <c r="Y22" s="55" t="s">
        <v>123</v>
      </c>
      <c r="Z22" s="55" t="s">
        <v>123</v>
      </c>
      <c r="AA22" s="55" t="s">
        <v>123</v>
      </c>
      <c r="AB22" s="55" t="s">
        <v>123</v>
      </c>
      <c r="AC22" s="55" t="s">
        <v>123</v>
      </c>
      <c r="AD22" s="55" t="s">
        <v>123</v>
      </c>
      <c r="AE22" s="55" t="s">
        <v>123</v>
      </c>
      <c r="AF22" s="55" t="s">
        <v>123</v>
      </c>
      <c r="AG22" s="55" t="s">
        <v>123</v>
      </c>
      <c r="AH22" s="55" t="s">
        <v>123</v>
      </c>
      <c r="AI22" s="55" t="s">
        <v>123</v>
      </c>
      <c r="AJ22" s="55" t="s">
        <v>123</v>
      </c>
      <c r="AK22" s="55" t="s">
        <v>123</v>
      </c>
      <c r="AL22" s="55" t="s">
        <v>123</v>
      </c>
      <c r="AM22" s="55" t="s">
        <v>123</v>
      </c>
      <c r="AN22" s="56" t="s">
        <v>124</v>
      </c>
      <c r="AO22" s="57" t="s">
        <v>124</v>
      </c>
      <c r="AP22" s="89" t="s">
        <v>124</v>
      </c>
      <c r="AQ22" s="89" t="s">
        <v>124</v>
      </c>
      <c r="AR22" s="69" t="s">
        <v>123</v>
      </c>
      <c r="AS22" s="70" t="s">
        <v>124</v>
      </c>
      <c r="AT22" s="71" t="s">
        <v>123</v>
      </c>
      <c r="AU22" s="71" t="s">
        <v>124</v>
      </c>
      <c r="AV22" s="71" t="s">
        <v>124</v>
      </c>
      <c r="AW22" s="72">
        <v>44410</v>
      </c>
      <c r="AZ22" s="128" t="s">
        <v>280</v>
      </c>
      <c r="BA22" s="129"/>
      <c r="BB22" s="129">
        <v>2</v>
      </c>
      <c r="BC22" s="129">
        <v>2</v>
      </c>
      <c r="BE22" s="47"/>
      <c r="BF22" s="49"/>
      <c r="BG22" s="47"/>
      <c r="BH22" s="47"/>
      <c r="BI22" s="47"/>
      <c r="BJ22" s="47"/>
    </row>
    <row r="23" spans="1:63" ht="33" x14ac:dyDescent="0.25">
      <c r="A23" s="78">
        <v>1034</v>
      </c>
      <c r="B23" s="79">
        <v>44411</v>
      </c>
      <c r="C23" s="55" t="s">
        <v>276</v>
      </c>
      <c r="D23" s="55" t="s">
        <v>87</v>
      </c>
      <c r="E23" s="72">
        <v>44410</v>
      </c>
      <c r="F23" s="71">
        <v>1</v>
      </c>
      <c r="G23" s="71">
        <v>30</v>
      </c>
      <c r="H23" s="72">
        <v>44413</v>
      </c>
      <c r="I23" s="90">
        <f t="shared" si="0"/>
        <v>3</v>
      </c>
      <c r="J23" s="72" t="str">
        <f t="shared" si="2"/>
        <v>Oportuno</v>
      </c>
      <c r="K23" s="72" t="str">
        <f t="shared" si="1"/>
        <v>Oportuno</v>
      </c>
      <c r="L23" s="55" t="s">
        <v>124</v>
      </c>
      <c r="M23" s="55" t="s">
        <v>123</v>
      </c>
      <c r="N23" s="55" t="s">
        <v>123</v>
      </c>
      <c r="O23" s="55" t="s">
        <v>123</v>
      </c>
      <c r="P23" s="55" t="s">
        <v>123</v>
      </c>
      <c r="Q23" s="55" t="s">
        <v>87</v>
      </c>
      <c r="R23" s="55" t="s">
        <v>123</v>
      </c>
      <c r="S23" s="55" t="s">
        <v>123</v>
      </c>
      <c r="T23" s="55"/>
      <c r="U23" s="55" t="s">
        <v>123</v>
      </c>
      <c r="V23" s="55" t="s">
        <v>123</v>
      </c>
      <c r="W23" s="55" t="s">
        <v>123</v>
      </c>
      <c r="X23" s="55" t="s">
        <v>123</v>
      </c>
      <c r="Y23" s="55" t="s">
        <v>123</v>
      </c>
      <c r="Z23" s="55" t="s">
        <v>123</v>
      </c>
      <c r="AA23" s="55" t="s">
        <v>123</v>
      </c>
      <c r="AB23" s="55" t="s">
        <v>123</v>
      </c>
      <c r="AC23" s="55" t="s">
        <v>123</v>
      </c>
      <c r="AD23" s="55" t="s">
        <v>123</v>
      </c>
      <c r="AE23" s="55" t="s">
        <v>123</v>
      </c>
      <c r="AF23" s="55" t="s">
        <v>123</v>
      </c>
      <c r="AG23" s="55" t="s">
        <v>123</v>
      </c>
      <c r="AH23" s="55" t="s">
        <v>123</v>
      </c>
      <c r="AI23" s="55" t="s">
        <v>123</v>
      </c>
      <c r="AJ23" s="55" t="s">
        <v>123</v>
      </c>
      <c r="AK23" s="55" t="s">
        <v>123</v>
      </c>
      <c r="AL23" s="55" t="s">
        <v>123</v>
      </c>
      <c r="AM23" s="55" t="s">
        <v>123</v>
      </c>
      <c r="AN23" s="56" t="s">
        <v>124</v>
      </c>
      <c r="AO23" s="57" t="s">
        <v>124</v>
      </c>
      <c r="AP23" s="89" t="s">
        <v>124</v>
      </c>
      <c r="AQ23" s="89" t="s">
        <v>124</v>
      </c>
      <c r="AR23" s="69" t="s">
        <v>123</v>
      </c>
      <c r="AS23" s="70" t="s">
        <v>124</v>
      </c>
      <c r="AT23" s="71" t="s">
        <v>123</v>
      </c>
      <c r="AU23" s="71" t="s">
        <v>124</v>
      </c>
      <c r="AV23" s="71" t="s">
        <v>124</v>
      </c>
      <c r="AW23" s="72">
        <v>44411</v>
      </c>
      <c r="AZ23" s="128" t="s">
        <v>290</v>
      </c>
      <c r="BA23" s="129"/>
      <c r="BB23" s="129">
        <v>1</v>
      </c>
      <c r="BC23" s="129">
        <v>1</v>
      </c>
      <c r="BE23" s="47"/>
      <c r="BF23" s="49"/>
      <c r="BG23" s="47"/>
      <c r="BH23" s="47"/>
      <c r="BI23" s="47"/>
      <c r="BJ23" s="47"/>
    </row>
    <row r="24" spans="1:63" ht="16.5" x14ac:dyDescent="0.25">
      <c r="A24" s="78">
        <v>1041</v>
      </c>
      <c r="B24" s="79">
        <v>44411</v>
      </c>
      <c r="C24" s="55" t="s">
        <v>276</v>
      </c>
      <c r="D24" s="55" t="s">
        <v>87</v>
      </c>
      <c r="E24" s="72">
        <v>44411</v>
      </c>
      <c r="F24" s="71">
        <v>1</v>
      </c>
      <c r="G24" s="71">
        <v>30</v>
      </c>
      <c r="H24" s="72">
        <v>44427</v>
      </c>
      <c r="I24" s="90">
        <f t="shared" si="0"/>
        <v>16</v>
      </c>
      <c r="J24" s="72" t="str">
        <f t="shared" si="2"/>
        <v>Oportuno</v>
      </c>
      <c r="K24" s="72" t="str">
        <f t="shared" si="1"/>
        <v>Oportuno</v>
      </c>
      <c r="L24" s="55" t="s">
        <v>124</v>
      </c>
      <c r="M24" s="55" t="s">
        <v>123</v>
      </c>
      <c r="N24" s="55" t="s">
        <v>123</v>
      </c>
      <c r="O24" s="55" t="s">
        <v>123</v>
      </c>
      <c r="P24" s="55" t="s">
        <v>123</v>
      </c>
      <c r="Q24" s="55" t="s">
        <v>94</v>
      </c>
      <c r="R24" s="55" t="s">
        <v>123</v>
      </c>
      <c r="S24" s="55" t="s">
        <v>123</v>
      </c>
      <c r="T24" s="55"/>
      <c r="U24" s="55" t="s">
        <v>123</v>
      </c>
      <c r="V24" s="55" t="s">
        <v>123</v>
      </c>
      <c r="W24" s="55" t="s">
        <v>123</v>
      </c>
      <c r="X24" s="55" t="s">
        <v>123</v>
      </c>
      <c r="Y24" s="55" t="s">
        <v>123</v>
      </c>
      <c r="Z24" s="55" t="s">
        <v>123</v>
      </c>
      <c r="AA24" s="55" t="s">
        <v>123</v>
      </c>
      <c r="AB24" s="55" t="s">
        <v>123</v>
      </c>
      <c r="AC24" s="55" t="s">
        <v>123</v>
      </c>
      <c r="AD24" s="55" t="s">
        <v>123</v>
      </c>
      <c r="AE24" s="55" t="s">
        <v>123</v>
      </c>
      <c r="AF24" s="55" t="s">
        <v>123</v>
      </c>
      <c r="AG24" s="55" t="s">
        <v>123</v>
      </c>
      <c r="AH24" s="55" t="s">
        <v>123</v>
      </c>
      <c r="AI24" s="55" t="s">
        <v>123</v>
      </c>
      <c r="AJ24" s="55" t="s">
        <v>123</v>
      </c>
      <c r="AK24" s="55" t="s">
        <v>123</v>
      </c>
      <c r="AL24" s="55" t="s">
        <v>123</v>
      </c>
      <c r="AM24" s="55" t="s">
        <v>123</v>
      </c>
      <c r="AN24" s="56" t="s">
        <v>124</v>
      </c>
      <c r="AO24" s="57" t="s">
        <v>124</v>
      </c>
      <c r="AP24" s="89" t="s">
        <v>124</v>
      </c>
      <c r="AQ24" s="89" t="s">
        <v>124</v>
      </c>
      <c r="AR24" s="69" t="s">
        <v>123</v>
      </c>
      <c r="AS24" s="70" t="s">
        <v>124</v>
      </c>
      <c r="AT24" s="71" t="s">
        <v>123</v>
      </c>
      <c r="AU24" s="71" t="s">
        <v>124</v>
      </c>
      <c r="AV24" s="71" t="s">
        <v>124</v>
      </c>
      <c r="AW24" s="72">
        <v>44411</v>
      </c>
      <c r="AZ24" s="128" t="s">
        <v>313</v>
      </c>
      <c r="BA24" s="129"/>
      <c r="BB24" s="129">
        <v>2</v>
      </c>
      <c r="BC24" s="129">
        <v>2</v>
      </c>
      <c r="BE24" s="47"/>
      <c r="BF24" s="49"/>
      <c r="BG24" s="47"/>
      <c r="BH24" s="47"/>
      <c r="BI24" s="47"/>
      <c r="BJ24" s="47"/>
    </row>
    <row r="25" spans="1:63" ht="16.5" x14ac:dyDescent="0.25">
      <c r="A25" s="78">
        <v>1045</v>
      </c>
      <c r="B25" s="79">
        <v>44412</v>
      </c>
      <c r="C25" s="55" t="s">
        <v>276</v>
      </c>
      <c r="D25" s="55" t="s">
        <v>93</v>
      </c>
      <c r="E25" s="72">
        <v>44412</v>
      </c>
      <c r="F25" s="71">
        <v>1</v>
      </c>
      <c r="G25" s="71">
        <v>30</v>
      </c>
      <c r="H25" s="72">
        <v>44412</v>
      </c>
      <c r="I25" s="90">
        <f t="shared" si="0"/>
        <v>0</v>
      </c>
      <c r="J25" s="72" t="str">
        <f t="shared" si="2"/>
        <v>Oportuno</v>
      </c>
      <c r="K25" s="72" t="str">
        <f t="shared" si="1"/>
        <v>Oportuno</v>
      </c>
      <c r="L25" s="55" t="s">
        <v>124</v>
      </c>
      <c r="M25" s="55" t="s">
        <v>123</v>
      </c>
      <c r="N25" s="55" t="s">
        <v>123</v>
      </c>
      <c r="O25" s="55" t="s">
        <v>123</v>
      </c>
      <c r="P25" s="55" t="s">
        <v>123</v>
      </c>
      <c r="Q25" s="55" t="s">
        <v>93</v>
      </c>
      <c r="R25" s="55" t="s">
        <v>123</v>
      </c>
      <c r="S25" s="55" t="s">
        <v>123</v>
      </c>
      <c r="T25" s="55"/>
      <c r="U25" s="55" t="s">
        <v>123</v>
      </c>
      <c r="V25" s="55" t="s">
        <v>123</v>
      </c>
      <c r="W25" s="55" t="s">
        <v>123</v>
      </c>
      <c r="X25" s="55" t="s">
        <v>123</v>
      </c>
      <c r="Y25" s="55" t="s">
        <v>123</v>
      </c>
      <c r="Z25" s="55" t="s">
        <v>123</v>
      </c>
      <c r="AA25" s="55" t="s">
        <v>123</v>
      </c>
      <c r="AB25" s="55" t="s">
        <v>123</v>
      </c>
      <c r="AC25" s="55" t="s">
        <v>123</v>
      </c>
      <c r="AD25" s="55" t="s">
        <v>123</v>
      </c>
      <c r="AE25" s="55" t="s">
        <v>123</v>
      </c>
      <c r="AF25" s="55" t="s">
        <v>123</v>
      </c>
      <c r="AG25" s="55" t="s">
        <v>123</v>
      </c>
      <c r="AH25" s="55" t="s">
        <v>123</v>
      </c>
      <c r="AI25" s="55" t="s">
        <v>123</v>
      </c>
      <c r="AJ25" s="55" t="s">
        <v>123</v>
      </c>
      <c r="AK25" s="55" t="s">
        <v>123</v>
      </c>
      <c r="AL25" s="55" t="s">
        <v>123</v>
      </c>
      <c r="AM25" s="55" t="s">
        <v>123</v>
      </c>
      <c r="AN25" s="56" t="s">
        <v>124</v>
      </c>
      <c r="AO25" s="57" t="s">
        <v>124</v>
      </c>
      <c r="AP25" s="89" t="s">
        <v>124</v>
      </c>
      <c r="AQ25" s="89" t="s">
        <v>124</v>
      </c>
      <c r="AR25" s="69" t="s">
        <v>123</v>
      </c>
      <c r="AS25" s="70" t="s">
        <v>124</v>
      </c>
      <c r="AT25" s="71" t="s">
        <v>123</v>
      </c>
      <c r="AU25" s="71" t="s">
        <v>124</v>
      </c>
      <c r="AV25" s="71" t="s">
        <v>124</v>
      </c>
      <c r="AW25" s="72">
        <v>44412</v>
      </c>
      <c r="AZ25" s="128" t="s">
        <v>85</v>
      </c>
      <c r="BA25" s="129"/>
      <c r="BB25" s="129">
        <v>5</v>
      </c>
      <c r="BC25" s="129">
        <v>5</v>
      </c>
      <c r="BE25" s="47"/>
      <c r="BF25" s="49"/>
      <c r="BG25" s="47"/>
      <c r="BH25" s="47"/>
      <c r="BI25" s="47"/>
      <c r="BJ25" s="47"/>
    </row>
    <row r="26" spans="1:63" ht="33" x14ac:dyDescent="0.25">
      <c r="A26" s="78">
        <v>1054</v>
      </c>
      <c r="B26" s="79">
        <v>44413</v>
      </c>
      <c r="C26" s="55" t="s">
        <v>276</v>
      </c>
      <c r="D26" s="55" t="s">
        <v>87</v>
      </c>
      <c r="E26" s="72">
        <v>44413</v>
      </c>
      <c r="F26" s="71">
        <v>1</v>
      </c>
      <c r="G26" s="71">
        <v>30</v>
      </c>
      <c r="H26" s="72">
        <v>44417</v>
      </c>
      <c r="I26" s="90">
        <f t="shared" si="0"/>
        <v>4</v>
      </c>
      <c r="J26" s="72" t="str">
        <f t="shared" si="2"/>
        <v>Oportuno</v>
      </c>
      <c r="K26" s="72" t="str">
        <f t="shared" si="1"/>
        <v>Oportuno</v>
      </c>
      <c r="L26" s="55" t="s">
        <v>124</v>
      </c>
      <c r="M26" s="55" t="s">
        <v>123</v>
      </c>
      <c r="N26" s="55" t="s">
        <v>123</v>
      </c>
      <c r="O26" s="55" t="s">
        <v>123</v>
      </c>
      <c r="P26" s="55" t="s">
        <v>123</v>
      </c>
      <c r="Q26" s="55" t="s">
        <v>87</v>
      </c>
      <c r="R26" s="55" t="s">
        <v>123</v>
      </c>
      <c r="S26" s="55" t="s">
        <v>123</v>
      </c>
      <c r="T26" s="55"/>
      <c r="U26" s="55" t="s">
        <v>123</v>
      </c>
      <c r="V26" s="55" t="s">
        <v>123</v>
      </c>
      <c r="W26" s="55" t="s">
        <v>123</v>
      </c>
      <c r="X26" s="55" t="s">
        <v>123</v>
      </c>
      <c r="Y26" s="55" t="s">
        <v>123</v>
      </c>
      <c r="Z26" s="55" t="s">
        <v>123</v>
      </c>
      <c r="AA26" s="55" t="s">
        <v>123</v>
      </c>
      <c r="AB26" s="55" t="s">
        <v>123</v>
      </c>
      <c r="AC26" s="55" t="s">
        <v>123</v>
      </c>
      <c r="AD26" s="55" t="s">
        <v>123</v>
      </c>
      <c r="AE26" s="55" t="s">
        <v>123</v>
      </c>
      <c r="AF26" s="55" t="s">
        <v>123</v>
      </c>
      <c r="AG26" s="55" t="s">
        <v>123</v>
      </c>
      <c r="AH26" s="55" t="s">
        <v>123</v>
      </c>
      <c r="AI26" s="55" t="s">
        <v>123</v>
      </c>
      <c r="AJ26" s="55" t="s">
        <v>123</v>
      </c>
      <c r="AK26" s="55" t="s">
        <v>123</v>
      </c>
      <c r="AL26" s="55" t="s">
        <v>123</v>
      </c>
      <c r="AM26" s="55" t="s">
        <v>123</v>
      </c>
      <c r="AN26" s="56" t="s">
        <v>124</v>
      </c>
      <c r="AO26" s="57" t="s">
        <v>124</v>
      </c>
      <c r="AP26" s="89" t="s">
        <v>124</v>
      </c>
      <c r="AQ26" s="89" t="s">
        <v>124</v>
      </c>
      <c r="AR26" s="69" t="s">
        <v>123</v>
      </c>
      <c r="AS26" s="70" t="s">
        <v>124</v>
      </c>
      <c r="AT26" s="71" t="s">
        <v>123</v>
      </c>
      <c r="AU26" s="71" t="s">
        <v>124</v>
      </c>
      <c r="AV26" s="71" t="s">
        <v>124</v>
      </c>
      <c r="AW26" s="72">
        <v>44413</v>
      </c>
      <c r="AZ26" s="128" t="s">
        <v>87</v>
      </c>
      <c r="BA26" s="129">
        <v>6</v>
      </c>
      <c r="BB26" s="129">
        <v>29</v>
      </c>
      <c r="BC26" s="129">
        <v>35</v>
      </c>
      <c r="BE26" s="47"/>
      <c r="BF26" s="49"/>
      <c r="BG26" s="47"/>
      <c r="BH26" s="47"/>
      <c r="BI26" s="47"/>
      <c r="BJ26" s="47"/>
    </row>
    <row r="27" spans="1:63" ht="33" x14ac:dyDescent="0.25">
      <c r="A27" s="78">
        <v>1059</v>
      </c>
      <c r="B27" s="79">
        <v>44417</v>
      </c>
      <c r="C27" s="55" t="s">
        <v>276</v>
      </c>
      <c r="D27" s="55" t="s">
        <v>87</v>
      </c>
      <c r="E27" s="72">
        <v>44417</v>
      </c>
      <c r="F27" s="71">
        <v>1</v>
      </c>
      <c r="G27" s="71">
        <v>30</v>
      </c>
      <c r="H27" s="72">
        <v>44418</v>
      </c>
      <c r="I27" s="90">
        <f t="shared" si="0"/>
        <v>1</v>
      </c>
      <c r="J27" s="72" t="str">
        <f t="shared" si="2"/>
        <v>Oportuno</v>
      </c>
      <c r="K27" s="72" t="str">
        <f t="shared" si="1"/>
        <v>Oportuno</v>
      </c>
      <c r="L27" s="55" t="s">
        <v>124</v>
      </c>
      <c r="M27" s="55" t="s">
        <v>123</v>
      </c>
      <c r="N27" s="55" t="s">
        <v>123</v>
      </c>
      <c r="O27" s="55" t="s">
        <v>123</v>
      </c>
      <c r="P27" s="55" t="s">
        <v>123</v>
      </c>
      <c r="Q27" s="55" t="s">
        <v>87</v>
      </c>
      <c r="R27" s="55" t="s">
        <v>123</v>
      </c>
      <c r="S27" s="55" t="s">
        <v>123</v>
      </c>
      <c r="T27" s="55"/>
      <c r="U27" s="55" t="s">
        <v>123</v>
      </c>
      <c r="V27" s="55" t="s">
        <v>123</v>
      </c>
      <c r="W27" s="55" t="s">
        <v>123</v>
      </c>
      <c r="X27" s="55" t="s">
        <v>123</v>
      </c>
      <c r="Y27" s="55" t="s">
        <v>123</v>
      </c>
      <c r="Z27" s="55" t="s">
        <v>123</v>
      </c>
      <c r="AA27" s="55" t="s">
        <v>123</v>
      </c>
      <c r="AB27" s="55" t="s">
        <v>123</v>
      </c>
      <c r="AC27" s="55" t="s">
        <v>123</v>
      </c>
      <c r="AD27" s="55" t="s">
        <v>123</v>
      </c>
      <c r="AE27" s="55" t="s">
        <v>123</v>
      </c>
      <c r="AF27" s="55" t="s">
        <v>123</v>
      </c>
      <c r="AG27" s="55" t="s">
        <v>123</v>
      </c>
      <c r="AH27" s="55" t="s">
        <v>123</v>
      </c>
      <c r="AI27" s="55" t="s">
        <v>123</v>
      </c>
      <c r="AJ27" s="55" t="s">
        <v>123</v>
      </c>
      <c r="AK27" s="55" t="s">
        <v>123</v>
      </c>
      <c r="AL27" s="55" t="s">
        <v>123</v>
      </c>
      <c r="AM27" s="55" t="s">
        <v>123</v>
      </c>
      <c r="AN27" s="56" t="s">
        <v>124</v>
      </c>
      <c r="AO27" s="57" t="s">
        <v>124</v>
      </c>
      <c r="AP27" s="89" t="s">
        <v>124</v>
      </c>
      <c r="AQ27" s="89" t="s">
        <v>124</v>
      </c>
      <c r="AR27" s="69" t="s">
        <v>124</v>
      </c>
      <c r="AS27" s="70" t="s">
        <v>124</v>
      </c>
      <c r="AT27" s="71" t="s">
        <v>123</v>
      </c>
      <c r="AU27" s="71" t="s">
        <v>124</v>
      </c>
      <c r="AV27" s="71" t="s">
        <v>124</v>
      </c>
      <c r="AW27" s="72">
        <v>44417</v>
      </c>
      <c r="AZ27" s="128" t="s">
        <v>312</v>
      </c>
      <c r="BA27" s="129"/>
      <c r="BB27" s="129">
        <v>1</v>
      </c>
      <c r="BC27" s="129">
        <v>1</v>
      </c>
      <c r="BE27" s="47"/>
      <c r="BF27" s="49"/>
      <c r="BG27" s="47"/>
      <c r="BH27" s="47"/>
      <c r="BI27" s="47"/>
      <c r="BJ27" s="47"/>
    </row>
    <row r="28" spans="1:63" ht="24" customHeight="1" x14ac:dyDescent="0.25">
      <c r="A28" s="78">
        <v>1066</v>
      </c>
      <c r="B28" s="79">
        <v>44418</v>
      </c>
      <c r="C28" s="55" t="s">
        <v>276</v>
      </c>
      <c r="D28" s="55" t="s">
        <v>93</v>
      </c>
      <c r="E28" s="72">
        <v>44417</v>
      </c>
      <c r="F28" s="71">
        <v>1</v>
      </c>
      <c r="G28" s="71">
        <v>30</v>
      </c>
      <c r="H28" s="72">
        <v>44426</v>
      </c>
      <c r="I28" s="90">
        <f t="shared" si="0"/>
        <v>9</v>
      </c>
      <c r="J28" s="72" t="str">
        <f t="shared" si="2"/>
        <v>Oportuno</v>
      </c>
      <c r="K28" s="72" t="str">
        <f t="shared" si="1"/>
        <v>Oportuno</v>
      </c>
      <c r="L28" s="55" t="s">
        <v>124</v>
      </c>
      <c r="M28" s="55" t="s">
        <v>123</v>
      </c>
      <c r="N28" s="55" t="s">
        <v>123</v>
      </c>
      <c r="O28" s="55" t="s">
        <v>123</v>
      </c>
      <c r="P28" s="55" t="s">
        <v>123</v>
      </c>
      <c r="Q28" s="55" t="s">
        <v>93</v>
      </c>
      <c r="R28" s="55" t="s">
        <v>123</v>
      </c>
      <c r="S28" s="55" t="s">
        <v>123</v>
      </c>
      <c r="T28" s="55"/>
      <c r="U28" s="55" t="s">
        <v>123</v>
      </c>
      <c r="V28" s="55" t="s">
        <v>123</v>
      </c>
      <c r="W28" s="55" t="s">
        <v>123</v>
      </c>
      <c r="X28" s="55" t="s">
        <v>123</v>
      </c>
      <c r="Y28" s="55" t="s">
        <v>123</v>
      </c>
      <c r="Z28" s="55" t="s">
        <v>123</v>
      </c>
      <c r="AA28" s="55" t="s">
        <v>123</v>
      </c>
      <c r="AB28" s="55" t="s">
        <v>123</v>
      </c>
      <c r="AC28" s="55" t="s">
        <v>123</v>
      </c>
      <c r="AD28" s="55" t="s">
        <v>123</v>
      </c>
      <c r="AE28" s="55" t="s">
        <v>123</v>
      </c>
      <c r="AF28" s="55" t="s">
        <v>123</v>
      </c>
      <c r="AG28" s="55" t="s">
        <v>123</v>
      </c>
      <c r="AH28" s="55" t="s">
        <v>123</v>
      </c>
      <c r="AI28" s="55" t="s">
        <v>123</v>
      </c>
      <c r="AJ28" s="55" t="s">
        <v>123</v>
      </c>
      <c r="AK28" s="55" t="s">
        <v>123</v>
      </c>
      <c r="AL28" s="55" t="s">
        <v>123</v>
      </c>
      <c r="AM28" s="55" t="s">
        <v>123</v>
      </c>
      <c r="AN28" s="56" t="s">
        <v>124</v>
      </c>
      <c r="AO28" s="57" t="s">
        <v>124</v>
      </c>
      <c r="AP28" s="89" t="s">
        <v>124</v>
      </c>
      <c r="AQ28" s="89" t="s">
        <v>124</v>
      </c>
      <c r="AR28" s="69" t="s">
        <v>123</v>
      </c>
      <c r="AS28" s="70" t="s">
        <v>124</v>
      </c>
      <c r="AT28" s="71" t="s">
        <v>123</v>
      </c>
      <c r="AU28" s="71" t="s">
        <v>124</v>
      </c>
      <c r="AV28" s="71" t="s">
        <v>124</v>
      </c>
      <c r="AW28" s="72">
        <v>44418</v>
      </c>
      <c r="AZ28" s="128" t="s">
        <v>93</v>
      </c>
      <c r="BA28" s="129">
        <v>10</v>
      </c>
      <c r="BB28" s="129">
        <v>19</v>
      </c>
      <c r="BC28" s="129">
        <v>29</v>
      </c>
      <c r="BE28" s="47"/>
      <c r="BF28" s="49"/>
      <c r="BG28" s="47"/>
      <c r="BH28" s="47"/>
      <c r="BI28" s="47"/>
      <c r="BJ28" s="47"/>
    </row>
    <row r="29" spans="1:63" ht="16.5" x14ac:dyDescent="0.25">
      <c r="A29" s="78">
        <v>1086</v>
      </c>
      <c r="B29" s="79">
        <v>44420</v>
      </c>
      <c r="C29" s="55" t="s">
        <v>276</v>
      </c>
      <c r="D29" s="55" t="s">
        <v>220</v>
      </c>
      <c r="E29" s="72">
        <v>44419</v>
      </c>
      <c r="F29" s="71">
        <v>1</v>
      </c>
      <c r="G29" s="71">
        <v>30</v>
      </c>
      <c r="H29" s="72">
        <v>44439</v>
      </c>
      <c r="I29" s="90">
        <f t="shared" si="0"/>
        <v>20</v>
      </c>
      <c r="J29" s="72" t="str">
        <f t="shared" si="2"/>
        <v>Oportuno</v>
      </c>
      <c r="K29" s="72" t="str">
        <f t="shared" si="1"/>
        <v>Oportuno</v>
      </c>
      <c r="L29" s="55" t="s">
        <v>124</v>
      </c>
      <c r="M29" s="55" t="s">
        <v>123</v>
      </c>
      <c r="N29" s="55" t="s">
        <v>123</v>
      </c>
      <c r="O29" s="55" t="s">
        <v>123</v>
      </c>
      <c r="P29" s="55" t="s">
        <v>123</v>
      </c>
      <c r="Q29" s="55" t="s">
        <v>220</v>
      </c>
      <c r="R29" s="55" t="s">
        <v>123</v>
      </c>
      <c r="S29" s="55" t="s">
        <v>123</v>
      </c>
      <c r="T29" s="55"/>
      <c r="U29" s="55" t="s">
        <v>123</v>
      </c>
      <c r="V29" s="55" t="s">
        <v>123</v>
      </c>
      <c r="W29" s="55" t="s">
        <v>123</v>
      </c>
      <c r="X29" s="55" t="s">
        <v>123</v>
      </c>
      <c r="Y29" s="55" t="s">
        <v>123</v>
      </c>
      <c r="Z29" s="55" t="s">
        <v>123</v>
      </c>
      <c r="AA29" s="55" t="s">
        <v>123</v>
      </c>
      <c r="AB29" s="55" t="s">
        <v>123</v>
      </c>
      <c r="AC29" s="55" t="s">
        <v>123</v>
      </c>
      <c r="AD29" s="55" t="s">
        <v>123</v>
      </c>
      <c r="AE29" s="55" t="s">
        <v>123</v>
      </c>
      <c r="AF29" s="55" t="s">
        <v>123</v>
      </c>
      <c r="AG29" s="55" t="s">
        <v>123</v>
      </c>
      <c r="AH29" s="55" t="s">
        <v>123</v>
      </c>
      <c r="AI29" s="55" t="s">
        <v>123</v>
      </c>
      <c r="AJ29" s="55" t="s">
        <v>123</v>
      </c>
      <c r="AK29" s="55" t="s">
        <v>123</v>
      </c>
      <c r="AL29" s="55" t="s">
        <v>123</v>
      </c>
      <c r="AM29" s="55" t="s">
        <v>123</v>
      </c>
      <c r="AN29" s="56" t="s">
        <v>124</v>
      </c>
      <c r="AO29" s="57" t="s">
        <v>124</v>
      </c>
      <c r="AP29" s="89" t="s">
        <v>124</v>
      </c>
      <c r="AQ29" s="89" t="s">
        <v>124</v>
      </c>
      <c r="AR29" s="69" t="s">
        <v>123</v>
      </c>
      <c r="AS29" s="70" t="s">
        <v>124</v>
      </c>
      <c r="AT29" s="71" t="s">
        <v>123</v>
      </c>
      <c r="AU29" s="71" t="s">
        <v>124</v>
      </c>
      <c r="AV29" s="71" t="s">
        <v>123</v>
      </c>
      <c r="AW29" s="72">
        <v>44420</v>
      </c>
      <c r="AZ29" s="128" t="s">
        <v>278</v>
      </c>
      <c r="BA29" s="129"/>
      <c r="BB29" s="129">
        <v>2</v>
      </c>
      <c r="BC29" s="129">
        <v>2</v>
      </c>
      <c r="BE29" s="47"/>
      <c r="BF29" s="49"/>
      <c r="BG29" s="47"/>
      <c r="BH29" s="47"/>
      <c r="BI29" s="47"/>
      <c r="BJ29" s="47"/>
    </row>
    <row r="30" spans="1:63" ht="31.5" customHeight="1" x14ac:dyDescent="0.25">
      <c r="A30" s="78">
        <v>1094</v>
      </c>
      <c r="B30" s="79">
        <v>44421</v>
      </c>
      <c r="C30" s="55" t="s">
        <v>276</v>
      </c>
      <c r="D30" s="55" t="s">
        <v>87</v>
      </c>
      <c r="E30" s="72">
        <v>44421</v>
      </c>
      <c r="F30" s="71">
        <v>3</v>
      </c>
      <c r="G30" s="71">
        <v>30</v>
      </c>
      <c r="H30" s="72">
        <v>44480</v>
      </c>
      <c r="I30" s="90">
        <f t="shared" si="0"/>
        <v>59</v>
      </c>
      <c r="J30" s="72" t="str">
        <f t="shared" si="2"/>
        <v>Oportuno</v>
      </c>
      <c r="K30" s="72" t="str">
        <f t="shared" si="1"/>
        <v>Extemporaneo</v>
      </c>
      <c r="L30" s="55" t="s">
        <v>124</v>
      </c>
      <c r="M30" s="55" t="s">
        <v>123</v>
      </c>
      <c r="N30" s="55" t="s">
        <v>123</v>
      </c>
      <c r="O30" s="55" t="s">
        <v>123</v>
      </c>
      <c r="P30" s="55" t="s">
        <v>123</v>
      </c>
      <c r="Q30" s="55" t="s">
        <v>94</v>
      </c>
      <c r="R30" s="55" t="s">
        <v>123</v>
      </c>
      <c r="S30" s="55" t="s">
        <v>123</v>
      </c>
      <c r="T30" s="55"/>
      <c r="U30" s="55" t="s">
        <v>124</v>
      </c>
      <c r="V30" s="55" t="s">
        <v>123</v>
      </c>
      <c r="W30" s="55" t="s">
        <v>123</v>
      </c>
      <c r="X30" s="55" t="s">
        <v>123</v>
      </c>
      <c r="Y30" s="55" t="s">
        <v>123</v>
      </c>
      <c r="Z30" s="55" t="s">
        <v>123</v>
      </c>
      <c r="AA30" s="55" t="s">
        <v>123</v>
      </c>
      <c r="AB30" s="55" t="s">
        <v>123</v>
      </c>
      <c r="AC30" s="55" t="s">
        <v>123</v>
      </c>
      <c r="AD30" s="55" t="s">
        <v>123</v>
      </c>
      <c r="AE30" s="55" t="s">
        <v>123</v>
      </c>
      <c r="AF30" s="55" t="s">
        <v>124</v>
      </c>
      <c r="AG30" s="55" t="s">
        <v>123</v>
      </c>
      <c r="AH30" s="55" t="s">
        <v>123</v>
      </c>
      <c r="AI30" s="55" t="s">
        <v>123</v>
      </c>
      <c r="AJ30" s="55" t="s">
        <v>123</v>
      </c>
      <c r="AK30" s="55" t="s">
        <v>123</v>
      </c>
      <c r="AL30" s="55" t="s">
        <v>123</v>
      </c>
      <c r="AM30" s="55" t="s">
        <v>123</v>
      </c>
      <c r="AN30" s="56" t="s">
        <v>124</v>
      </c>
      <c r="AO30" s="57" t="s">
        <v>124</v>
      </c>
      <c r="AP30" s="89" t="s">
        <v>124</v>
      </c>
      <c r="AQ30" s="89" t="s">
        <v>124</v>
      </c>
      <c r="AR30" s="69" t="s">
        <v>123</v>
      </c>
      <c r="AS30" s="70" t="s">
        <v>124</v>
      </c>
      <c r="AT30" s="71" t="s">
        <v>123</v>
      </c>
      <c r="AU30" s="71" t="s">
        <v>124</v>
      </c>
      <c r="AV30" s="71" t="s">
        <v>124</v>
      </c>
      <c r="AW30" s="72">
        <v>44421</v>
      </c>
      <c r="AZ30" s="128" t="s">
        <v>84</v>
      </c>
      <c r="BA30" s="129">
        <v>18</v>
      </c>
      <c r="BB30" s="129">
        <v>66</v>
      </c>
      <c r="BC30" s="129">
        <v>84</v>
      </c>
      <c r="BE30" s="47"/>
      <c r="BF30" s="49"/>
      <c r="BG30" s="47"/>
      <c r="BH30" s="47"/>
      <c r="BI30" s="47"/>
      <c r="BJ30" s="47"/>
    </row>
    <row r="31" spans="1:63" ht="16.5" x14ac:dyDescent="0.25">
      <c r="A31" s="78">
        <v>1105</v>
      </c>
      <c r="B31" s="79">
        <v>44425</v>
      </c>
      <c r="C31" s="55" t="s">
        <v>276</v>
      </c>
      <c r="D31" s="55" t="s">
        <v>93</v>
      </c>
      <c r="E31" s="72">
        <v>44300</v>
      </c>
      <c r="F31" s="71">
        <v>1</v>
      </c>
      <c r="G31" s="71">
        <v>30</v>
      </c>
      <c r="H31" s="72">
        <v>44428</v>
      </c>
      <c r="I31" s="90">
        <f t="shared" si="0"/>
        <v>128</v>
      </c>
      <c r="J31" s="72" t="str">
        <f t="shared" si="2"/>
        <v>Extemporaneo</v>
      </c>
      <c r="K31" s="72" t="str">
        <f t="shared" si="1"/>
        <v>Extemporaneo</v>
      </c>
      <c r="L31" s="55" t="s">
        <v>123</v>
      </c>
      <c r="M31" s="55" t="s">
        <v>123</v>
      </c>
      <c r="N31" s="55" t="s">
        <v>124</v>
      </c>
      <c r="O31" s="55" t="s">
        <v>123</v>
      </c>
      <c r="P31" s="55" t="s">
        <v>124</v>
      </c>
      <c r="Q31" s="55" t="s">
        <v>93</v>
      </c>
      <c r="R31" s="55" t="s">
        <v>123</v>
      </c>
      <c r="S31" s="55" t="s">
        <v>291</v>
      </c>
      <c r="T31" s="55"/>
      <c r="U31" s="55" t="s">
        <v>123</v>
      </c>
      <c r="V31" s="55" t="s">
        <v>123</v>
      </c>
      <c r="W31" s="55" t="s">
        <v>123</v>
      </c>
      <c r="X31" s="55" t="s">
        <v>123</v>
      </c>
      <c r="Y31" s="55" t="s">
        <v>123</v>
      </c>
      <c r="Z31" s="55" t="s">
        <v>123</v>
      </c>
      <c r="AA31" s="55" t="s">
        <v>123</v>
      </c>
      <c r="AB31" s="55" t="s">
        <v>123</v>
      </c>
      <c r="AC31" s="55" t="s">
        <v>123</v>
      </c>
      <c r="AD31" s="55" t="s">
        <v>123</v>
      </c>
      <c r="AE31" s="55" t="s">
        <v>123</v>
      </c>
      <c r="AF31" s="55" t="s">
        <v>123</v>
      </c>
      <c r="AG31" s="55" t="s">
        <v>123</v>
      </c>
      <c r="AH31" s="55" t="s">
        <v>123</v>
      </c>
      <c r="AI31" s="55" t="s">
        <v>123</v>
      </c>
      <c r="AJ31" s="55" t="s">
        <v>123</v>
      </c>
      <c r="AK31" s="55" t="s">
        <v>123</v>
      </c>
      <c r="AL31" s="55" t="s">
        <v>123</v>
      </c>
      <c r="AM31" s="55" t="s">
        <v>123</v>
      </c>
      <c r="AN31" s="56" t="s">
        <v>123</v>
      </c>
      <c r="AO31" s="57" t="s">
        <v>123</v>
      </c>
      <c r="AP31" s="89" t="s">
        <v>123</v>
      </c>
      <c r="AQ31" s="89" t="s">
        <v>123</v>
      </c>
      <c r="AR31" s="69" t="s">
        <v>292</v>
      </c>
      <c r="AS31" s="69" t="s">
        <v>292</v>
      </c>
      <c r="AT31" s="69" t="s">
        <v>292</v>
      </c>
      <c r="AU31" s="69" t="s">
        <v>292</v>
      </c>
      <c r="AV31" s="69" t="s">
        <v>292</v>
      </c>
      <c r="AW31" s="72">
        <v>44425</v>
      </c>
      <c r="BE31" s="47"/>
      <c r="BF31" s="49"/>
      <c r="BG31" s="47"/>
      <c r="BH31" s="47"/>
      <c r="BI31" s="47"/>
      <c r="BJ31" s="47"/>
    </row>
    <row r="32" spans="1:63" ht="33" x14ac:dyDescent="0.25">
      <c r="A32" s="78">
        <v>1110</v>
      </c>
      <c r="B32" s="79">
        <v>44425</v>
      </c>
      <c r="C32" s="55" t="s">
        <v>276</v>
      </c>
      <c r="D32" s="55" t="s">
        <v>87</v>
      </c>
      <c r="E32" s="72">
        <v>44425</v>
      </c>
      <c r="F32" s="71">
        <v>1</v>
      </c>
      <c r="G32" s="71">
        <v>30</v>
      </c>
      <c r="H32" s="72">
        <v>44426</v>
      </c>
      <c r="I32" s="90">
        <f t="shared" si="0"/>
        <v>1</v>
      </c>
      <c r="J32" s="72" t="str">
        <f t="shared" si="2"/>
        <v>Oportuno</v>
      </c>
      <c r="K32" s="72" t="str">
        <f t="shared" si="1"/>
        <v>Oportuno</v>
      </c>
      <c r="L32" s="55" t="s">
        <v>124</v>
      </c>
      <c r="M32" s="55" t="s">
        <v>123</v>
      </c>
      <c r="N32" s="55" t="s">
        <v>123</v>
      </c>
      <c r="O32" s="55" t="s">
        <v>123</v>
      </c>
      <c r="P32" s="55" t="s">
        <v>123</v>
      </c>
      <c r="Q32" s="55" t="s">
        <v>87</v>
      </c>
      <c r="R32" s="55" t="s">
        <v>123</v>
      </c>
      <c r="S32" s="55" t="s">
        <v>123</v>
      </c>
      <c r="T32" s="55"/>
      <c r="U32" s="55" t="s">
        <v>123</v>
      </c>
      <c r="V32" s="55" t="s">
        <v>123</v>
      </c>
      <c r="W32" s="55" t="s">
        <v>123</v>
      </c>
      <c r="X32" s="55" t="s">
        <v>123</v>
      </c>
      <c r="Y32" s="55" t="s">
        <v>123</v>
      </c>
      <c r="Z32" s="55" t="s">
        <v>123</v>
      </c>
      <c r="AA32" s="55" t="s">
        <v>123</v>
      </c>
      <c r="AB32" s="55" t="s">
        <v>123</v>
      </c>
      <c r="AC32" s="55" t="s">
        <v>123</v>
      </c>
      <c r="AD32" s="55" t="s">
        <v>123</v>
      </c>
      <c r="AE32" s="55" t="s">
        <v>123</v>
      </c>
      <c r="AF32" s="55" t="s">
        <v>123</v>
      </c>
      <c r="AG32" s="55" t="s">
        <v>123</v>
      </c>
      <c r="AH32" s="55" t="s">
        <v>123</v>
      </c>
      <c r="AI32" s="55" t="s">
        <v>123</v>
      </c>
      <c r="AJ32" s="55" t="s">
        <v>123</v>
      </c>
      <c r="AK32" s="55" t="s">
        <v>123</v>
      </c>
      <c r="AL32" s="55" t="s">
        <v>123</v>
      </c>
      <c r="AM32" s="55" t="s">
        <v>123</v>
      </c>
      <c r="AN32" s="56" t="s">
        <v>124</v>
      </c>
      <c r="AO32" s="57" t="s">
        <v>124</v>
      </c>
      <c r="AP32" s="89" t="s">
        <v>124</v>
      </c>
      <c r="AQ32" s="89" t="s">
        <v>124</v>
      </c>
      <c r="AR32" s="69" t="s">
        <v>124</v>
      </c>
      <c r="AS32" s="70" t="s">
        <v>124</v>
      </c>
      <c r="AT32" s="71" t="s">
        <v>123</v>
      </c>
      <c r="AU32" s="71" t="s">
        <v>124</v>
      </c>
      <c r="AV32" s="71" t="s">
        <v>124</v>
      </c>
      <c r="AW32" s="72">
        <v>44425</v>
      </c>
      <c r="AZ32" s="126" t="s">
        <v>322</v>
      </c>
      <c r="BA32" s="130" t="s">
        <v>79</v>
      </c>
      <c r="BB32" s="119"/>
      <c r="BC32" s="119"/>
      <c r="BD32" s="119"/>
      <c r="BE32" s="47"/>
      <c r="BF32" s="49"/>
      <c r="BG32" s="47"/>
      <c r="BH32" s="47"/>
      <c r="BI32" s="47"/>
      <c r="BJ32" s="47"/>
    </row>
    <row r="33" spans="1:62" ht="16.5" x14ac:dyDescent="0.25">
      <c r="A33" s="78">
        <v>1115</v>
      </c>
      <c r="B33" s="79">
        <v>44425</v>
      </c>
      <c r="C33" s="55" t="s">
        <v>276</v>
      </c>
      <c r="D33" s="55" t="s">
        <v>85</v>
      </c>
      <c r="E33" s="72">
        <v>44425</v>
      </c>
      <c r="F33" s="71">
        <v>1</v>
      </c>
      <c r="G33" s="71">
        <v>30</v>
      </c>
      <c r="H33" s="72">
        <v>44425</v>
      </c>
      <c r="I33" s="90">
        <f t="shared" si="0"/>
        <v>0</v>
      </c>
      <c r="J33" s="72" t="str">
        <f t="shared" si="2"/>
        <v>Oportuno</v>
      </c>
      <c r="K33" s="72" t="str">
        <f t="shared" si="1"/>
        <v>Oportuno</v>
      </c>
      <c r="L33" s="55" t="s">
        <v>124</v>
      </c>
      <c r="M33" s="55" t="s">
        <v>123</v>
      </c>
      <c r="N33" s="55" t="s">
        <v>123</v>
      </c>
      <c r="O33" s="55" t="s">
        <v>123</v>
      </c>
      <c r="P33" s="55" t="s">
        <v>123</v>
      </c>
      <c r="Q33" s="55" t="s">
        <v>85</v>
      </c>
      <c r="R33" s="55" t="s">
        <v>123</v>
      </c>
      <c r="S33" s="55" t="s">
        <v>123</v>
      </c>
      <c r="T33" s="55"/>
      <c r="U33" s="55" t="s">
        <v>123</v>
      </c>
      <c r="V33" s="55" t="s">
        <v>123</v>
      </c>
      <c r="W33" s="55" t="s">
        <v>123</v>
      </c>
      <c r="X33" s="55" t="s">
        <v>123</v>
      </c>
      <c r="Y33" s="55" t="s">
        <v>123</v>
      </c>
      <c r="Z33" s="55" t="s">
        <v>123</v>
      </c>
      <c r="AA33" s="55" t="s">
        <v>123</v>
      </c>
      <c r="AB33" s="55" t="s">
        <v>123</v>
      </c>
      <c r="AC33" s="55" t="s">
        <v>123</v>
      </c>
      <c r="AD33" s="55" t="s">
        <v>123</v>
      </c>
      <c r="AE33" s="55" t="s">
        <v>123</v>
      </c>
      <c r="AF33" s="55" t="s">
        <v>123</v>
      </c>
      <c r="AG33" s="55" t="s">
        <v>123</v>
      </c>
      <c r="AH33" s="55" t="s">
        <v>123</v>
      </c>
      <c r="AI33" s="55" t="s">
        <v>123</v>
      </c>
      <c r="AJ33" s="55" t="s">
        <v>123</v>
      </c>
      <c r="AK33" s="55" t="s">
        <v>123</v>
      </c>
      <c r="AL33" s="55" t="s">
        <v>123</v>
      </c>
      <c r="AM33" s="55" t="s">
        <v>123</v>
      </c>
      <c r="AN33" s="56" t="s">
        <v>124</v>
      </c>
      <c r="AO33" s="57" t="s">
        <v>124</v>
      </c>
      <c r="AP33" s="89" t="s">
        <v>124</v>
      </c>
      <c r="AQ33" s="89" t="s">
        <v>124</v>
      </c>
      <c r="AR33" s="69" t="s">
        <v>124</v>
      </c>
      <c r="AS33" s="70" t="s">
        <v>124</v>
      </c>
      <c r="AT33" s="71" t="s">
        <v>123</v>
      </c>
      <c r="AU33" s="71" t="s">
        <v>124</v>
      </c>
      <c r="AV33" s="71" t="s">
        <v>124</v>
      </c>
      <c r="AW33" s="72">
        <v>44425</v>
      </c>
      <c r="AZ33" s="126" t="s">
        <v>81</v>
      </c>
      <c r="BA33" s="119" t="s">
        <v>314</v>
      </c>
      <c r="BB33" s="131" t="s">
        <v>83</v>
      </c>
      <c r="BC33" s="119" t="s">
        <v>82</v>
      </c>
      <c r="BD33" s="119" t="s">
        <v>84</v>
      </c>
      <c r="BE33" s="47"/>
      <c r="BF33" s="49"/>
      <c r="BG33" s="47"/>
      <c r="BH33" s="47"/>
      <c r="BI33" s="47"/>
      <c r="BJ33" s="47"/>
    </row>
    <row r="34" spans="1:62" ht="16.5" x14ac:dyDescent="0.25">
      <c r="A34" s="78">
        <v>1122</v>
      </c>
      <c r="B34" s="79">
        <v>44427</v>
      </c>
      <c r="C34" s="55" t="s">
        <v>276</v>
      </c>
      <c r="D34" s="55" t="s">
        <v>93</v>
      </c>
      <c r="E34" s="72">
        <v>44304</v>
      </c>
      <c r="F34" s="71">
        <v>1</v>
      </c>
      <c r="G34" s="71">
        <v>30</v>
      </c>
      <c r="H34" s="72">
        <v>44427</v>
      </c>
      <c r="I34" s="90">
        <f t="shared" si="0"/>
        <v>123</v>
      </c>
      <c r="J34" s="72" t="str">
        <f t="shared" si="2"/>
        <v>Extemporaneo</v>
      </c>
      <c r="K34" s="72" t="str">
        <f t="shared" si="1"/>
        <v>Extemporaneo</v>
      </c>
      <c r="L34" s="55" t="s">
        <v>123</v>
      </c>
      <c r="M34" s="55" t="s">
        <v>123</v>
      </c>
      <c r="N34" s="55" t="s">
        <v>124</v>
      </c>
      <c r="O34" s="55" t="s">
        <v>124</v>
      </c>
      <c r="P34" s="55" t="s">
        <v>124</v>
      </c>
      <c r="Q34" s="55" t="s">
        <v>93</v>
      </c>
      <c r="R34" s="55" t="s">
        <v>123</v>
      </c>
      <c r="S34" s="55" t="s">
        <v>291</v>
      </c>
      <c r="T34" s="55"/>
      <c r="U34" s="55" t="s">
        <v>123</v>
      </c>
      <c r="V34" s="55" t="s">
        <v>123</v>
      </c>
      <c r="W34" s="55" t="s">
        <v>123</v>
      </c>
      <c r="X34" s="55" t="s">
        <v>123</v>
      </c>
      <c r="Y34" s="55" t="s">
        <v>123</v>
      </c>
      <c r="Z34" s="55" t="s">
        <v>123</v>
      </c>
      <c r="AA34" s="55" t="s">
        <v>123</v>
      </c>
      <c r="AB34" s="55" t="s">
        <v>123</v>
      </c>
      <c r="AC34" s="55" t="s">
        <v>123</v>
      </c>
      <c r="AD34" s="55" t="s">
        <v>123</v>
      </c>
      <c r="AE34" s="55" t="s">
        <v>123</v>
      </c>
      <c r="AF34" s="55" t="s">
        <v>123</v>
      </c>
      <c r="AG34" s="55" t="s">
        <v>123</v>
      </c>
      <c r="AH34" s="55" t="s">
        <v>123</v>
      </c>
      <c r="AI34" s="55" t="s">
        <v>123</v>
      </c>
      <c r="AJ34" s="55" t="s">
        <v>123</v>
      </c>
      <c r="AK34" s="55" t="s">
        <v>123</v>
      </c>
      <c r="AL34" s="55" t="s">
        <v>123</v>
      </c>
      <c r="AM34" s="55" t="s">
        <v>123</v>
      </c>
      <c r="AN34" s="56" t="s">
        <v>123</v>
      </c>
      <c r="AO34" s="57" t="s">
        <v>123</v>
      </c>
      <c r="AP34" s="89" t="s">
        <v>123</v>
      </c>
      <c r="AQ34" s="89" t="s">
        <v>123</v>
      </c>
      <c r="AR34" s="69" t="s">
        <v>292</v>
      </c>
      <c r="AS34" s="70" t="s">
        <v>292</v>
      </c>
      <c r="AT34" s="71" t="s">
        <v>292</v>
      </c>
      <c r="AU34" s="71" t="s">
        <v>292</v>
      </c>
      <c r="AV34" s="71" t="s">
        <v>292</v>
      </c>
      <c r="AW34" s="72">
        <v>44427</v>
      </c>
      <c r="AZ34" s="128" t="s">
        <v>88</v>
      </c>
      <c r="BA34" s="129"/>
      <c r="BB34" s="129"/>
      <c r="BC34" s="129">
        <v>1</v>
      </c>
      <c r="BD34" s="129">
        <v>1</v>
      </c>
      <c r="BE34" s="47"/>
      <c r="BF34" s="49"/>
      <c r="BG34" s="47"/>
      <c r="BH34" s="47"/>
      <c r="BI34" s="47"/>
      <c r="BJ34" s="47"/>
    </row>
    <row r="35" spans="1:62" ht="49.5" x14ac:dyDescent="0.25">
      <c r="A35" s="78">
        <v>1129</v>
      </c>
      <c r="B35" s="79">
        <v>44428</v>
      </c>
      <c r="C35" s="55" t="s">
        <v>307</v>
      </c>
      <c r="D35" s="55" t="s">
        <v>278</v>
      </c>
      <c r="E35" s="72">
        <v>44428</v>
      </c>
      <c r="F35" s="71">
        <v>3</v>
      </c>
      <c r="G35" s="71">
        <v>30</v>
      </c>
      <c r="H35" s="72" t="s">
        <v>314</v>
      </c>
      <c r="I35" s="90" t="s">
        <v>314</v>
      </c>
      <c r="J35" s="72" t="str">
        <f t="shared" si="2"/>
        <v>Oportuno</v>
      </c>
      <c r="K35" s="72" t="s">
        <v>314</v>
      </c>
      <c r="L35" s="55" t="s">
        <v>123</v>
      </c>
      <c r="M35" s="55" t="s">
        <v>124</v>
      </c>
      <c r="N35" s="55" t="s">
        <v>123</v>
      </c>
      <c r="O35" s="55" t="s">
        <v>123</v>
      </c>
      <c r="P35" s="55" t="s">
        <v>123</v>
      </c>
      <c r="Q35" s="55" t="s">
        <v>278</v>
      </c>
      <c r="R35" s="55" t="s">
        <v>123</v>
      </c>
      <c r="S35" s="55" t="s">
        <v>334</v>
      </c>
      <c r="T35" s="55"/>
      <c r="U35" s="55" t="s">
        <v>123</v>
      </c>
      <c r="V35" s="55" t="s">
        <v>123</v>
      </c>
      <c r="W35" s="55" t="s">
        <v>123</v>
      </c>
      <c r="X35" s="55" t="s">
        <v>123</v>
      </c>
      <c r="Y35" s="55" t="s">
        <v>123</v>
      </c>
      <c r="Z35" s="55" t="s">
        <v>123</v>
      </c>
      <c r="AA35" s="55" t="s">
        <v>123</v>
      </c>
      <c r="AB35" s="55" t="s">
        <v>124</v>
      </c>
      <c r="AC35" s="55" t="s">
        <v>123</v>
      </c>
      <c r="AD35" s="55" t="s">
        <v>124</v>
      </c>
      <c r="AE35" s="55" t="s">
        <v>123</v>
      </c>
      <c r="AF35" s="55" t="s">
        <v>123</v>
      </c>
      <c r="AG35" s="55" t="s">
        <v>123</v>
      </c>
      <c r="AH35" s="55" t="s">
        <v>123</v>
      </c>
      <c r="AI35" s="55" t="s">
        <v>123</v>
      </c>
      <c r="AJ35" s="55" t="s">
        <v>123</v>
      </c>
      <c r="AK35" s="55" t="s">
        <v>123</v>
      </c>
      <c r="AL35" s="55" t="s">
        <v>123</v>
      </c>
      <c r="AM35" s="55" t="s">
        <v>123</v>
      </c>
      <c r="AN35" s="56" t="s">
        <v>123</v>
      </c>
      <c r="AO35" s="57" t="s">
        <v>123</v>
      </c>
      <c r="AP35" s="89" t="s">
        <v>123</v>
      </c>
      <c r="AQ35" s="89" t="s">
        <v>123</v>
      </c>
      <c r="AR35" s="69" t="s">
        <v>124</v>
      </c>
      <c r="AS35" s="70" t="s">
        <v>124</v>
      </c>
      <c r="AT35" s="71" t="s">
        <v>123</v>
      </c>
      <c r="AU35" s="71" t="s">
        <v>124</v>
      </c>
      <c r="AV35" s="71" t="s">
        <v>124</v>
      </c>
      <c r="AW35" s="72">
        <v>44432</v>
      </c>
      <c r="AZ35" s="128" t="s">
        <v>91</v>
      </c>
      <c r="BA35" s="129"/>
      <c r="BB35" s="129">
        <v>1</v>
      </c>
      <c r="BC35" s="129">
        <v>2</v>
      </c>
      <c r="BD35" s="129">
        <v>3</v>
      </c>
      <c r="BE35" s="47"/>
      <c r="BF35" s="49"/>
      <c r="BG35" s="47"/>
      <c r="BH35" s="47"/>
      <c r="BI35" s="47"/>
      <c r="BJ35" s="47"/>
    </row>
    <row r="36" spans="1:62" ht="33" x14ac:dyDescent="0.25">
      <c r="A36" s="78">
        <v>1132</v>
      </c>
      <c r="B36" s="79">
        <v>44428</v>
      </c>
      <c r="C36" s="55" t="s">
        <v>276</v>
      </c>
      <c r="D36" s="55" t="s">
        <v>87</v>
      </c>
      <c r="E36" s="72">
        <v>44428</v>
      </c>
      <c r="F36" s="71">
        <v>2</v>
      </c>
      <c r="G36" s="71">
        <v>30</v>
      </c>
      <c r="H36" s="72">
        <v>44432</v>
      </c>
      <c r="I36" s="90">
        <f t="shared" si="0"/>
        <v>4</v>
      </c>
      <c r="J36" s="72" t="str">
        <f t="shared" si="2"/>
        <v>Oportuno</v>
      </c>
      <c r="K36" s="72" t="str">
        <f t="shared" si="1"/>
        <v>Oportuno</v>
      </c>
      <c r="L36" s="55" t="s">
        <v>124</v>
      </c>
      <c r="M36" s="55" t="s">
        <v>123</v>
      </c>
      <c r="N36" s="55" t="s">
        <v>123</v>
      </c>
      <c r="O36" s="55" t="s">
        <v>123</v>
      </c>
      <c r="P36" s="55" t="s">
        <v>123</v>
      </c>
      <c r="Q36" s="55" t="s">
        <v>87</v>
      </c>
      <c r="R36" s="55" t="s">
        <v>123</v>
      </c>
      <c r="S36" s="55" t="s">
        <v>123</v>
      </c>
      <c r="T36" s="55"/>
      <c r="U36" s="55" t="s">
        <v>123</v>
      </c>
      <c r="V36" s="55" t="s">
        <v>123</v>
      </c>
      <c r="W36" s="55" t="s">
        <v>123</v>
      </c>
      <c r="X36" s="55" t="s">
        <v>123</v>
      </c>
      <c r="Y36" s="55" t="s">
        <v>123</v>
      </c>
      <c r="Z36" s="55" t="s">
        <v>123</v>
      </c>
      <c r="AA36" s="55" t="s">
        <v>123</v>
      </c>
      <c r="AB36" s="55" t="s">
        <v>123</v>
      </c>
      <c r="AC36" s="55" t="s">
        <v>123</v>
      </c>
      <c r="AD36" s="55" t="s">
        <v>123</v>
      </c>
      <c r="AE36" s="55" t="s">
        <v>123</v>
      </c>
      <c r="AF36" s="55" t="s">
        <v>123</v>
      </c>
      <c r="AG36" s="55" t="s">
        <v>123</v>
      </c>
      <c r="AH36" s="55" t="s">
        <v>123</v>
      </c>
      <c r="AI36" s="55" t="s">
        <v>123</v>
      </c>
      <c r="AJ36" s="55" t="s">
        <v>123</v>
      </c>
      <c r="AK36" s="55" t="s">
        <v>123</v>
      </c>
      <c r="AL36" s="55" t="s">
        <v>123</v>
      </c>
      <c r="AM36" s="55" t="s">
        <v>123</v>
      </c>
      <c r="AN36" s="56" t="s">
        <v>124</v>
      </c>
      <c r="AO36" s="57" t="s">
        <v>124</v>
      </c>
      <c r="AP36" s="89" t="s">
        <v>124</v>
      </c>
      <c r="AQ36" s="89" t="s">
        <v>124</v>
      </c>
      <c r="AR36" s="69" t="s">
        <v>124</v>
      </c>
      <c r="AS36" s="70" t="s">
        <v>124</v>
      </c>
      <c r="AT36" s="71" t="s">
        <v>123</v>
      </c>
      <c r="AU36" s="71" t="s">
        <v>124</v>
      </c>
      <c r="AV36" s="71" t="s">
        <v>124</v>
      </c>
      <c r="AW36" s="72">
        <v>44428</v>
      </c>
      <c r="AZ36" s="128" t="s">
        <v>220</v>
      </c>
      <c r="BA36" s="129"/>
      <c r="BB36" s="129"/>
      <c r="BC36" s="129">
        <v>1</v>
      </c>
      <c r="BD36" s="129">
        <v>1</v>
      </c>
      <c r="BE36" s="47"/>
      <c r="BF36" s="49"/>
      <c r="BG36" s="47"/>
      <c r="BH36" s="47"/>
      <c r="BI36" s="47"/>
      <c r="BJ36" s="47"/>
    </row>
    <row r="37" spans="1:62" ht="16.5" x14ac:dyDescent="0.25">
      <c r="A37" s="78">
        <v>1151</v>
      </c>
      <c r="B37" s="79">
        <v>44431</v>
      </c>
      <c r="C37" s="55" t="s">
        <v>276</v>
      </c>
      <c r="D37" s="55" t="s">
        <v>91</v>
      </c>
      <c r="E37" s="72">
        <v>44431</v>
      </c>
      <c r="F37" s="71">
        <v>1</v>
      </c>
      <c r="G37" s="71">
        <v>30</v>
      </c>
      <c r="H37" s="72">
        <v>44431</v>
      </c>
      <c r="I37" s="90">
        <f t="shared" si="0"/>
        <v>0</v>
      </c>
      <c r="J37" s="72" t="str">
        <f t="shared" si="2"/>
        <v>Oportuno</v>
      </c>
      <c r="K37" s="72" t="str">
        <f t="shared" si="1"/>
        <v>Oportuno</v>
      </c>
      <c r="L37" s="55" t="s">
        <v>124</v>
      </c>
      <c r="M37" s="55" t="s">
        <v>123</v>
      </c>
      <c r="N37" s="55" t="s">
        <v>123</v>
      </c>
      <c r="O37" s="55" t="s">
        <v>123</v>
      </c>
      <c r="P37" s="55" t="s">
        <v>123</v>
      </c>
      <c r="Q37" s="55" t="s">
        <v>91</v>
      </c>
      <c r="R37" s="55" t="s">
        <v>123</v>
      </c>
      <c r="S37" s="55" t="s">
        <v>123</v>
      </c>
      <c r="T37" s="55"/>
      <c r="U37" s="55" t="s">
        <v>123</v>
      </c>
      <c r="V37" s="55" t="s">
        <v>123</v>
      </c>
      <c r="W37" s="55" t="s">
        <v>123</v>
      </c>
      <c r="X37" s="55" t="s">
        <v>123</v>
      </c>
      <c r="Y37" s="55" t="s">
        <v>123</v>
      </c>
      <c r="Z37" s="55" t="s">
        <v>123</v>
      </c>
      <c r="AA37" s="55" t="s">
        <v>123</v>
      </c>
      <c r="AB37" s="55" t="s">
        <v>123</v>
      </c>
      <c r="AC37" s="55" t="s">
        <v>123</v>
      </c>
      <c r="AD37" s="55" t="s">
        <v>123</v>
      </c>
      <c r="AE37" s="55" t="s">
        <v>123</v>
      </c>
      <c r="AF37" s="55" t="s">
        <v>123</v>
      </c>
      <c r="AG37" s="55" t="s">
        <v>123</v>
      </c>
      <c r="AH37" s="55" t="s">
        <v>123</v>
      </c>
      <c r="AI37" s="55" t="s">
        <v>123</v>
      </c>
      <c r="AJ37" s="55" t="s">
        <v>123</v>
      </c>
      <c r="AK37" s="55" t="s">
        <v>123</v>
      </c>
      <c r="AL37" s="55" t="s">
        <v>123</v>
      </c>
      <c r="AM37" s="55" t="s">
        <v>123</v>
      </c>
      <c r="AN37" s="56" t="s">
        <v>124</v>
      </c>
      <c r="AO37" s="57" t="s">
        <v>124</v>
      </c>
      <c r="AP37" s="89" t="s">
        <v>124</v>
      </c>
      <c r="AQ37" s="89" t="s">
        <v>124</v>
      </c>
      <c r="AR37" s="69" t="s">
        <v>123</v>
      </c>
      <c r="AS37" s="70" t="s">
        <v>124</v>
      </c>
      <c r="AT37" s="71" t="s">
        <v>123</v>
      </c>
      <c r="AU37" s="71" t="s">
        <v>124</v>
      </c>
      <c r="AV37" s="71" t="s">
        <v>124</v>
      </c>
      <c r="AW37" s="72">
        <v>44431</v>
      </c>
      <c r="AZ37" s="128" t="s">
        <v>293</v>
      </c>
      <c r="BA37" s="129"/>
      <c r="BB37" s="129"/>
      <c r="BC37" s="129">
        <v>2</v>
      </c>
      <c r="BD37" s="129">
        <v>2</v>
      </c>
      <c r="BE37" s="47"/>
      <c r="BF37" s="49"/>
      <c r="BG37" s="47"/>
      <c r="BH37" s="47"/>
      <c r="BI37" s="47"/>
      <c r="BJ37" s="47"/>
    </row>
    <row r="38" spans="1:62" ht="16.5" x14ac:dyDescent="0.25">
      <c r="A38" s="78">
        <v>1166</v>
      </c>
      <c r="B38" s="79">
        <v>44433</v>
      </c>
      <c r="C38" s="55" t="s">
        <v>276</v>
      </c>
      <c r="D38" s="55" t="s">
        <v>93</v>
      </c>
      <c r="E38" s="72">
        <v>44433</v>
      </c>
      <c r="F38" s="71">
        <v>1</v>
      </c>
      <c r="G38" s="71">
        <v>30</v>
      </c>
      <c r="H38" s="72">
        <v>44445</v>
      </c>
      <c r="I38" s="90">
        <f t="shared" si="0"/>
        <v>12</v>
      </c>
      <c r="J38" s="72" t="str">
        <f t="shared" si="2"/>
        <v>Oportuno</v>
      </c>
      <c r="K38" s="72" t="str">
        <f t="shared" si="1"/>
        <v>Oportuno</v>
      </c>
      <c r="L38" s="55" t="s">
        <v>124</v>
      </c>
      <c r="M38" s="55" t="s">
        <v>123</v>
      </c>
      <c r="N38" s="55" t="s">
        <v>123</v>
      </c>
      <c r="O38" s="55" t="s">
        <v>123</v>
      </c>
      <c r="P38" s="55" t="s">
        <v>123</v>
      </c>
      <c r="Q38" s="55" t="s">
        <v>93</v>
      </c>
      <c r="R38" s="55" t="s">
        <v>123</v>
      </c>
      <c r="S38" s="55" t="s">
        <v>123</v>
      </c>
      <c r="T38" s="55"/>
      <c r="U38" s="55" t="s">
        <v>123</v>
      </c>
      <c r="V38" s="55" t="s">
        <v>123</v>
      </c>
      <c r="W38" s="55" t="s">
        <v>123</v>
      </c>
      <c r="X38" s="55" t="s">
        <v>123</v>
      </c>
      <c r="Y38" s="55" t="s">
        <v>123</v>
      </c>
      <c r="Z38" s="55" t="s">
        <v>123</v>
      </c>
      <c r="AA38" s="55" t="s">
        <v>123</v>
      </c>
      <c r="AB38" s="55" t="s">
        <v>123</v>
      </c>
      <c r="AC38" s="55" t="s">
        <v>123</v>
      </c>
      <c r="AD38" s="55" t="s">
        <v>123</v>
      </c>
      <c r="AE38" s="55" t="s">
        <v>123</v>
      </c>
      <c r="AF38" s="55" t="s">
        <v>123</v>
      </c>
      <c r="AG38" s="55" t="s">
        <v>123</v>
      </c>
      <c r="AH38" s="55" t="s">
        <v>123</v>
      </c>
      <c r="AI38" s="55" t="s">
        <v>123</v>
      </c>
      <c r="AJ38" s="55" t="s">
        <v>123</v>
      </c>
      <c r="AK38" s="55" t="s">
        <v>123</v>
      </c>
      <c r="AL38" s="55" t="s">
        <v>123</v>
      </c>
      <c r="AM38" s="55" t="s">
        <v>123</v>
      </c>
      <c r="AN38" s="56" t="s">
        <v>124</v>
      </c>
      <c r="AO38" s="57" t="s">
        <v>124</v>
      </c>
      <c r="AP38" s="89" t="s">
        <v>124</v>
      </c>
      <c r="AQ38" s="89" t="s">
        <v>124</v>
      </c>
      <c r="AR38" s="69" t="s">
        <v>123</v>
      </c>
      <c r="AS38" s="70" t="s">
        <v>124</v>
      </c>
      <c r="AT38" s="71" t="s">
        <v>123</v>
      </c>
      <c r="AU38" s="71" t="s">
        <v>124</v>
      </c>
      <c r="AV38" s="71" t="s">
        <v>124</v>
      </c>
      <c r="AW38" s="72">
        <v>44433</v>
      </c>
      <c r="AZ38" s="128" t="s">
        <v>280</v>
      </c>
      <c r="BA38" s="129">
        <v>1</v>
      </c>
      <c r="BB38" s="129"/>
      <c r="BC38" s="129">
        <v>2</v>
      </c>
      <c r="BD38" s="129">
        <v>3</v>
      </c>
      <c r="BE38" s="47"/>
      <c r="BF38" s="49"/>
      <c r="BG38" s="47"/>
      <c r="BH38" s="47"/>
      <c r="BI38" s="47"/>
      <c r="BJ38" s="47"/>
    </row>
    <row r="39" spans="1:62" ht="33" x14ac:dyDescent="0.25">
      <c r="A39" s="78">
        <v>1177</v>
      </c>
      <c r="B39" s="79">
        <v>44435</v>
      </c>
      <c r="C39" s="55" t="s">
        <v>276</v>
      </c>
      <c r="D39" s="55" t="s">
        <v>87</v>
      </c>
      <c r="E39" s="72">
        <v>44435</v>
      </c>
      <c r="F39" s="71">
        <v>3</v>
      </c>
      <c r="G39" s="71">
        <v>30</v>
      </c>
      <c r="H39" s="72">
        <v>44440</v>
      </c>
      <c r="I39" s="90">
        <f t="shared" si="0"/>
        <v>5</v>
      </c>
      <c r="J39" s="72" t="str">
        <f t="shared" si="2"/>
        <v>Oportuno</v>
      </c>
      <c r="K39" s="72" t="str">
        <f t="shared" si="1"/>
        <v>Oportuno</v>
      </c>
      <c r="L39" s="55" t="s">
        <v>124</v>
      </c>
      <c r="M39" s="55" t="s">
        <v>123</v>
      </c>
      <c r="N39" s="55" t="s">
        <v>123</v>
      </c>
      <c r="O39" s="55" t="s">
        <v>123</v>
      </c>
      <c r="P39" s="55" t="s">
        <v>123</v>
      </c>
      <c r="Q39" s="55" t="s">
        <v>87</v>
      </c>
      <c r="R39" s="55" t="s">
        <v>123</v>
      </c>
      <c r="S39" s="55" t="s">
        <v>123</v>
      </c>
      <c r="T39" s="55"/>
      <c r="U39" s="55" t="s">
        <v>123</v>
      </c>
      <c r="V39" s="55" t="s">
        <v>123</v>
      </c>
      <c r="W39" s="55" t="s">
        <v>123</v>
      </c>
      <c r="X39" s="55" t="s">
        <v>123</v>
      </c>
      <c r="Y39" s="55" t="s">
        <v>123</v>
      </c>
      <c r="Z39" s="55" t="s">
        <v>123</v>
      </c>
      <c r="AA39" s="55" t="s">
        <v>123</v>
      </c>
      <c r="AB39" s="55" t="s">
        <v>123</v>
      </c>
      <c r="AC39" s="55" t="s">
        <v>123</v>
      </c>
      <c r="AD39" s="55" t="s">
        <v>123</v>
      </c>
      <c r="AE39" s="55" t="s">
        <v>123</v>
      </c>
      <c r="AF39" s="55" t="s">
        <v>123</v>
      </c>
      <c r="AG39" s="55" t="s">
        <v>123</v>
      </c>
      <c r="AH39" s="55" t="s">
        <v>123</v>
      </c>
      <c r="AI39" s="55" t="s">
        <v>123</v>
      </c>
      <c r="AJ39" s="55" t="s">
        <v>123</v>
      </c>
      <c r="AK39" s="55" t="s">
        <v>123</v>
      </c>
      <c r="AL39" s="55" t="s">
        <v>123</v>
      </c>
      <c r="AM39" s="55" t="s">
        <v>123</v>
      </c>
      <c r="AN39" s="56" t="s">
        <v>124</v>
      </c>
      <c r="AO39" s="57" t="s">
        <v>124</v>
      </c>
      <c r="AP39" s="89" t="s">
        <v>124</v>
      </c>
      <c r="AQ39" s="89" t="s">
        <v>124</v>
      </c>
      <c r="AR39" s="69" t="s">
        <v>123</v>
      </c>
      <c r="AS39" s="70" t="s">
        <v>124</v>
      </c>
      <c r="AT39" s="71" t="s">
        <v>123</v>
      </c>
      <c r="AU39" s="71" t="s">
        <v>124</v>
      </c>
      <c r="AV39" s="71" t="s">
        <v>124</v>
      </c>
      <c r="AW39" s="72">
        <v>44435</v>
      </c>
      <c r="AZ39" s="128" t="s">
        <v>290</v>
      </c>
      <c r="BA39" s="129"/>
      <c r="BB39" s="129"/>
      <c r="BC39" s="129">
        <v>1</v>
      </c>
      <c r="BD39" s="129">
        <v>1</v>
      </c>
      <c r="BE39" s="47"/>
      <c r="BF39" s="49"/>
      <c r="BG39" s="47"/>
      <c r="BH39" s="47"/>
      <c r="BI39" s="47"/>
      <c r="BJ39" s="47"/>
    </row>
    <row r="40" spans="1:62" ht="105.95" customHeight="1" x14ac:dyDescent="0.25">
      <c r="A40" s="78">
        <v>1185</v>
      </c>
      <c r="B40" s="79">
        <v>44438</v>
      </c>
      <c r="C40" s="55" t="s">
        <v>276</v>
      </c>
      <c r="D40" s="55" t="s">
        <v>293</v>
      </c>
      <c r="E40" s="72">
        <v>44436</v>
      </c>
      <c r="F40" s="71">
        <v>3</v>
      </c>
      <c r="G40" s="71">
        <v>30</v>
      </c>
      <c r="H40" s="72">
        <v>44441</v>
      </c>
      <c r="I40" s="90">
        <f t="shared" si="0"/>
        <v>5</v>
      </c>
      <c r="J40" s="72" t="str">
        <f t="shared" si="2"/>
        <v>Extemporaneo</v>
      </c>
      <c r="K40" s="72" t="str">
        <f t="shared" si="1"/>
        <v>Oportuno</v>
      </c>
      <c r="L40" s="55" t="s">
        <v>124</v>
      </c>
      <c r="M40" s="55" t="s">
        <v>123</v>
      </c>
      <c r="N40" s="55" t="s">
        <v>124</v>
      </c>
      <c r="O40" s="55" t="s">
        <v>123</v>
      </c>
      <c r="P40" s="55" t="s">
        <v>123</v>
      </c>
      <c r="Q40" s="55" t="s">
        <v>293</v>
      </c>
      <c r="R40" s="55" t="s">
        <v>123</v>
      </c>
      <c r="S40" s="55" t="s">
        <v>333</v>
      </c>
      <c r="T40" s="55"/>
      <c r="U40" s="55" t="s">
        <v>123</v>
      </c>
      <c r="V40" s="55" t="s">
        <v>123</v>
      </c>
      <c r="W40" s="55" t="s">
        <v>123</v>
      </c>
      <c r="X40" s="55" t="s">
        <v>123</v>
      </c>
      <c r="Y40" s="55" t="s">
        <v>123</v>
      </c>
      <c r="Z40" s="55" t="s">
        <v>123</v>
      </c>
      <c r="AA40" s="55" t="s">
        <v>123</v>
      </c>
      <c r="AB40" s="55" t="s">
        <v>123</v>
      </c>
      <c r="AC40" s="55" t="s">
        <v>123</v>
      </c>
      <c r="AD40" s="55" t="s">
        <v>123</v>
      </c>
      <c r="AE40" s="55" t="s">
        <v>123</v>
      </c>
      <c r="AF40" s="55" t="s">
        <v>124</v>
      </c>
      <c r="AG40" s="55" t="s">
        <v>123</v>
      </c>
      <c r="AH40" s="55" t="s">
        <v>123</v>
      </c>
      <c r="AI40" s="55" t="s">
        <v>123</v>
      </c>
      <c r="AJ40" s="55" t="s">
        <v>123</v>
      </c>
      <c r="AK40" s="55" t="s">
        <v>123</v>
      </c>
      <c r="AL40" s="55" t="s">
        <v>124</v>
      </c>
      <c r="AM40" s="55" t="s">
        <v>123</v>
      </c>
      <c r="AN40" s="56" t="s">
        <v>124</v>
      </c>
      <c r="AO40" s="57" t="s">
        <v>124</v>
      </c>
      <c r="AP40" s="89" t="s">
        <v>124</v>
      </c>
      <c r="AQ40" s="89" t="s">
        <v>124</v>
      </c>
      <c r="AR40" s="69" t="s">
        <v>123</v>
      </c>
      <c r="AS40" s="70" t="s">
        <v>124</v>
      </c>
      <c r="AT40" s="71" t="s">
        <v>123</v>
      </c>
      <c r="AU40" s="71" t="s">
        <v>124</v>
      </c>
      <c r="AV40" s="71" t="s">
        <v>124</v>
      </c>
      <c r="AW40" s="72">
        <v>44438</v>
      </c>
      <c r="AZ40" s="128" t="s">
        <v>313</v>
      </c>
      <c r="BA40" s="129"/>
      <c r="BB40" s="129"/>
      <c r="BC40" s="129">
        <v>2</v>
      </c>
      <c r="BD40" s="129">
        <v>2</v>
      </c>
      <c r="BE40" s="47"/>
      <c r="BF40" s="49"/>
      <c r="BG40" s="47"/>
      <c r="BH40" s="47"/>
      <c r="BI40" s="47"/>
      <c r="BJ40" s="47"/>
    </row>
    <row r="41" spans="1:62" ht="16.5" x14ac:dyDescent="0.25">
      <c r="A41" s="78">
        <v>1194</v>
      </c>
      <c r="B41" s="79">
        <v>44440</v>
      </c>
      <c r="C41" s="55" t="s">
        <v>276</v>
      </c>
      <c r="D41" s="55" t="s">
        <v>85</v>
      </c>
      <c r="E41" s="72">
        <v>44439</v>
      </c>
      <c r="F41" s="71">
        <v>1</v>
      </c>
      <c r="G41" s="71">
        <v>30</v>
      </c>
      <c r="H41" s="72">
        <v>44440</v>
      </c>
      <c r="I41" s="90">
        <f t="shared" si="0"/>
        <v>1</v>
      </c>
      <c r="J41" s="72" t="str">
        <f t="shared" si="2"/>
        <v>Oportuno</v>
      </c>
      <c r="K41" s="72" t="str">
        <f t="shared" si="1"/>
        <v>Oportuno</v>
      </c>
      <c r="L41" s="55" t="s">
        <v>124</v>
      </c>
      <c r="M41" s="55" t="s">
        <v>123</v>
      </c>
      <c r="N41" s="55" t="s">
        <v>123</v>
      </c>
      <c r="O41" s="55" t="s">
        <v>123</v>
      </c>
      <c r="P41" s="55" t="s">
        <v>123</v>
      </c>
      <c r="Q41" s="55" t="s">
        <v>85</v>
      </c>
      <c r="R41" s="55" t="s">
        <v>123</v>
      </c>
      <c r="S41" s="55" t="s">
        <v>123</v>
      </c>
      <c r="T41" s="55"/>
      <c r="U41" s="55" t="s">
        <v>123</v>
      </c>
      <c r="V41" s="55" t="s">
        <v>123</v>
      </c>
      <c r="W41" s="55" t="s">
        <v>123</v>
      </c>
      <c r="X41" s="55" t="s">
        <v>123</v>
      </c>
      <c r="Y41" s="55" t="s">
        <v>123</v>
      </c>
      <c r="Z41" s="55" t="s">
        <v>123</v>
      </c>
      <c r="AA41" s="55" t="s">
        <v>123</v>
      </c>
      <c r="AB41" s="55" t="s">
        <v>123</v>
      </c>
      <c r="AC41" s="55" t="s">
        <v>123</v>
      </c>
      <c r="AD41" s="55" t="s">
        <v>123</v>
      </c>
      <c r="AE41" s="55" t="s">
        <v>123</v>
      </c>
      <c r="AF41" s="55" t="s">
        <v>123</v>
      </c>
      <c r="AG41" s="55" t="s">
        <v>123</v>
      </c>
      <c r="AH41" s="55" t="s">
        <v>123</v>
      </c>
      <c r="AI41" s="55" t="s">
        <v>123</v>
      </c>
      <c r="AJ41" s="55" t="s">
        <v>123</v>
      </c>
      <c r="AK41" s="55" t="s">
        <v>123</v>
      </c>
      <c r="AL41" s="55" t="s">
        <v>123</v>
      </c>
      <c r="AM41" s="55" t="s">
        <v>123</v>
      </c>
      <c r="AN41" s="56" t="s">
        <v>124</v>
      </c>
      <c r="AO41" s="57" t="s">
        <v>124</v>
      </c>
      <c r="AP41" s="89" t="s">
        <v>124</v>
      </c>
      <c r="AQ41" s="89" t="s">
        <v>124</v>
      </c>
      <c r="AR41" s="69" t="s">
        <v>123</v>
      </c>
      <c r="AS41" s="70" t="s">
        <v>124</v>
      </c>
      <c r="AT41" s="71" t="s">
        <v>123</v>
      </c>
      <c r="AU41" s="71" t="s">
        <v>124</v>
      </c>
      <c r="AV41" s="71" t="s">
        <v>124</v>
      </c>
      <c r="AW41" s="72">
        <v>44440</v>
      </c>
      <c r="AZ41" s="128" t="s">
        <v>85</v>
      </c>
      <c r="BA41" s="129"/>
      <c r="BB41" s="129">
        <v>1</v>
      </c>
      <c r="BC41" s="129">
        <v>4</v>
      </c>
      <c r="BD41" s="129">
        <v>5</v>
      </c>
      <c r="BE41" s="47"/>
      <c r="BF41" s="49"/>
      <c r="BG41" s="47"/>
      <c r="BH41" s="47"/>
      <c r="BI41" s="47"/>
      <c r="BJ41" s="47"/>
    </row>
    <row r="42" spans="1:62" ht="33" x14ac:dyDescent="0.25">
      <c r="A42" s="78">
        <v>1219</v>
      </c>
      <c r="B42" s="79">
        <v>44440</v>
      </c>
      <c r="C42" s="55" t="s">
        <v>276</v>
      </c>
      <c r="D42" s="55" t="s">
        <v>93</v>
      </c>
      <c r="E42" s="72">
        <v>44440</v>
      </c>
      <c r="F42" s="71">
        <v>1</v>
      </c>
      <c r="G42" s="71">
        <v>30</v>
      </c>
      <c r="H42" s="72">
        <v>44452</v>
      </c>
      <c r="I42" s="90">
        <f t="shared" si="0"/>
        <v>12</v>
      </c>
      <c r="J42" s="72" t="str">
        <f t="shared" si="2"/>
        <v>Oportuno</v>
      </c>
      <c r="K42" s="72" t="str">
        <f t="shared" si="1"/>
        <v>Oportuno</v>
      </c>
      <c r="L42" s="55" t="s">
        <v>124</v>
      </c>
      <c r="M42" s="55" t="s">
        <v>123</v>
      </c>
      <c r="N42" s="55" t="s">
        <v>123</v>
      </c>
      <c r="O42" s="55" t="s">
        <v>123</v>
      </c>
      <c r="P42" s="55" t="s">
        <v>123</v>
      </c>
      <c r="Q42" s="55" t="s">
        <v>93</v>
      </c>
      <c r="R42" s="55" t="s">
        <v>123</v>
      </c>
      <c r="S42" s="55" t="s">
        <v>296</v>
      </c>
      <c r="T42" s="55"/>
      <c r="U42" s="55" t="s">
        <v>123</v>
      </c>
      <c r="V42" s="55" t="s">
        <v>123</v>
      </c>
      <c r="W42" s="55" t="s">
        <v>123</v>
      </c>
      <c r="X42" s="55" t="s">
        <v>123</v>
      </c>
      <c r="Y42" s="55" t="s">
        <v>123</v>
      </c>
      <c r="Z42" s="55" t="s">
        <v>123</v>
      </c>
      <c r="AA42" s="55" t="s">
        <v>123</v>
      </c>
      <c r="AB42" s="55" t="s">
        <v>123</v>
      </c>
      <c r="AC42" s="55" t="s">
        <v>123</v>
      </c>
      <c r="AD42" s="55" t="s">
        <v>123</v>
      </c>
      <c r="AE42" s="55" t="s">
        <v>123</v>
      </c>
      <c r="AF42" s="55" t="s">
        <v>123</v>
      </c>
      <c r="AG42" s="55" t="s">
        <v>123</v>
      </c>
      <c r="AH42" s="55" t="s">
        <v>123</v>
      </c>
      <c r="AI42" s="55" t="s">
        <v>123</v>
      </c>
      <c r="AJ42" s="55" t="s">
        <v>123</v>
      </c>
      <c r="AK42" s="55" t="s">
        <v>123</v>
      </c>
      <c r="AL42" s="55" t="s">
        <v>123</v>
      </c>
      <c r="AM42" s="55" t="s">
        <v>123</v>
      </c>
      <c r="AN42" s="56" t="s">
        <v>124</v>
      </c>
      <c r="AO42" s="57" t="s">
        <v>124</v>
      </c>
      <c r="AP42" s="89" t="s">
        <v>124</v>
      </c>
      <c r="AQ42" s="89" t="s">
        <v>124</v>
      </c>
      <c r="AR42" s="69" t="s">
        <v>123</v>
      </c>
      <c r="AS42" s="70" t="s">
        <v>124</v>
      </c>
      <c r="AT42" s="71" t="s">
        <v>123</v>
      </c>
      <c r="AU42" s="71" t="s">
        <v>124</v>
      </c>
      <c r="AV42" s="71" t="s">
        <v>124</v>
      </c>
      <c r="AW42" s="72">
        <v>44440</v>
      </c>
      <c r="AZ42" s="128" t="s">
        <v>87</v>
      </c>
      <c r="BA42" s="129">
        <v>1</v>
      </c>
      <c r="BB42" s="129">
        <v>3</v>
      </c>
      <c r="BC42" s="129">
        <v>31</v>
      </c>
      <c r="BD42" s="129">
        <v>35</v>
      </c>
      <c r="BE42" s="47"/>
      <c r="BF42" s="49"/>
      <c r="BG42" s="47"/>
      <c r="BH42" s="47"/>
      <c r="BI42" s="47"/>
      <c r="BJ42" s="47"/>
    </row>
    <row r="43" spans="1:62" ht="63.75" customHeight="1" x14ac:dyDescent="0.25">
      <c r="A43" s="78">
        <v>1307</v>
      </c>
      <c r="B43" s="79">
        <v>44462</v>
      </c>
      <c r="C43" s="55" t="s">
        <v>276</v>
      </c>
      <c r="D43" s="55" t="s">
        <v>93</v>
      </c>
      <c r="E43" s="72">
        <v>44462</v>
      </c>
      <c r="F43" s="71">
        <v>1</v>
      </c>
      <c r="G43" s="71">
        <v>30</v>
      </c>
      <c r="H43" s="72">
        <v>44566</v>
      </c>
      <c r="I43" s="90">
        <f t="shared" si="0"/>
        <v>104</v>
      </c>
      <c r="J43" s="72" t="str">
        <f t="shared" si="2"/>
        <v>Oportuno</v>
      </c>
      <c r="K43" s="72" t="str">
        <f t="shared" si="1"/>
        <v>Extemporaneo</v>
      </c>
      <c r="L43" s="55" t="s">
        <v>124</v>
      </c>
      <c r="M43" s="55" t="s">
        <v>124</v>
      </c>
      <c r="N43" s="55" t="s">
        <v>123</v>
      </c>
      <c r="O43" s="55" t="s">
        <v>123</v>
      </c>
      <c r="P43" s="55" t="s">
        <v>123</v>
      </c>
      <c r="Q43" s="55" t="s">
        <v>93</v>
      </c>
      <c r="R43" s="55" t="s">
        <v>123</v>
      </c>
      <c r="S43" s="55" t="s">
        <v>297</v>
      </c>
      <c r="T43" s="55"/>
      <c r="U43" s="55" t="s">
        <v>123</v>
      </c>
      <c r="V43" s="55" t="s">
        <v>123</v>
      </c>
      <c r="W43" s="55" t="s">
        <v>123</v>
      </c>
      <c r="X43" s="55" t="s">
        <v>123</v>
      </c>
      <c r="Y43" s="55" t="s">
        <v>123</v>
      </c>
      <c r="Z43" s="55" t="s">
        <v>123</v>
      </c>
      <c r="AA43" s="55" t="s">
        <v>123</v>
      </c>
      <c r="AB43" s="55" t="s">
        <v>123</v>
      </c>
      <c r="AC43" s="55" t="s">
        <v>123</v>
      </c>
      <c r="AD43" s="55" t="s">
        <v>123</v>
      </c>
      <c r="AE43" s="55" t="s">
        <v>123</v>
      </c>
      <c r="AF43" s="55" t="s">
        <v>123</v>
      </c>
      <c r="AG43" s="55" t="s">
        <v>123</v>
      </c>
      <c r="AH43" s="55" t="s">
        <v>123</v>
      </c>
      <c r="AI43" s="55" t="s">
        <v>123</v>
      </c>
      <c r="AJ43" s="55" t="s">
        <v>123</v>
      </c>
      <c r="AK43" s="55" t="s">
        <v>123</v>
      </c>
      <c r="AL43" s="55" t="s">
        <v>123</v>
      </c>
      <c r="AM43" s="55" t="s">
        <v>123</v>
      </c>
      <c r="AN43" s="56" t="s">
        <v>124</v>
      </c>
      <c r="AO43" s="57" t="s">
        <v>124</v>
      </c>
      <c r="AP43" s="89" t="s">
        <v>124</v>
      </c>
      <c r="AQ43" s="89" t="s">
        <v>124</v>
      </c>
      <c r="AR43" s="69" t="s">
        <v>123</v>
      </c>
      <c r="AS43" s="70" t="s">
        <v>124</v>
      </c>
      <c r="AT43" s="71" t="s">
        <v>123</v>
      </c>
      <c r="AU43" s="71" t="s">
        <v>124</v>
      </c>
      <c r="AV43" s="71" t="s">
        <v>124</v>
      </c>
      <c r="AW43" s="72">
        <v>44462</v>
      </c>
      <c r="AZ43" s="128" t="s">
        <v>312</v>
      </c>
      <c r="BA43" s="129"/>
      <c r="BB43" s="129">
        <v>1</v>
      </c>
      <c r="BC43" s="129"/>
      <c r="BD43" s="129">
        <v>1</v>
      </c>
      <c r="BE43" s="47"/>
      <c r="BF43" s="49"/>
      <c r="BG43" s="47"/>
      <c r="BH43" s="47"/>
      <c r="BI43" s="47"/>
      <c r="BJ43" s="47"/>
    </row>
    <row r="44" spans="1:62" ht="33" x14ac:dyDescent="0.25">
      <c r="A44" s="78">
        <v>1339</v>
      </c>
      <c r="B44" s="79">
        <v>44473</v>
      </c>
      <c r="C44" s="55" t="s">
        <v>276</v>
      </c>
      <c r="D44" s="55" t="s">
        <v>87</v>
      </c>
      <c r="E44" s="72">
        <v>44472</v>
      </c>
      <c r="F44" s="71">
        <v>1</v>
      </c>
      <c r="G44" s="71">
        <v>30</v>
      </c>
      <c r="H44" s="72">
        <v>44474</v>
      </c>
      <c r="I44" s="90">
        <f t="shared" si="0"/>
        <v>2</v>
      </c>
      <c r="J44" s="72" t="str">
        <f t="shared" si="2"/>
        <v>Oportuno</v>
      </c>
      <c r="K44" s="72" t="str">
        <f t="shared" si="1"/>
        <v>Oportuno</v>
      </c>
      <c r="L44" s="55" t="s">
        <v>124</v>
      </c>
      <c r="M44" s="55" t="s">
        <v>123</v>
      </c>
      <c r="N44" s="55" t="s">
        <v>123</v>
      </c>
      <c r="O44" s="55" t="s">
        <v>123</v>
      </c>
      <c r="P44" s="55" t="s">
        <v>123</v>
      </c>
      <c r="Q44" s="55" t="s">
        <v>87</v>
      </c>
      <c r="R44" s="55" t="s">
        <v>123</v>
      </c>
      <c r="S44" s="55" t="s">
        <v>123</v>
      </c>
      <c r="T44" s="55"/>
      <c r="U44" s="55" t="s">
        <v>123</v>
      </c>
      <c r="V44" s="55" t="s">
        <v>123</v>
      </c>
      <c r="W44" s="55" t="s">
        <v>123</v>
      </c>
      <c r="X44" s="55" t="s">
        <v>123</v>
      </c>
      <c r="Y44" s="55" t="s">
        <v>123</v>
      </c>
      <c r="Z44" s="55" t="s">
        <v>123</v>
      </c>
      <c r="AA44" s="55" t="s">
        <v>123</v>
      </c>
      <c r="AB44" s="55" t="s">
        <v>123</v>
      </c>
      <c r="AC44" s="55" t="s">
        <v>123</v>
      </c>
      <c r="AD44" s="55" t="s">
        <v>123</v>
      </c>
      <c r="AE44" s="55" t="s">
        <v>123</v>
      </c>
      <c r="AF44" s="55" t="s">
        <v>123</v>
      </c>
      <c r="AG44" s="55" t="s">
        <v>123</v>
      </c>
      <c r="AH44" s="55" t="s">
        <v>123</v>
      </c>
      <c r="AI44" s="55" t="s">
        <v>123</v>
      </c>
      <c r="AJ44" s="55" t="s">
        <v>123</v>
      </c>
      <c r="AK44" s="55" t="s">
        <v>123</v>
      </c>
      <c r="AL44" s="55" t="s">
        <v>123</v>
      </c>
      <c r="AM44" s="55" t="s">
        <v>123</v>
      </c>
      <c r="AN44" s="56" t="s">
        <v>124</v>
      </c>
      <c r="AO44" s="57" t="s">
        <v>124</v>
      </c>
      <c r="AP44" s="89" t="s">
        <v>124</v>
      </c>
      <c r="AQ44" s="89" t="s">
        <v>124</v>
      </c>
      <c r="AR44" s="69" t="s">
        <v>123</v>
      </c>
      <c r="AS44" s="70" t="s">
        <v>124</v>
      </c>
      <c r="AT44" s="71" t="s">
        <v>123</v>
      </c>
      <c r="AU44" s="71" t="s">
        <v>124</v>
      </c>
      <c r="AV44" s="71" t="s">
        <v>124</v>
      </c>
      <c r="AW44" s="72">
        <v>44473</v>
      </c>
      <c r="AZ44" s="128" t="s">
        <v>93</v>
      </c>
      <c r="BA44" s="129"/>
      <c r="BB44" s="129">
        <v>9</v>
      </c>
      <c r="BC44" s="129">
        <v>20</v>
      </c>
      <c r="BD44" s="129">
        <v>29</v>
      </c>
      <c r="BE44" s="47"/>
      <c r="BF44" s="49"/>
      <c r="BG44" s="47"/>
      <c r="BH44" s="47"/>
      <c r="BI44" s="47"/>
      <c r="BJ44" s="47"/>
    </row>
    <row r="45" spans="1:62" ht="16.5" x14ac:dyDescent="0.25">
      <c r="A45" s="78">
        <v>1375</v>
      </c>
      <c r="B45" s="79">
        <v>44480</v>
      </c>
      <c r="C45" s="55" t="s">
        <v>276</v>
      </c>
      <c r="D45" s="55" t="s">
        <v>85</v>
      </c>
      <c r="E45" s="72">
        <v>44480</v>
      </c>
      <c r="F45" s="71">
        <v>1</v>
      </c>
      <c r="G45" s="71">
        <v>30</v>
      </c>
      <c r="H45" s="72">
        <v>44481</v>
      </c>
      <c r="I45" s="90">
        <f t="shared" si="0"/>
        <v>1</v>
      </c>
      <c r="J45" s="72" t="str">
        <f t="shared" si="2"/>
        <v>Oportuno</v>
      </c>
      <c r="K45" s="72" t="str">
        <f t="shared" si="1"/>
        <v>Oportuno</v>
      </c>
      <c r="L45" s="55" t="s">
        <v>124</v>
      </c>
      <c r="M45" s="55" t="s">
        <v>123</v>
      </c>
      <c r="N45" s="55" t="s">
        <v>123</v>
      </c>
      <c r="O45" s="55" t="s">
        <v>123</v>
      </c>
      <c r="P45" s="55" t="s">
        <v>123</v>
      </c>
      <c r="Q45" s="55" t="s">
        <v>85</v>
      </c>
      <c r="R45" s="55" t="s">
        <v>123</v>
      </c>
      <c r="S45" s="55" t="s">
        <v>123</v>
      </c>
      <c r="T45" s="55"/>
      <c r="U45" s="55" t="s">
        <v>123</v>
      </c>
      <c r="V45" s="55" t="s">
        <v>123</v>
      </c>
      <c r="W45" s="55" t="s">
        <v>123</v>
      </c>
      <c r="X45" s="55" t="s">
        <v>123</v>
      </c>
      <c r="Y45" s="55" t="s">
        <v>123</v>
      </c>
      <c r="Z45" s="55" t="s">
        <v>123</v>
      </c>
      <c r="AA45" s="55" t="s">
        <v>123</v>
      </c>
      <c r="AB45" s="55" t="s">
        <v>123</v>
      </c>
      <c r="AC45" s="55" t="s">
        <v>123</v>
      </c>
      <c r="AD45" s="55" t="s">
        <v>123</v>
      </c>
      <c r="AE45" s="55" t="s">
        <v>123</v>
      </c>
      <c r="AF45" s="55" t="s">
        <v>123</v>
      </c>
      <c r="AG45" s="55" t="s">
        <v>123</v>
      </c>
      <c r="AH45" s="55" t="s">
        <v>123</v>
      </c>
      <c r="AI45" s="55" t="s">
        <v>123</v>
      </c>
      <c r="AJ45" s="55" t="s">
        <v>123</v>
      </c>
      <c r="AK45" s="55" t="s">
        <v>123</v>
      </c>
      <c r="AL45" s="55" t="s">
        <v>123</v>
      </c>
      <c r="AM45" s="55" t="s">
        <v>123</v>
      </c>
      <c r="AN45" s="56" t="s">
        <v>124</v>
      </c>
      <c r="AO45" s="57" t="s">
        <v>124</v>
      </c>
      <c r="AP45" s="89" t="s">
        <v>124</v>
      </c>
      <c r="AQ45" s="89" t="s">
        <v>124</v>
      </c>
      <c r="AR45" s="69" t="s">
        <v>123</v>
      </c>
      <c r="AS45" s="70" t="s">
        <v>124</v>
      </c>
      <c r="AT45" s="71" t="s">
        <v>123</v>
      </c>
      <c r="AU45" s="71" t="s">
        <v>124</v>
      </c>
      <c r="AV45" s="71" t="s">
        <v>124</v>
      </c>
      <c r="AW45" s="72">
        <v>44480</v>
      </c>
      <c r="AZ45" s="128" t="s">
        <v>278</v>
      </c>
      <c r="BA45" s="129">
        <v>1</v>
      </c>
      <c r="BB45" s="129"/>
      <c r="BC45" s="129">
        <v>1</v>
      </c>
      <c r="BD45" s="129">
        <v>2</v>
      </c>
      <c r="BE45" s="47"/>
      <c r="BF45" s="49"/>
      <c r="BG45" s="47"/>
      <c r="BH45" s="47"/>
      <c r="BI45" s="47"/>
      <c r="BJ45" s="47"/>
    </row>
    <row r="46" spans="1:62" ht="49.5" x14ac:dyDescent="0.25">
      <c r="A46" s="78">
        <v>1377</v>
      </c>
      <c r="B46" s="79">
        <v>44480</v>
      </c>
      <c r="C46" s="81" t="s">
        <v>309</v>
      </c>
      <c r="D46" s="84" t="s">
        <v>280</v>
      </c>
      <c r="E46" s="72">
        <v>44480</v>
      </c>
      <c r="F46" s="71">
        <v>1</v>
      </c>
      <c r="G46" s="71">
        <v>30</v>
      </c>
      <c r="H46" s="72" t="s">
        <v>282</v>
      </c>
      <c r="I46" s="90" t="s">
        <v>314</v>
      </c>
      <c r="J46" s="72" t="str">
        <f t="shared" si="2"/>
        <v>Oportuno</v>
      </c>
      <c r="K46" s="72" t="s">
        <v>314</v>
      </c>
      <c r="L46" s="55" t="s">
        <v>123</v>
      </c>
      <c r="M46" s="55" t="s">
        <v>123</v>
      </c>
      <c r="N46" s="55" t="s">
        <v>124</v>
      </c>
      <c r="O46" s="55" t="s">
        <v>123</v>
      </c>
      <c r="P46" s="55" t="s">
        <v>123</v>
      </c>
      <c r="Q46" s="55"/>
      <c r="R46" s="55" t="s">
        <v>123</v>
      </c>
      <c r="S46" s="55" t="s">
        <v>310</v>
      </c>
      <c r="T46" s="55"/>
      <c r="U46" s="55" t="s">
        <v>123</v>
      </c>
      <c r="V46" s="55" t="s">
        <v>123</v>
      </c>
      <c r="W46" s="55" t="s">
        <v>123</v>
      </c>
      <c r="X46" s="55" t="s">
        <v>123</v>
      </c>
      <c r="Y46" s="55" t="s">
        <v>123</v>
      </c>
      <c r="Z46" s="55" t="s">
        <v>123</v>
      </c>
      <c r="AA46" s="55" t="s">
        <v>123</v>
      </c>
      <c r="AB46" s="55" t="s">
        <v>123</v>
      </c>
      <c r="AC46" s="55" t="s">
        <v>124</v>
      </c>
      <c r="AD46" s="55" t="s">
        <v>123</v>
      </c>
      <c r="AE46" s="55" t="s">
        <v>123</v>
      </c>
      <c r="AF46" s="55" t="s">
        <v>123</v>
      </c>
      <c r="AG46" s="55" t="s">
        <v>123</v>
      </c>
      <c r="AH46" s="55" t="s">
        <v>123</v>
      </c>
      <c r="AI46" s="55" t="s">
        <v>123</v>
      </c>
      <c r="AJ46" s="55" t="s">
        <v>123</v>
      </c>
      <c r="AK46" s="55" t="s">
        <v>123</v>
      </c>
      <c r="AL46" s="55" t="s">
        <v>123</v>
      </c>
      <c r="AM46" s="55" t="s">
        <v>124</v>
      </c>
      <c r="AN46" s="56" t="s">
        <v>123</v>
      </c>
      <c r="AO46" s="57" t="s">
        <v>123</v>
      </c>
      <c r="AP46" s="89" t="s">
        <v>123</v>
      </c>
      <c r="AQ46" s="89" t="s">
        <v>123</v>
      </c>
      <c r="AR46" s="69" t="s">
        <v>123</v>
      </c>
      <c r="AS46" s="70" t="s">
        <v>124</v>
      </c>
      <c r="AT46" s="71" t="s">
        <v>123</v>
      </c>
      <c r="AU46" s="71" t="s">
        <v>124</v>
      </c>
      <c r="AV46" s="71" t="s">
        <v>124</v>
      </c>
      <c r="AW46" s="72">
        <v>44481</v>
      </c>
      <c r="AZ46" s="128" t="s">
        <v>84</v>
      </c>
      <c r="BA46" s="129">
        <v>3</v>
      </c>
      <c r="BB46" s="129">
        <v>15</v>
      </c>
      <c r="BC46" s="129">
        <v>67</v>
      </c>
      <c r="BD46" s="129">
        <v>85</v>
      </c>
      <c r="BE46" s="47"/>
      <c r="BF46" s="49"/>
      <c r="BG46" s="47"/>
      <c r="BH46" s="47"/>
      <c r="BI46" s="47"/>
      <c r="BJ46" s="47"/>
    </row>
    <row r="47" spans="1:62" ht="16.5" x14ac:dyDescent="0.25">
      <c r="A47" s="78">
        <v>1405</v>
      </c>
      <c r="B47" s="79">
        <v>44484</v>
      </c>
      <c r="C47" s="55" t="s">
        <v>276</v>
      </c>
      <c r="D47" s="55" t="s">
        <v>88</v>
      </c>
      <c r="E47" s="72">
        <v>44484</v>
      </c>
      <c r="F47" s="71">
        <v>1</v>
      </c>
      <c r="G47" s="71">
        <v>30</v>
      </c>
      <c r="H47" s="72">
        <v>44488</v>
      </c>
      <c r="I47" s="90">
        <f t="shared" ref="I47:I60" si="3">H47-E47</f>
        <v>4</v>
      </c>
      <c r="J47" s="72" t="str">
        <f t="shared" si="2"/>
        <v>Oportuno</v>
      </c>
      <c r="K47" s="72" t="str">
        <f t="shared" si="1"/>
        <v>Oportuno</v>
      </c>
      <c r="L47" s="55" t="s">
        <v>124</v>
      </c>
      <c r="M47" s="55" t="s">
        <v>123</v>
      </c>
      <c r="N47" s="55" t="s">
        <v>123</v>
      </c>
      <c r="O47" s="55" t="s">
        <v>123</v>
      </c>
      <c r="P47" s="55" t="s">
        <v>123</v>
      </c>
      <c r="Q47" s="55" t="s">
        <v>88</v>
      </c>
      <c r="R47" s="55" t="s">
        <v>123</v>
      </c>
      <c r="S47" s="55" t="s">
        <v>123</v>
      </c>
      <c r="T47" s="55"/>
      <c r="U47" s="55" t="s">
        <v>123</v>
      </c>
      <c r="V47" s="55" t="s">
        <v>123</v>
      </c>
      <c r="W47" s="55" t="s">
        <v>123</v>
      </c>
      <c r="X47" s="55" t="s">
        <v>123</v>
      </c>
      <c r="Y47" s="55" t="s">
        <v>123</v>
      </c>
      <c r="Z47" s="55" t="s">
        <v>123</v>
      </c>
      <c r="AA47" s="55" t="s">
        <v>123</v>
      </c>
      <c r="AB47" s="55" t="s">
        <v>123</v>
      </c>
      <c r="AC47" s="55" t="s">
        <v>123</v>
      </c>
      <c r="AD47" s="55" t="s">
        <v>123</v>
      </c>
      <c r="AE47" s="55" t="s">
        <v>123</v>
      </c>
      <c r="AF47" s="55" t="s">
        <v>123</v>
      </c>
      <c r="AG47" s="55" t="s">
        <v>123</v>
      </c>
      <c r="AH47" s="55" t="s">
        <v>123</v>
      </c>
      <c r="AI47" s="55" t="s">
        <v>123</v>
      </c>
      <c r="AJ47" s="55" t="s">
        <v>123</v>
      </c>
      <c r="AK47" s="55" t="s">
        <v>123</v>
      </c>
      <c r="AL47" s="55" t="s">
        <v>123</v>
      </c>
      <c r="AM47" s="55" t="s">
        <v>123</v>
      </c>
      <c r="AN47" s="56" t="s">
        <v>124</v>
      </c>
      <c r="AO47" s="57" t="s">
        <v>124</v>
      </c>
      <c r="AP47" s="89" t="s">
        <v>124</v>
      </c>
      <c r="AQ47" s="89" t="s">
        <v>124</v>
      </c>
      <c r="AR47" s="69" t="s">
        <v>123</v>
      </c>
      <c r="AS47" s="70" t="s">
        <v>124</v>
      </c>
      <c r="AT47" s="71" t="s">
        <v>123</v>
      </c>
      <c r="AU47" s="71" t="s">
        <v>124</v>
      </c>
      <c r="AV47" s="71" t="s">
        <v>124</v>
      </c>
      <c r="AW47" s="72">
        <v>44484</v>
      </c>
      <c r="BE47" s="47"/>
      <c r="BF47" s="49"/>
      <c r="BG47" s="47"/>
      <c r="BH47" s="47"/>
      <c r="BI47" s="47"/>
      <c r="BJ47" s="47"/>
    </row>
    <row r="48" spans="1:62" ht="16.5" x14ac:dyDescent="0.25">
      <c r="A48" s="78">
        <v>1444</v>
      </c>
      <c r="B48" s="79">
        <v>44494</v>
      </c>
      <c r="C48" s="55" t="s">
        <v>276</v>
      </c>
      <c r="D48" s="55" t="s">
        <v>93</v>
      </c>
      <c r="E48" s="72">
        <v>44491</v>
      </c>
      <c r="F48" s="71">
        <v>3</v>
      </c>
      <c r="G48" s="71">
        <v>30</v>
      </c>
      <c r="H48" s="72">
        <v>44517</v>
      </c>
      <c r="I48" s="90">
        <f t="shared" si="3"/>
        <v>26</v>
      </c>
      <c r="J48" s="72" t="str">
        <f t="shared" si="2"/>
        <v>Extemporaneo</v>
      </c>
      <c r="K48" s="72" t="str">
        <f t="shared" si="1"/>
        <v>Oportuno</v>
      </c>
      <c r="L48" s="55" t="s">
        <v>124</v>
      </c>
      <c r="M48" s="55" t="s">
        <v>123</v>
      </c>
      <c r="N48" s="55" t="s">
        <v>123</v>
      </c>
      <c r="O48" s="55" t="s">
        <v>123</v>
      </c>
      <c r="P48" s="55" t="s">
        <v>123</v>
      </c>
      <c r="Q48" s="55" t="s">
        <v>93</v>
      </c>
      <c r="R48" s="55" t="s">
        <v>123</v>
      </c>
      <c r="S48" s="55" t="s">
        <v>123</v>
      </c>
      <c r="T48" s="55"/>
      <c r="U48" s="55" t="s">
        <v>123</v>
      </c>
      <c r="V48" s="55" t="s">
        <v>123</v>
      </c>
      <c r="W48" s="55" t="s">
        <v>123</v>
      </c>
      <c r="X48" s="55" t="s">
        <v>123</v>
      </c>
      <c r="Y48" s="55" t="s">
        <v>123</v>
      </c>
      <c r="Z48" s="55" t="s">
        <v>123</v>
      </c>
      <c r="AA48" s="55" t="s">
        <v>123</v>
      </c>
      <c r="AB48" s="55" t="s">
        <v>123</v>
      </c>
      <c r="AC48" s="55" t="s">
        <v>123</v>
      </c>
      <c r="AD48" s="55" t="s">
        <v>123</v>
      </c>
      <c r="AE48" s="55" t="s">
        <v>123</v>
      </c>
      <c r="AF48" s="55" t="s">
        <v>123</v>
      </c>
      <c r="AG48" s="55" t="s">
        <v>123</v>
      </c>
      <c r="AH48" s="55" t="s">
        <v>123</v>
      </c>
      <c r="AI48" s="55" t="s">
        <v>123</v>
      </c>
      <c r="AJ48" s="55" t="s">
        <v>123</v>
      </c>
      <c r="AK48" s="55" t="s">
        <v>123</v>
      </c>
      <c r="AL48" s="55" t="s">
        <v>123</v>
      </c>
      <c r="AM48" s="55" t="s">
        <v>123</v>
      </c>
      <c r="AN48" s="56" t="s">
        <v>124</v>
      </c>
      <c r="AO48" s="57" t="s">
        <v>124</v>
      </c>
      <c r="AP48" s="89" t="s">
        <v>124</v>
      </c>
      <c r="AQ48" s="89" t="s">
        <v>124</v>
      </c>
      <c r="AR48" s="69" t="s">
        <v>123</v>
      </c>
      <c r="AS48" s="70" t="s">
        <v>124</v>
      </c>
      <c r="AT48" s="71" t="s">
        <v>123</v>
      </c>
      <c r="AU48" s="71" t="s">
        <v>124</v>
      </c>
      <c r="AV48" s="71" t="s">
        <v>124</v>
      </c>
      <c r="AW48" s="72">
        <v>44494</v>
      </c>
      <c r="BE48" s="47"/>
      <c r="BF48" s="49"/>
      <c r="BG48" s="47"/>
      <c r="BH48" s="47"/>
      <c r="BI48" s="47"/>
      <c r="BJ48" s="47"/>
    </row>
    <row r="49" spans="1:62" ht="49.5" x14ac:dyDescent="0.25">
      <c r="A49" s="78">
        <v>1458</v>
      </c>
      <c r="B49" s="79">
        <v>44495</v>
      </c>
      <c r="C49" s="55" t="s">
        <v>309</v>
      </c>
      <c r="D49" s="55" t="s">
        <v>280</v>
      </c>
      <c r="E49" s="72">
        <v>44495</v>
      </c>
      <c r="F49" s="71">
        <v>1</v>
      </c>
      <c r="G49" s="71">
        <v>30</v>
      </c>
      <c r="H49" s="72">
        <v>44497</v>
      </c>
      <c r="I49" s="90">
        <f t="shared" si="3"/>
        <v>2</v>
      </c>
      <c r="J49" s="72" t="str">
        <f t="shared" si="2"/>
        <v>Oportuno</v>
      </c>
      <c r="K49" s="72" t="str">
        <f t="shared" si="1"/>
        <v>Oportuno</v>
      </c>
      <c r="L49" s="55" t="s">
        <v>124</v>
      </c>
      <c r="M49" s="55" t="s">
        <v>123</v>
      </c>
      <c r="N49" s="55" t="s">
        <v>123</v>
      </c>
      <c r="O49" s="55" t="s">
        <v>123</v>
      </c>
      <c r="P49" s="55" t="s">
        <v>123</v>
      </c>
      <c r="Q49" s="55" t="s">
        <v>85</v>
      </c>
      <c r="R49" s="55" t="s">
        <v>123</v>
      </c>
      <c r="S49" s="55" t="s">
        <v>123</v>
      </c>
      <c r="T49" s="55"/>
      <c r="U49" s="55" t="s">
        <v>123</v>
      </c>
      <c r="V49" s="55" t="s">
        <v>123</v>
      </c>
      <c r="W49" s="55" t="s">
        <v>123</v>
      </c>
      <c r="X49" s="55" t="s">
        <v>123</v>
      </c>
      <c r="Y49" s="55" t="s">
        <v>123</v>
      </c>
      <c r="Z49" s="55" t="s">
        <v>123</v>
      </c>
      <c r="AA49" s="55" t="s">
        <v>123</v>
      </c>
      <c r="AB49" s="55" t="s">
        <v>123</v>
      </c>
      <c r="AC49" s="55" t="s">
        <v>123</v>
      </c>
      <c r="AD49" s="55" t="s">
        <v>124</v>
      </c>
      <c r="AE49" s="55" t="s">
        <v>123</v>
      </c>
      <c r="AF49" s="55" t="s">
        <v>123</v>
      </c>
      <c r="AG49" s="55" t="s">
        <v>123</v>
      </c>
      <c r="AH49" s="55" t="s">
        <v>123</v>
      </c>
      <c r="AI49" s="55" t="s">
        <v>123</v>
      </c>
      <c r="AJ49" s="55" t="s">
        <v>123</v>
      </c>
      <c r="AK49" s="55" t="s">
        <v>123</v>
      </c>
      <c r="AL49" s="55" t="s">
        <v>123</v>
      </c>
      <c r="AM49" s="55" t="s">
        <v>124</v>
      </c>
      <c r="AN49" s="56" t="s">
        <v>123</v>
      </c>
      <c r="AO49" s="57" t="s">
        <v>123</v>
      </c>
      <c r="AP49" s="89" t="s">
        <v>124</v>
      </c>
      <c r="AQ49" s="89" t="s">
        <v>124</v>
      </c>
      <c r="AR49" s="69" t="s">
        <v>123</v>
      </c>
      <c r="AS49" s="70" t="s">
        <v>311</v>
      </c>
      <c r="AT49" s="71" t="s">
        <v>123</v>
      </c>
      <c r="AU49" s="71" t="s">
        <v>124</v>
      </c>
      <c r="AV49" s="71" t="s">
        <v>124</v>
      </c>
      <c r="AW49" s="72">
        <v>44495</v>
      </c>
      <c r="AZ49" s="91" t="s">
        <v>110</v>
      </c>
      <c r="BA49" s="91" t="s">
        <v>344</v>
      </c>
      <c r="BB49" s="91" t="s">
        <v>343</v>
      </c>
      <c r="BC49" s="106" t="s">
        <v>239</v>
      </c>
      <c r="BD49" s="107"/>
      <c r="BE49" s="73"/>
      <c r="BF49" s="49"/>
      <c r="BG49" s="47"/>
      <c r="BH49" s="47"/>
      <c r="BI49" s="47"/>
      <c r="BJ49" s="47"/>
    </row>
    <row r="50" spans="1:62" ht="132.75" customHeight="1" x14ac:dyDescent="0.25">
      <c r="A50" s="78">
        <v>1465</v>
      </c>
      <c r="B50" s="79">
        <v>44497</v>
      </c>
      <c r="C50" s="55" t="s">
        <v>276</v>
      </c>
      <c r="D50" s="55" t="s">
        <v>93</v>
      </c>
      <c r="E50" s="72">
        <v>44497</v>
      </c>
      <c r="F50" s="71">
        <v>1</v>
      </c>
      <c r="G50" s="71">
        <v>30</v>
      </c>
      <c r="H50" s="72">
        <v>44523</v>
      </c>
      <c r="I50" s="90">
        <f t="shared" si="3"/>
        <v>26</v>
      </c>
      <c r="J50" s="72" t="str">
        <f t="shared" si="2"/>
        <v>Oportuno</v>
      </c>
      <c r="K50" s="72" t="str">
        <f t="shared" si="1"/>
        <v>Oportuno</v>
      </c>
      <c r="L50" s="55" t="s">
        <v>124</v>
      </c>
      <c r="M50" s="55" t="s">
        <v>123</v>
      </c>
      <c r="N50" s="55" t="s">
        <v>123</v>
      </c>
      <c r="O50" s="55" t="s">
        <v>123</v>
      </c>
      <c r="P50" s="55" t="s">
        <v>123</v>
      </c>
      <c r="Q50" s="55" t="s">
        <v>93</v>
      </c>
      <c r="R50" s="55" t="s">
        <v>123</v>
      </c>
      <c r="S50" s="55" t="s">
        <v>298</v>
      </c>
      <c r="T50" s="55"/>
      <c r="U50" s="55" t="s">
        <v>124</v>
      </c>
      <c r="V50" s="55" t="s">
        <v>123</v>
      </c>
      <c r="W50" s="55" t="s">
        <v>123</v>
      </c>
      <c r="X50" s="55" t="s">
        <v>123</v>
      </c>
      <c r="Y50" s="55" t="s">
        <v>123</v>
      </c>
      <c r="Z50" s="55" t="s">
        <v>123</v>
      </c>
      <c r="AA50" s="55" t="s">
        <v>123</v>
      </c>
      <c r="AB50" s="55" t="s">
        <v>123</v>
      </c>
      <c r="AC50" s="55" t="s">
        <v>123</v>
      </c>
      <c r="AD50" s="55" t="s">
        <v>123</v>
      </c>
      <c r="AE50" s="55" t="s">
        <v>123</v>
      </c>
      <c r="AF50" s="55" t="s">
        <v>123</v>
      </c>
      <c r="AG50" s="55" t="s">
        <v>123</v>
      </c>
      <c r="AH50" s="55" t="s">
        <v>123</v>
      </c>
      <c r="AI50" s="55" t="s">
        <v>123</v>
      </c>
      <c r="AJ50" s="55" t="s">
        <v>123</v>
      </c>
      <c r="AK50" s="55" t="s">
        <v>123</v>
      </c>
      <c r="AL50" s="55" t="s">
        <v>123</v>
      </c>
      <c r="AM50" s="55" t="s">
        <v>123</v>
      </c>
      <c r="AN50" s="56" t="s">
        <v>124</v>
      </c>
      <c r="AO50" s="57" t="s">
        <v>124</v>
      </c>
      <c r="AP50" s="89" t="s">
        <v>124</v>
      </c>
      <c r="AQ50" s="89" t="s">
        <v>124</v>
      </c>
      <c r="AR50" s="69" t="s">
        <v>123</v>
      </c>
      <c r="AS50" s="70" t="s">
        <v>124</v>
      </c>
      <c r="AT50" s="71" t="s">
        <v>123</v>
      </c>
      <c r="AU50" s="71" t="s">
        <v>124</v>
      </c>
      <c r="AV50" s="71" t="s">
        <v>124</v>
      </c>
      <c r="AW50" s="72">
        <v>44497</v>
      </c>
      <c r="AZ50" s="92" t="s">
        <v>87</v>
      </c>
      <c r="BA50" s="90">
        <v>43</v>
      </c>
      <c r="BB50" s="93">
        <f>COUNTIF(D3:D87,AZ50)</f>
        <v>35</v>
      </c>
      <c r="BC50" s="94" t="s">
        <v>324</v>
      </c>
      <c r="BD50" s="107"/>
      <c r="BE50" s="73"/>
      <c r="BF50" s="49"/>
      <c r="BG50" s="47"/>
      <c r="BH50" s="47"/>
      <c r="BI50" s="47"/>
      <c r="BJ50" s="47"/>
    </row>
    <row r="51" spans="1:62" ht="110.25" customHeight="1" x14ac:dyDescent="0.25">
      <c r="A51" s="78">
        <v>1487</v>
      </c>
      <c r="B51" s="79">
        <v>44503</v>
      </c>
      <c r="C51" s="55" t="s">
        <v>276</v>
      </c>
      <c r="D51" s="55" t="s">
        <v>91</v>
      </c>
      <c r="E51" s="72">
        <v>44454</v>
      </c>
      <c r="F51" s="71">
        <v>1</v>
      </c>
      <c r="G51" s="71">
        <v>30</v>
      </c>
      <c r="H51" s="72">
        <v>44516</v>
      </c>
      <c r="I51" s="90">
        <f t="shared" si="3"/>
        <v>62</v>
      </c>
      <c r="J51" s="72" t="str">
        <f t="shared" si="2"/>
        <v>Extemporaneo</v>
      </c>
      <c r="K51" s="72" t="str">
        <f t="shared" si="1"/>
        <v>Extemporaneo</v>
      </c>
      <c r="L51" s="55" t="s">
        <v>124</v>
      </c>
      <c r="M51" s="55" t="s">
        <v>123</v>
      </c>
      <c r="N51" s="55" t="s">
        <v>123</v>
      </c>
      <c r="O51" s="55" t="s">
        <v>123</v>
      </c>
      <c r="P51" s="55" t="s">
        <v>123</v>
      </c>
      <c r="Q51" s="55" t="s">
        <v>86</v>
      </c>
      <c r="R51" s="55" t="s">
        <v>123</v>
      </c>
      <c r="S51" s="55" t="s">
        <v>123</v>
      </c>
      <c r="T51" s="55"/>
      <c r="U51" s="55" t="s">
        <v>123</v>
      </c>
      <c r="V51" s="55" t="s">
        <v>123</v>
      </c>
      <c r="W51" s="55" t="s">
        <v>123</v>
      </c>
      <c r="X51" s="55" t="s">
        <v>123</v>
      </c>
      <c r="Y51" s="55" t="s">
        <v>123</v>
      </c>
      <c r="Z51" s="55" t="s">
        <v>123</v>
      </c>
      <c r="AA51" s="55" t="s">
        <v>123</v>
      </c>
      <c r="AB51" s="55" t="s">
        <v>123</v>
      </c>
      <c r="AC51" s="55" t="s">
        <v>123</v>
      </c>
      <c r="AD51" s="55" t="s">
        <v>123</v>
      </c>
      <c r="AE51" s="55" t="s">
        <v>123</v>
      </c>
      <c r="AF51" s="55" t="s">
        <v>123</v>
      </c>
      <c r="AG51" s="55" t="s">
        <v>123</v>
      </c>
      <c r="AH51" s="55" t="s">
        <v>123</v>
      </c>
      <c r="AI51" s="55" t="s">
        <v>123</v>
      </c>
      <c r="AJ51" s="55" t="s">
        <v>123</v>
      </c>
      <c r="AK51" s="55" t="s">
        <v>123</v>
      </c>
      <c r="AL51" s="55" t="s">
        <v>123</v>
      </c>
      <c r="AM51" s="55" t="s">
        <v>123</v>
      </c>
      <c r="AN51" s="56" t="s">
        <v>124</v>
      </c>
      <c r="AO51" s="57" t="s">
        <v>124</v>
      </c>
      <c r="AP51" s="89" t="s">
        <v>124</v>
      </c>
      <c r="AQ51" s="89" t="s">
        <v>124</v>
      </c>
      <c r="AR51" s="69" t="s">
        <v>124</v>
      </c>
      <c r="AS51" s="70" t="s">
        <v>124</v>
      </c>
      <c r="AT51" s="71" t="s">
        <v>123</v>
      </c>
      <c r="AU51" s="71" t="s">
        <v>124</v>
      </c>
      <c r="AV51" s="71" t="s">
        <v>124</v>
      </c>
      <c r="AW51" s="72">
        <v>44503</v>
      </c>
      <c r="AZ51" s="92" t="s">
        <v>93</v>
      </c>
      <c r="BA51" s="90">
        <v>10</v>
      </c>
      <c r="BB51" s="93">
        <f>COUNTIF(D3:D87,AZ51)</f>
        <v>29</v>
      </c>
      <c r="BC51" s="94" t="s">
        <v>325</v>
      </c>
      <c r="BD51" s="107"/>
      <c r="BE51" s="47"/>
      <c r="BF51" s="49"/>
      <c r="BG51" s="47"/>
      <c r="BH51" s="47"/>
      <c r="BI51" s="47"/>
      <c r="BJ51" s="47"/>
    </row>
    <row r="52" spans="1:62" ht="33" x14ac:dyDescent="0.25">
      <c r="A52" s="78">
        <v>1499</v>
      </c>
      <c r="B52" s="79">
        <v>44508</v>
      </c>
      <c r="C52" s="55" t="s">
        <v>276</v>
      </c>
      <c r="D52" s="55" t="s">
        <v>87</v>
      </c>
      <c r="E52" s="72">
        <v>44505</v>
      </c>
      <c r="F52" s="71">
        <v>1</v>
      </c>
      <c r="G52" s="71">
        <v>30</v>
      </c>
      <c r="H52" s="72">
        <v>44510</v>
      </c>
      <c r="I52" s="90">
        <f t="shared" si="3"/>
        <v>5</v>
      </c>
      <c r="J52" s="72" t="str">
        <f t="shared" si="2"/>
        <v>Extemporaneo</v>
      </c>
      <c r="K52" s="72" t="str">
        <f t="shared" si="1"/>
        <v>Oportuno</v>
      </c>
      <c r="L52" s="55" t="s">
        <v>124</v>
      </c>
      <c r="M52" s="55" t="s">
        <v>123</v>
      </c>
      <c r="N52" s="55" t="s">
        <v>123</v>
      </c>
      <c r="O52" s="55" t="s">
        <v>123</v>
      </c>
      <c r="P52" s="55" t="s">
        <v>123</v>
      </c>
      <c r="Q52" s="55" t="s">
        <v>87</v>
      </c>
      <c r="R52" s="55" t="s">
        <v>123</v>
      </c>
      <c r="S52" s="55" t="s">
        <v>123</v>
      </c>
      <c r="T52" s="55"/>
      <c r="U52" s="55" t="s">
        <v>123</v>
      </c>
      <c r="V52" s="55" t="s">
        <v>123</v>
      </c>
      <c r="W52" s="55" t="s">
        <v>123</v>
      </c>
      <c r="X52" s="55" t="s">
        <v>123</v>
      </c>
      <c r="Y52" s="55" t="s">
        <v>123</v>
      </c>
      <c r="Z52" s="55" t="s">
        <v>123</v>
      </c>
      <c r="AA52" s="55" t="s">
        <v>123</v>
      </c>
      <c r="AB52" s="55" t="s">
        <v>123</v>
      </c>
      <c r="AC52" s="55" t="s">
        <v>123</v>
      </c>
      <c r="AD52" s="55" t="s">
        <v>123</v>
      </c>
      <c r="AE52" s="55" t="s">
        <v>123</v>
      </c>
      <c r="AF52" s="55" t="s">
        <v>123</v>
      </c>
      <c r="AG52" s="55" t="s">
        <v>123</v>
      </c>
      <c r="AH52" s="55" t="s">
        <v>123</v>
      </c>
      <c r="AI52" s="55" t="s">
        <v>123</v>
      </c>
      <c r="AJ52" s="55" t="s">
        <v>123</v>
      </c>
      <c r="AK52" s="55" t="s">
        <v>123</v>
      </c>
      <c r="AL52" s="55" t="s">
        <v>123</v>
      </c>
      <c r="AM52" s="55" t="s">
        <v>123</v>
      </c>
      <c r="AN52" s="56" t="s">
        <v>124</v>
      </c>
      <c r="AO52" s="57" t="s">
        <v>124</v>
      </c>
      <c r="AP52" s="89" t="s">
        <v>124</v>
      </c>
      <c r="AQ52" s="89" t="s">
        <v>124</v>
      </c>
      <c r="AR52" s="69" t="s">
        <v>123</v>
      </c>
      <c r="AS52" s="70" t="s">
        <v>124</v>
      </c>
      <c r="AT52" s="71" t="s">
        <v>123</v>
      </c>
      <c r="AU52" s="71" t="s">
        <v>124</v>
      </c>
      <c r="AV52" s="71" t="s">
        <v>124</v>
      </c>
      <c r="AW52" s="72">
        <v>44508</v>
      </c>
      <c r="AZ52" s="92" t="s">
        <v>86</v>
      </c>
      <c r="BA52" s="90">
        <v>3</v>
      </c>
      <c r="BB52" s="93">
        <f>COUNTIF(D3:D87,AZ52)</f>
        <v>0</v>
      </c>
      <c r="BC52" s="94" t="s">
        <v>314</v>
      </c>
      <c r="BD52" s="107"/>
      <c r="BE52" s="47"/>
      <c r="BF52" s="49"/>
      <c r="BG52" s="47"/>
      <c r="BH52" s="47"/>
      <c r="BI52" s="47"/>
      <c r="BJ52" s="47"/>
    </row>
    <row r="53" spans="1:62" ht="16.5" x14ac:dyDescent="0.25">
      <c r="A53" s="78">
        <v>1507</v>
      </c>
      <c r="B53" s="79">
        <v>44508</v>
      </c>
      <c r="C53" s="55" t="s">
        <v>276</v>
      </c>
      <c r="D53" s="55" t="s">
        <v>93</v>
      </c>
      <c r="E53" s="72">
        <v>44505</v>
      </c>
      <c r="F53" s="71">
        <v>2</v>
      </c>
      <c r="G53" s="71">
        <v>30</v>
      </c>
      <c r="H53" s="72">
        <v>44517</v>
      </c>
      <c r="I53" s="90">
        <f t="shared" si="3"/>
        <v>12</v>
      </c>
      <c r="J53" s="72" t="str">
        <f t="shared" si="2"/>
        <v>Extemporaneo</v>
      </c>
      <c r="K53" s="72" t="str">
        <f t="shared" si="1"/>
        <v>Oportuno</v>
      </c>
      <c r="L53" s="55" t="s">
        <v>124</v>
      </c>
      <c r="M53" s="55" t="s">
        <v>123</v>
      </c>
      <c r="N53" s="55" t="s">
        <v>123</v>
      </c>
      <c r="O53" s="55" t="s">
        <v>123</v>
      </c>
      <c r="P53" s="55" t="s">
        <v>123</v>
      </c>
      <c r="Q53" s="55" t="s">
        <v>93</v>
      </c>
      <c r="R53" s="55" t="s">
        <v>123</v>
      </c>
      <c r="S53" s="55" t="s">
        <v>123</v>
      </c>
      <c r="T53" s="55"/>
      <c r="U53" s="55" t="s">
        <v>123</v>
      </c>
      <c r="V53" s="55" t="s">
        <v>123</v>
      </c>
      <c r="W53" s="55" t="s">
        <v>123</v>
      </c>
      <c r="X53" s="55" t="s">
        <v>123</v>
      </c>
      <c r="Y53" s="55" t="s">
        <v>123</v>
      </c>
      <c r="Z53" s="55" t="s">
        <v>123</v>
      </c>
      <c r="AA53" s="55" t="s">
        <v>123</v>
      </c>
      <c r="AB53" s="55" t="s">
        <v>123</v>
      </c>
      <c r="AC53" s="55" t="s">
        <v>123</v>
      </c>
      <c r="AD53" s="55" t="s">
        <v>123</v>
      </c>
      <c r="AE53" s="55" t="s">
        <v>123</v>
      </c>
      <c r="AF53" s="55" t="s">
        <v>123</v>
      </c>
      <c r="AG53" s="55" t="s">
        <v>123</v>
      </c>
      <c r="AH53" s="55" t="s">
        <v>123</v>
      </c>
      <c r="AI53" s="55" t="s">
        <v>123</v>
      </c>
      <c r="AJ53" s="55" t="s">
        <v>123</v>
      </c>
      <c r="AK53" s="55" t="s">
        <v>123</v>
      </c>
      <c r="AL53" s="55" t="s">
        <v>123</v>
      </c>
      <c r="AM53" s="55" t="s">
        <v>123</v>
      </c>
      <c r="AN53" s="56" t="s">
        <v>124</v>
      </c>
      <c r="AO53" s="57" t="s">
        <v>124</v>
      </c>
      <c r="AP53" s="89" t="s">
        <v>124</v>
      </c>
      <c r="AQ53" s="89" t="s">
        <v>124</v>
      </c>
      <c r="AR53" s="69" t="s">
        <v>123</v>
      </c>
      <c r="AS53" s="70" t="s">
        <v>124</v>
      </c>
      <c r="AT53" s="71" t="s">
        <v>123</v>
      </c>
      <c r="AU53" s="71" t="s">
        <v>124</v>
      </c>
      <c r="AV53" s="71" t="s">
        <v>124</v>
      </c>
      <c r="AW53" s="72">
        <v>44508</v>
      </c>
      <c r="AZ53" s="92" t="s">
        <v>278</v>
      </c>
      <c r="BA53" s="90">
        <v>0</v>
      </c>
      <c r="BB53" s="93">
        <f>COUNTIF(D3:D87,AZ53)</f>
        <v>2</v>
      </c>
      <c r="BC53" s="94" t="s">
        <v>326</v>
      </c>
      <c r="BD53" s="107"/>
      <c r="BE53" s="47"/>
      <c r="BF53" s="95"/>
      <c r="BG53" s="47"/>
      <c r="BH53" s="47"/>
      <c r="BI53" s="47"/>
      <c r="BJ53" s="47"/>
    </row>
    <row r="54" spans="1:62" ht="47.25" customHeight="1" x14ac:dyDescent="0.25">
      <c r="A54" s="78">
        <v>1520</v>
      </c>
      <c r="B54" s="79">
        <v>44510</v>
      </c>
      <c r="C54" s="55" t="s">
        <v>276</v>
      </c>
      <c r="D54" s="55" t="s">
        <v>293</v>
      </c>
      <c r="E54" s="72">
        <v>44510</v>
      </c>
      <c r="F54" s="71">
        <v>1</v>
      </c>
      <c r="G54" s="71">
        <v>30</v>
      </c>
      <c r="H54" s="72">
        <v>44516</v>
      </c>
      <c r="I54" s="90">
        <f t="shared" si="3"/>
        <v>6</v>
      </c>
      <c r="J54" s="72" t="str">
        <f t="shared" si="2"/>
        <v>Oportuno</v>
      </c>
      <c r="K54" s="72" t="str">
        <f t="shared" si="1"/>
        <v>Oportuno</v>
      </c>
      <c r="L54" s="55" t="s">
        <v>124</v>
      </c>
      <c r="M54" s="55" t="s">
        <v>123</v>
      </c>
      <c r="N54" s="55" t="s">
        <v>123</v>
      </c>
      <c r="O54" s="55" t="s">
        <v>123</v>
      </c>
      <c r="P54" s="55" t="s">
        <v>123</v>
      </c>
      <c r="Q54" s="55" t="s">
        <v>293</v>
      </c>
      <c r="R54" s="55" t="s">
        <v>123</v>
      </c>
      <c r="S54" s="55" t="s">
        <v>123</v>
      </c>
      <c r="T54" s="55"/>
      <c r="U54" s="55" t="s">
        <v>123</v>
      </c>
      <c r="V54" s="55" t="s">
        <v>123</v>
      </c>
      <c r="W54" s="55" t="s">
        <v>123</v>
      </c>
      <c r="X54" s="55" t="s">
        <v>123</v>
      </c>
      <c r="Y54" s="55" t="s">
        <v>123</v>
      </c>
      <c r="Z54" s="55" t="s">
        <v>123</v>
      </c>
      <c r="AA54" s="55" t="s">
        <v>123</v>
      </c>
      <c r="AB54" s="55" t="s">
        <v>123</v>
      </c>
      <c r="AC54" s="55" t="s">
        <v>123</v>
      </c>
      <c r="AD54" s="55" t="s">
        <v>123</v>
      </c>
      <c r="AE54" s="55" t="s">
        <v>123</v>
      </c>
      <c r="AF54" s="55" t="s">
        <v>123</v>
      </c>
      <c r="AG54" s="55" t="s">
        <v>123</v>
      </c>
      <c r="AH54" s="55" t="s">
        <v>123</v>
      </c>
      <c r="AI54" s="55" t="s">
        <v>123</v>
      </c>
      <c r="AJ54" s="55" t="s">
        <v>123</v>
      </c>
      <c r="AK54" s="55" t="s">
        <v>123</v>
      </c>
      <c r="AL54" s="55" t="s">
        <v>123</v>
      </c>
      <c r="AM54" s="55" t="s">
        <v>123</v>
      </c>
      <c r="AN54" s="56" t="s">
        <v>124</v>
      </c>
      <c r="AO54" s="57" t="s">
        <v>124</v>
      </c>
      <c r="AP54" s="89" t="s">
        <v>124</v>
      </c>
      <c r="AQ54" s="89" t="s">
        <v>124</v>
      </c>
      <c r="AR54" s="69" t="s">
        <v>123</v>
      </c>
      <c r="AS54" s="70" t="s">
        <v>124</v>
      </c>
      <c r="AT54" s="71" t="s">
        <v>123</v>
      </c>
      <c r="AU54" s="71" t="s">
        <v>124</v>
      </c>
      <c r="AV54" s="71" t="s">
        <v>124</v>
      </c>
      <c r="AW54" s="72">
        <v>44510</v>
      </c>
      <c r="AZ54" s="92" t="s">
        <v>85</v>
      </c>
      <c r="BA54" s="90">
        <v>7</v>
      </c>
      <c r="BB54" s="93">
        <f>COUNTIF(D3:D87,AZ54)</f>
        <v>5</v>
      </c>
      <c r="BC54" s="94" t="s">
        <v>327</v>
      </c>
      <c r="BD54" s="107"/>
      <c r="BE54" s="47"/>
      <c r="BF54" s="95"/>
      <c r="BG54" s="47"/>
      <c r="BH54" s="47"/>
      <c r="BI54" s="47"/>
      <c r="BJ54" s="47"/>
    </row>
    <row r="55" spans="1:62" ht="31.5" customHeight="1" x14ac:dyDescent="0.25">
      <c r="A55" s="78">
        <v>1530</v>
      </c>
      <c r="B55" s="79">
        <v>44512</v>
      </c>
      <c r="C55" s="55" t="s">
        <v>276</v>
      </c>
      <c r="D55" s="55" t="s">
        <v>313</v>
      </c>
      <c r="E55" s="72">
        <v>44511</v>
      </c>
      <c r="F55" s="71">
        <v>1</v>
      </c>
      <c r="G55" s="71">
        <v>30</v>
      </c>
      <c r="H55" s="72">
        <v>44516</v>
      </c>
      <c r="I55" s="90">
        <f t="shared" si="3"/>
        <v>5</v>
      </c>
      <c r="J55" s="72" t="str">
        <f t="shared" si="2"/>
        <v>Oportuno</v>
      </c>
      <c r="K55" s="72" t="str">
        <f t="shared" si="1"/>
        <v>Oportuno</v>
      </c>
      <c r="L55" s="55" t="s">
        <v>124</v>
      </c>
      <c r="M55" s="55" t="s">
        <v>123</v>
      </c>
      <c r="N55" s="55" t="s">
        <v>123</v>
      </c>
      <c r="O55" s="55" t="s">
        <v>123</v>
      </c>
      <c r="P55" s="55" t="s">
        <v>123</v>
      </c>
      <c r="Q55" s="55" t="s">
        <v>91</v>
      </c>
      <c r="R55" s="55" t="s">
        <v>123</v>
      </c>
      <c r="S55" s="55" t="s">
        <v>123</v>
      </c>
      <c r="T55" s="55"/>
      <c r="U55" s="55" t="s">
        <v>123</v>
      </c>
      <c r="V55" s="55" t="s">
        <v>123</v>
      </c>
      <c r="W55" s="55" t="s">
        <v>123</v>
      </c>
      <c r="X55" s="55" t="s">
        <v>123</v>
      </c>
      <c r="Y55" s="55" t="s">
        <v>123</v>
      </c>
      <c r="Z55" s="55" t="s">
        <v>123</v>
      </c>
      <c r="AA55" s="55" t="s">
        <v>123</v>
      </c>
      <c r="AB55" s="55" t="s">
        <v>123</v>
      </c>
      <c r="AC55" s="55" t="s">
        <v>123</v>
      </c>
      <c r="AD55" s="55" t="s">
        <v>123</v>
      </c>
      <c r="AE55" s="55" t="s">
        <v>123</v>
      </c>
      <c r="AF55" s="55" t="s">
        <v>123</v>
      </c>
      <c r="AG55" s="55" t="s">
        <v>123</v>
      </c>
      <c r="AH55" s="55" t="s">
        <v>123</v>
      </c>
      <c r="AI55" s="55" t="s">
        <v>123</v>
      </c>
      <c r="AJ55" s="55" t="s">
        <v>123</v>
      </c>
      <c r="AK55" s="55" t="s">
        <v>123</v>
      </c>
      <c r="AL55" s="55" t="s">
        <v>123</v>
      </c>
      <c r="AM55" s="55" t="s">
        <v>123</v>
      </c>
      <c r="AN55" s="56" t="s">
        <v>124</v>
      </c>
      <c r="AO55" s="57" t="s">
        <v>124</v>
      </c>
      <c r="AP55" s="89" t="s">
        <v>124</v>
      </c>
      <c r="AQ55" s="89" t="s">
        <v>124</v>
      </c>
      <c r="AR55" s="69" t="s">
        <v>123</v>
      </c>
      <c r="AS55" s="70" t="s">
        <v>124</v>
      </c>
      <c r="AT55" s="71" t="s">
        <v>123</v>
      </c>
      <c r="AU55" s="71" t="s">
        <v>124</v>
      </c>
      <c r="AV55" s="71" t="s">
        <v>124</v>
      </c>
      <c r="AW55" s="72">
        <v>44512</v>
      </c>
      <c r="AZ55" s="92" t="s">
        <v>91</v>
      </c>
      <c r="BA55" s="90">
        <v>2</v>
      </c>
      <c r="BB55" s="93">
        <f>COUNTIF(D3:D87,AZ55)</f>
        <v>3</v>
      </c>
      <c r="BC55" s="94" t="s">
        <v>328</v>
      </c>
      <c r="BD55" s="107"/>
      <c r="BE55" s="47"/>
      <c r="BF55" s="95"/>
      <c r="BG55" s="47"/>
      <c r="BH55" s="47"/>
      <c r="BI55" s="47"/>
      <c r="BJ55" s="47"/>
    </row>
    <row r="56" spans="1:62" ht="33" x14ac:dyDescent="0.25">
      <c r="A56" s="78">
        <v>1542</v>
      </c>
      <c r="B56" s="79">
        <v>44516</v>
      </c>
      <c r="C56" s="55" t="s">
        <v>276</v>
      </c>
      <c r="D56" s="55" t="s">
        <v>87</v>
      </c>
      <c r="E56" s="72">
        <v>44515</v>
      </c>
      <c r="F56" s="71">
        <v>1</v>
      </c>
      <c r="G56" s="71">
        <v>30</v>
      </c>
      <c r="H56" s="72">
        <v>44519</v>
      </c>
      <c r="I56" s="90">
        <f t="shared" si="3"/>
        <v>4</v>
      </c>
      <c r="J56" s="72" t="str">
        <f t="shared" si="2"/>
        <v>Oportuno</v>
      </c>
      <c r="K56" s="72" t="str">
        <f t="shared" si="1"/>
        <v>Oportuno</v>
      </c>
      <c r="L56" s="55" t="s">
        <v>124</v>
      </c>
      <c r="M56" s="55" t="s">
        <v>123</v>
      </c>
      <c r="N56" s="55" t="s">
        <v>123</v>
      </c>
      <c r="O56" s="55" t="s">
        <v>123</v>
      </c>
      <c r="P56" s="55" t="s">
        <v>123</v>
      </c>
      <c r="Q56" s="55" t="s">
        <v>87</v>
      </c>
      <c r="R56" s="55" t="s">
        <v>123</v>
      </c>
      <c r="S56" s="55" t="s">
        <v>123</v>
      </c>
      <c r="T56" s="55"/>
      <c r="U56" s="55" t="s">
        <v>123</v>
      </c>
      <c r="V56" s="55" t="s">
        <v>123</v>
      </c>
      <c r="W56" s="55" t="s">
        <v>123</v>
      </c>
      <c r="X56" s="55" t="s">
        <v>123</v>
      </c>
      <c r="Y56" s="55" t="s">
        <v>123</v>
      </c>
      <c r="Z56" s="55" t="s">
        <v>123</v>
      </c>
      <c r="AA56" s="55" t="s">
        <v>123</v>
      </c>
      <c r="AB56" s="55" t="s">
        <v>123</v>
      </c>
      <c r="AC56" s="55" t="s">
        <v>123</v>
      </c>
      <c r="AD56" s="55" t="s">
        <v>123</v>
      </c>
      <c r="AE56" s="55" t="s">
        <v>123</v>
      </c>
      <c r="AF56" s="55" t="s">
        <v>123</v>
      </c>
      <c r="AG56" s="55" t="s">
        <v>123</v>
      </c>
      <c r="AH56" s="55" t="s">
        <v>123</v>
      </c>
      <c r="AI56" s="55" t="s">
        <v>123</v>
      </c>
      <c r="AJ56" s="55" t="s">
        <v>123</v>
      </c>
      <c r="AK56" s="55" t="s">
        <v>123</v>
      </c>
      <c r="AL56" s="55" t="s">
        <v>123</v>
      </c>
      <c r="AM56" s="55" t="s">
        <v>123</v>
      </c>
      <c r="AN56" s="56" t="s">
        <v>124</v>
      </c>
      <c r="AO56" s="57" t="s">
        <v>124</v>
      </c>
      <c r="AP56" s="89" t="s">
        <v>124</v>
      </c>
      <c r="AQ56" s="89" t="s">
        <v>124</v>
      </c>
      <c r="AR56" s="69" t="s">
        <v>123</v>
      </c>
      <c r="AS56" s="70" t="s">
        <v>124</v>
      </c>
      <c r="AT56" s="71" t="s">
        <v>123</v>
      </c>
      <c r="AU56" s="71" t="s">
        <v>124</v>
      </c>
      <c r="AV56" s="71" t="s">
        <v>124</v>
      </c>
      <c r="AW56" s="72">
        <v>44516</v>
      </c>
      <c r="AZ56" s="92" t="s">
        <v>313</v>
      </c>
      <c r="BA56" s="90">
        <v>0</v>
      </c>
      <c r="BB56" s="93">
        <f>COUNTIF(D3:D87,AZ56)</f>
        <v>2</v>
      </c>
      <c r="BC56" s="94" t="s">
        <v>329</v>
      </c>
      <c r="BD56" s="107"/>
      <c r="BE56" s="47"/>
      <c r="BF56" s="95"/>
      <c r="BG56" s="47"/>
      <c r="BH56" s="47"/>
      <c r="BI56" s="47"/>
      <c r="BJ56" s="47"/>
    </row>
    <row r="57" spans="1:62" ht="31.5" customHeight="1" x14ac:dyDescent="0.25">
      <c r="A57" s="78">
        <v>1554</v>
      </c>
      <c r="B57" s="79">
        <v>44518</v>
      </c>
      <c r="C57" s="55" t="s">
        <v>276</v>
      </c>
      <c r="D57" s="55" t="s">
        <v>91</v>
      </c>
      <c r="E57" s="72">
        <v>44517</v>
      </c>
      <c r="F57" s="71">
        <v>1</v>
      </c>
      <c r="G57" s="71">
        <v>30</v>
      </c>
      <c r="H57" s="72">
        <v>44524</v>
      </c>
      <c r="I57" s="90">
        <f t="shared" si="3"/>
        <v>7</v>
      </c>
      <c r="J57" s="72" t="str">
        <f t="shared" si="2"/>
        <v>Oportuno</v>
      </c>
      <c r="K57" s="72" t="str">
        <f t="shared" si="1"/>
        <v>Oportuno</v>
      </c>
      <c r="L57" s="55" t="s">
        <v>124</v>
      </c>
      <c r="M57" s="55" t="s">
        <v>123</v>
      </c>
      <c r="N57" s="55" t="s">
        <v>123</v>
      </c>
      <c r="O57" s="55" t="s">
        <v>123</v>
      </c>
      <c r="P57" s="55" t="s">
        <v>123</v>
      </c>
      <c r="Q57" s="55" t="s">
        <v>91</v>
      </c>
      <c r="R57" s="55" t="s">
        <v>123</v>
      </c>
      <c r="S57" s="55" t="s">
        <v>123</v>
      </c>
      <c r="T57" s="55"/>
      <c r="U57" s="55" t="s">
        <v>123</v>
      </c>
      <c r="V57" s="55" t="s">
        <v>123</v>
      </c>
      <c r="W57" s="55" t="s">
        <v>123</v>
      </c>
      <c r="X57" s="55" t="s">
        <v>123</v>
      </c>
      <c r="Y57" s="55" t="s">
        <v>123</v>
      </c>
      <c r="Z57" s="55" t="s">
        <v>123</v>
      </c>
      <c r="AA57" s="55" t="s">
        <v>123</v>
      </c>
      <c r="AB57" s="55" t="s">
        <v>123</v>
      </c>
      <c r="AC57" s="55" t="s">
        <v>123</v>
      </c>
      <c r="AD57" s="55" t="s">
        <v>123</v>
      </c>
      <c r="AE57" s="55" t="s">
        <v>123</v>
      </c>
      <c r="AF57" s="55" t="s">
        <v>123</v>
      </c>
      <c r="AG57" s="55" t="s">
        <v>123</v>
      </c>
      <c r="AH57" s="55" t="s">
        <v>123</v>
      </c>
      <c r="AI57" s="55" t="s">
        <v>123</v>
      </c>
      <c r="AJ57" s="55" t="s">
        <v>123</v>
      </c>
      <c r="AK57" s="55" t="s">
        <v>123</v>
      </c>
      <c r="AL57" s="55" t="s">
        <v>123</v>
      </c>
      <c r="AM57" s="55" t="s">
        <v>123</v>
      </c>
      <c r="AN57" s="56" t="s">
        <v>124</v>
      </c>
      <c r="AO57" s="57" t="s">
        <v>124</v>
      </c>
      <c r="AP57" s="89" t="s">
        <v>124</v>
      </c>
      <c r="AQ57" s="89" t="s">
        <v>124</v>
      </c>
      <c r="AR57" s="69" t="s">
        <v>123</v>
      </c>
      <c r="AS57" s="70" t="s">
        <v>124</v>
      </c>
      <c r="AT57" s="71" t="s">
        <v>123</v>
      </c>
      <c r="AU57" s="71" t="s">
        <v>124</v>
      </c>
      <c r="AV57" s="71" t="s">
        <v>124</v>
      </c>
      <c r="AW57" s="72">
        <v>44518</v>
      </c>
      <c r="AZ57" s="92" t="s">
        <v>280</v>
      </c>
      <c r="BA57" s="90">
        <v>1</v>
      </c>
      <c r="BB57" s="93">
        <f>COUNTIF(D3:D87,AZ57)</f>
        <v>3</v>
      </c>
      <c r="BC57" s="94" t="s">
        <v>330</v>
      </c>
      <c r="BD57" s="107"/>
      <c r="BE57" s="47"/>
      <c r="BF57" s="95"/>
      <c r="BG57" s="47"/>
      <c r="BH57" s="47"/>
      <c r="BI57" s="47"/>
      <c r="BJ57" s="47"/>
    </row>
    <row r="58" spans="1:62" ht="16.5" x14ac:dyDescent="0.25">
      <c r="A58" s="78">
        <v>1567</v>
      </c>
      <c r="B58" s="79">
        <v>44522</v>
      </c>
      <c r="C58" s="55" t="s">
        <v>276</v>
      </c>
      <c r="D58" s="55" t="s">
        <v>93</v>
      </c>
      <c r="E58" s="72">
        <v>44519</v>
      </c>
      <c r="F58" s="71">
        <v>3</v>
      </c>
      <c r="G58" s="71">
        <v>30</v>
      </c>
      <c r="H58" s="72">
        <v>44532</v>
      </c>
      <c r="I58" s="90">
        <f t="shared" si="3"/>
        <v>13</v>
      </c>
      <c r="J58" s="72" t="str">
        <f t="shared" si="2"/>
        <v>Extemporaneo</v>
      </c>
      <c r="K58" s="72" t="str">
        <f t="shared" si="1"/>
        <v>Oportuno</v>
      </c>
      <c r="L58" s="55" t="s">
        <v>124</v>
      </c>
      <c r="M58" s="55" t="s">
        <v>123</v>
      </c>
      <c r="N58" s="55" t="s">
        <v>123</v>
      </c>
      <c r="O58" s="55" t="s">
        <v>123</v>
      </c>
      <c r="P58" s="55" t="s">
        <v>123</v>
      </c>
      <c r="Q58" s="55" t="s">
        <v>93</v>
      </c>
      <c r="R58" s="55" t="s">
        <v>123</v>
      </c>
      <c r="S58" s="55" t="s">
        <v>123</v>
      </c>
      <c r="T58" s="55"/>
      <c r="U58" s="55" t="s">
        <v>123</v>
      </c>
      <c r="V58" s="55" t="s">
        <v>123</v>
      </c>
      <c r="W58" s="55" t="s">
        <v>123</v>
      </c>
      <c r="X58" s="55" t="s">
        <v>123</v>
      </c>
      <c r="Y58" s="55" t="s">
        <v>123</v>
      </c>
      <c r="Z58" s="55" t="s">
        <v>123</v>
      </c>
      <c r="AA58" s="55" t="s">
        <v>123</v>
      </c>
      <c r="AB58" s="55" t="s">
        <v>123</v>
      </c>
      <c r="AC58" s="55" t="s">
        <v>123</v>
      </c>
      <c r="AD58" s="55" t="s">
        <v>123</v>
      </c>
      <c r="AE58" s="55" t="s">
        <v>123</v>
      </c>
      <c r="AF58" s="55" t="s">
        <v>123</v>
      </c>
      <c r="AG58" s="55" t="s">
        <v>123</v>
      </c>
      <c r="AH58" s="55" t="s">
        <v>123</v>
      </c>
      <c r="AI58" s="55" t="s">
        <v>123</v>
      </c>
      <c r="AJ58" s="55" t="s">
        <v>123</v>
      </c>
      <c r="AK58" s="55" t="s">
        <v>123</v>
      </c>
      <c r="AL58" s="55" t="s">
        <v>123</v>
      </c>
      <c r="AM58" s="55" t="s">
        <v>123</v>
      </c>
      <c r="AN58" s="56" t="s">
        <v>124</v>
      </c>
      <c r="AO58" s="57" t="s">
        <v>124</v>
      </c>
      <c r="AP58" s="89" t="s">
        <v>124</v>
      </c>
      <c r="AQ58" s="89" t="s">
        <v>124</v>
      </c>
      <c r="AR58" s="69" t="s">
        <v>123</v>
      </c>
      <c r="AS58" s="70" t="s">
        <v>124</v>
      </c>
      <c r="AT58" s="71" t="s">
        <v>123</v>
      </c>
      <c r="AU58" s="71" t="s">
        <v>124</v>
      </c>
      <c r="AV58" s="71" t="s">
        <v>124</v>
      </c>
      <c r="AW58" s="72">
        <v>44522</v>
      </c>
      <c r="AZ58" s="92" t="s">
        <v>94</v>
      </c>
      <c r="BA58" s="90">
        <v>1</v>
      </c>
      <c r="BB58" s="93">
        <f>COUNTIF(D3:D87,AZ58)</f>
        <v>0</v>
      </c>
      <c r="BC58" s="94" t="s">
        <v>314</v>
      </c>
      <c r="BD58" s="107"/>
      <c r="BE58" s="47"/>
      <c r="BF58" s="49"/>
      <c r="BG58" s="47"/>
      <c r="BH58" s="47"/>
      <c r="BI58" s="47"/>
      <c r="BJ58" s="47"/>
    </row>
    <row r="59" spans="1:62" ht="16.5" x14ac:dyDescent="0.25">
      <c r="A59" s="78">
        <v>1570</v>
      </c>
      <c r="B59" s="79">
        <v>44522</v>
      </c>
      <c r="C59" s="55" t="s">
        <v>276</v>
      </c>
      <c r="D59" s="55" t="s">
        <v>93</v>
      </c>
      <c r="E59" s="72">
        <v>44521</v>
      </c>
      <c r="F59" s="71">
        <v>1</v>
      </c>
      <c r="G59" s="71">
        <v>30</v>
      </c>
      <c r="H59" s="72">
        <v>44532</v>
      </c>
      <c r="I59" s="90">
        <f t="shared" si="3"/>
        <v>11</v>
      </c>
      <c r="J59" s="72" t="str">
        <f t="shared" si="2"/>
        <v>Oportuno</v>
      </c>
      <c r="K59" s="72" t="str">
        <f t="shared" si="1"/>
        <v>Oportuno</v>
      </c>
      <c r="L59" s="55" t="s">
        <v>124</v>
      </c>
      <c r="M59" s="55" t="s">
        <v>123</v>
      </c>
      <c r="N59" s="55" t="s">
        <v>123</v>
      </c>
      <c r="O59" s="55" t="s">
        <v>123</v>
      </c>
      <c r="P59" s="55" t="s">
        <v>123</v>
      </c>
      <c r="Q59" s="55" t="s">
        <v>93</v>
      </c>
      <c r="R59" s="55" t="s">
        <v>123</v>
      </c>
      <c r="S59" s="55" t="s">
        <v>123</v>
      </c>
      <c r="T59" s="55"/>
      <c r="U59" s="55" t="s">
        <v>123</v>
      </c>
      <c r="V59" s="55" t="s">
        <v>123</v>
      </c>
      <c r="W59" s="55" t="s">
        <v>123</v>
      </c>
      <c r="X59" s="55" t="s">
        <v>123</v>
      </c>
      <c r="Y59" s="55" t="s">
        <v>123</v>
      </c>
      <c r="Z59" s="55" t="s">
        <v>123</v>
      </c>
      <c r="AA59" s="55" t="s">
        <v>123</v>
      </c>
      <c r="AB59" s="55" t="s">
        <v>123</v>
      </c>
      <c r="AC59" s="55" t="s">
        <v>123</v>
      </c>
      <c r="AD59" s="55" t="s">
        <v>123</v>
      </c>
      <c r="AE59" s="55" t="s">
        <v>123</v>
      </c>
      <c r="AF59" s="55" t="s">
        <v>123</v>
      </c>
      <c r="AG59" s="55" t="s">
        <v>123</v>
      </c>
      <c r="AH59" s="55" t="s">
        <v>123</v>
      </c>
      <c r="AI59" s="55" t="s">
        <v>123</v>
      </c>
      <c r="AJ59" s="55" t="s">
        <v>123</v>
      </c>
      <c r="AK59" s="55" t="s">
        <v>123</v>
      </c>
      <c r="AL59" s="55" t="s">
        <v>123</v>
      </c>
      <c r="AM59" s="55" t="s">
        <v>123</v>
      </c>
      <c r="AN59" s="56" t="s">
        <v>124</v>
      </c>
      <c r="AO59" s="57" t="s">
        <v>124</v>
      </c>
      <c r="AP59" s="89" t="s">
        <v>124</v>
      </c>
      <c r="AQ59" s="89" t="s">
        <v>124</v>
      </c>
      <c r="AR59" s="69" t="s">
        <v>123</v>
      </c>
      <c r="AS59" s="70" t="s">
        <v>124</v>
      </c>
      <c r="AT59" s="71" t="s">
        <v>123</v>
      </c>
      <c r="AU59" s="71" t="s">
        <v>124</v>
      </c>
      <c r="AV59" s="71" t="s">
        <v>124</v>
      </c>
      <c r="AW59" s="72">
        <v>44522</v>
      </c>
      <c r="AZ59" s="92" t="s">
        <v>88</v>
      </c>
      <c r="BA59" s="90">
        <v>1</v>
      </c>
      <c r="BB59" s="93">
        <f>COUNTIF(D3:D87,AZ59)</f>
        <v>1</v>
      </c>
      <c r="BC59" s="94">
        <v>1405</v>
      </c>
      <c r="BD59" s="107"/>
      <c r="BE59" s="47"/>
      <c r="BF59" s="49"/>
      <c r="BG59" s="47"/>
      <c r="BH59" s="47"/>
      <c r="BI59" s="47"/>
      <c r="BJ59" s="47"/>
    </row>
    <row r="60" spans="1:62" ht="33" x14ac:dyDescent="0.25">
      <c r="A60" s="78">
        <v>1575</v>
      </c>
      <c r="B60" s="79">
        <v>44522</v>
      </c>
      <c r="C60" s="55" t="s">
        <v>276</v>
      </c>
      <c r="D60" s="55" t="s">
        <v>87</v>
      </c>
      <c r="E60" s="72">
        <v>44522</v>
      </c>
      <c r="F60" s="71">
        <v>1</v>
      </c>
      <c r="G60" s="71">
        <v>30</v>
      </c>
      <c r="H60" s="72">
        <v>44524</v>
      </c>
      <c r="I60" s="90">
        <f t="shared" si="3"/>
        <v>2</v>
      </c>
      <c r="J60" s="72" t="str">
        <f t="shared" si="2"/>
        <v>Oportuno</v>
      </c>
      <c r="K60" s="72" t="str">
        <f t="shared" si="1"/>
        <v>Oportuno</v>
      </c>
      <c r="L60" s="55" t="s">
        <v>124</v>
      </c>
      <c r="M60" s="55" t="s">
        <v>123</v>
      </c>
      <c r="N60" s="55" t="s">
        <v>123</v>
      </c>
      <c r="O60" s="55" t="s">
        <v>123</v>
      </c>
      <c r="P60" s="55" t="s">
        <v>123</v>
      </c>
      <c r="Q60" s="55" t="s">
        <v>87</v>
      </c>
      <c r="R60" s="55" t="s">
        <v>123</v>
      </c>
      <c r="S60" s="55" t="s">
        <v>123</v>
      </c>
      <c r="T60" s="55"/>
      <c r="U60" s="55" t="s">
        <v>123</v>
      </c>
      <c r="V60" s="55" t="s">
        <v>123</v>
      </c>
      <c r="W60" s="55" t="s">
        <v>123</v>
      </c>
      <c r="X60" s="55" t="s">
        <v>123</v>
      </c>
      <c r="Y60" s="55" t="s">
        <v>123</v>
      </c>
      <c r="Z60" s="55" t="s">
        <v>123</v>
      </c>
      <c r="AA60" s="55" t="s">
        <v>123</v>
      </c>
      <c r="AB60" s="55" t="s">
        <v>123</v>
      </c>
      <c r="AC60" s="55" t="s">
        <v>123</v>
      </c>
      <c r="AD60" s="55" t="s">
        <v>123</v>
      </c>
      <c r="AE60" s="55" t="s">
        <v>123</v>
      </c>
      <c r="AF60" s="55" t="s">
        <v>123</v>
      </c>
      <c r="AG60" s="55" t="s">
        <v>123</v>
      </c>
      <c r="AH60" s="55" t="s">
        <v>123</v>
      </c>
      <c r="AI60" s="55" t="s">
        <v>123</v>
      </c>
      <c r="AJ60" s="55" t="s">
        <v>123</v>
      </c>
      <c r="AK60" s="55" t="s">
        <v>123</v>
      </c>
      <c r="AL60" s="55" t="s">
        <v>123</v>
      </c>
      <c r="AM60" s="55" t="s">
        <v>123</v>
      </c>
      <c r="AN60" s="56" t="s">
        <v>124</v>
      </c>
      <c r="AO60" s="57" t="s">
        <v>124</v>
      </c>
      <c r="AP60" s="89" t="s">
        <v>124</v>
      </c>
      <c r="AQ60" s="89" t="s">
        <v>124</v>
      </c>
      <c r="AR60" s="69" t="s">
        <v>123</v>
      </c>
      <c r="AS60" s="70" t="s">
        <v>124</v>
      </c>
      <c r="AT60" s="71" t="s">
        <v>123</v>
      </c>
      <c r="AU60" s="71" t="s">
        <v>124</v>
      </c>
      <c r="AV60" s="71" t="s">
        <v>124</v>
      </c>
      <c r="AW60" s="72">
        <v>44522</v>
      </c>
      <c r="AZ60" s="92" t="s">
        <v>220</v>
      </c>
      <c r="BA60" s="90">
        <v>1</v>
      </c>
      <c r="BB60" s="93">
        <f>COUNTIF(D3:D87,AZ60)</f>
        <v>1</v>
      </c>
      <c r="BC60" s="94">
        <v>1086</v>
      </c>
      <c r="BD60" s="107"/>
      <c r="BE60" s="47"/>
      <c r="BF60" s="49"/>
      <c r="BG60" s="47"/>
      <c r="BH60" s="47"/>
      <c r="BI60" s="47"/>
      <c r="BJ60" s="47"/>
    </row>
    <row r="61" spans="1:62" ht="16.5" x14ac:dyDescent="0.25">
      <c r="A61" s="78">
        <v>1589</v>
      </c>
      <c r="B61" s="79">
        <v>44524</v>
      </c>
      <c r="C61" s="55" t="s">
        <v>276</v>
      </c>
      <c r="D61" s="55" t="s">
        <v>87</v>
      </c>
      <c r="E61" s="72">
        <v>44524</v>
      </c>
      <c r="F61" s="71">
        <v>1</v>
      </c>
      <c r="G61" s="71">
        <v>30</v>
      </c>
      <c r="H61" s="71" t="s">
        <v>282</v>
      </c>
      <c r="I61" s="90" t="s">
        <v>222</v>
      </c>
      <c r="J61" s="72" t="str">
        <f t="shared" si="2"/>
        <v>Oportuno</v>
      </c>
      <c r="K61" s="72" t="s">
        <v>314</v>
      </c>
      <c r="L61" s="55" t="s">
        <v>123</v>
      </c>
      <c r="M61" s="55" t="s">
        <v>123</v>
      </c>
      <c r="N61" s="55" t="s">
        <v>124</v>
      </c>
      <c r="O61" s="55" t="s">
        <v>124</v>
      </c>
      <c r="P61" s="55" t="s">
        <v>123</v>
      </c>
      <c r="Q61" s="55" t="s">
        <v>94</v>
      </c>
      <c r="R61" s="55" t="s">
        <v>123</v>
      </c>
      <c r="S61" s="55" t="s">
        <v>299</v>
      </c>
      <c r="T61" s="55"/>
      <c r="U61" s="55" t="s">
        <v>123</v>
      </c>
      <c r="V61" s="55" t="s">
        <v>123</v>
      </c>
      <c r="W61" s="55" t="s">
        <v>123</v>
      </c>
      <c r="X61" s="55" t="s">
        <v>123</v>
      </c>
      <c r="Y61" s="55" t="s">
        <v>123</v>
      </c>
      <c r="Z61" s="55" t="s">
        <v>123</v>
      </c>
      <c r="AA61" s="55" t="s">
        <v>123</v>
      </c>
      <c r="AB61" s="55" t="s">
        <v>123</v>
      </c>
      <c r="AC61" s="55" t="s">
        <v>123</v>
      </c>
      <c r="AD61" s="55" t="s">
        <v>123</v>
      </c>
      <c r="AE61" s="55" t="s">
        <v>123</v>
      </c>
      <c r="AF61" s="55" t="s">
        <v>123</v>
      </c>
      <c r="AG61" s="55" t="s">
        <v>124</v>
      </c>
      <c r="AH61" s="55" t="s">
        <v>123</v>
      </c>
      <c r="AI61" s="55" t="s">
        <v>123</v>
      </c>
      <c r="AJ61" s="55" t="s">
        <v>123</v>
      </c>
      <c r="AK61" s="55" t="s">
        <v>123</v>
      </c>
      <c r="AL61" s="55" t="s">
        <v>123</v>
      </c>
      <c r="AM61" s="55" t="s">
        <v>123</v>
      </c>
      <c r="AN61" s="56" t="s">
        <v>123</v>
      </c>
      <c r="AO61" s="57" t="s">
        <v>123</v>
      </c>
      <c r="AP61" s="89" t="s">
        <v>123</v>
      </c>
      <c r="AQ61" s="89" t="s">
        <v>123</v>
      </c>
      <c r="AR61" s="69" t="s">
        <v>123</v>
      </c>
      <c r="AS61" s="70" t="s">
        <v>123</v>
      </c>
      <c r="AT61" s="71" t="s">
        <v>123</v>
      </c>
      <c r="AU61" s="71" t="s">
        <v>123</v>
      </c>
      <c r="AV61" s="71" t="s">
        <v>123</v>
      </c>
      <c r="AW61" s="72">
        <v>44524</v>
      </c>
      <c r="AZ61" s="92" t="s">
        <v>312</v>
      </c>
      <c r="BA61" s="90">
        <v>1</v>
      </c>
      <c r="BB61" s="93">
        <f>COUNTIF(D3:D87,AZ61)</f>
        <v>1</v>
      </c>
      <c r="BC61" s="94">
        <v>940</v>
      </c>
      <c r="BD61" s="107"/>
      <c r="BE61" s="47"/>
      <c r="BF61" s="49"/>
      <c r="BG61" s="47"/>
      <c r="BH61" s="47"/>
      <c r="BI61" s="47"/>
      <c r="BJ61" s="47"/>
    </row>
    <row r="62" spans="1:62" ht="66" customHeight="1" x14ac:dyDescent="0.25">
      <c r="A62" s="78">
        <v>1596</v>
      </c>
      <c r="B62" s="79">
        <v>44526</v>
      </c>
      <c r="C62" s="81" t="s">
        <v>276</v>
      </c>
      <c r="D62" s="84" t="s">
        <v>85</v>
      </c>
      <c r="E62" s="72">
        <v>44525</v>
      </c>
      <c r="F62" s="71">
        <v>1</v>
      </c>
      <c r="G62" s="71">
        <v>5</v>
      </c>
      <c r="H62" s="72">
        <v>44531</v>
      </c>
      <c r="I62" s="90">
        <f t="shared" ref="I62:I87" si="4">H62-E62</f>
        <v>6</v>
      </c>
      <c r="J62" s="72" t="str">
        <f t="shared" si="2"/>
        <v>Oportuno</v>
      </c>
      <c r="K62" s="72" t="str">
        <f t="shared" si="1"/>
        <v>Extemporaneo</v>
      </c>
      <c r="L62" s="55" t="s">
        <v>124</v>
      </c>
      <c r="M62" s="55" t="s">
        <v>123</v>
      </c>
      <c r="N62" s="55" t="s">
        <v>123</v>
      </c>
      <c r="O62" s="55" t="s">
        <v>123</v>
      </c>
      <c r="P62" s="55" t="s">
        <v>123</v>
      </c>
      <c r="Q62" s="55" t="s">
        <v>85</v>
      </c>
      <c r="R62" s="55" t="s">
        <v>123</v>
      </c>
      <c r="S62" s="55" t="s">
        <v>300</v>
      </c>
      <c r="T62" s="55"/>
      <c r="U62" s="55" t="s">
        <v>123</v>
      </c>
      <c r="V62" s="55" t="s">
        <v>123</v>
      </c>
      <c r="W62" s="55" t="s">
        <v>123</v>
      </c>
      <c r="X62" s="55" t="s">
        <v>123</v>
      </c>
      <c r="Y62" s="55" t="s">
        <v>123</v>
      </c>
      <c r="Z62" s="55" t="s">
        <v>123</v>
      </c>
      <c r="AA62" s="55" t="s">
        <v>123</v>
      </c>
      <c r="AB62" s="55" t="s">
        <v>123</v>
      </c>
      <c r="AC62" s="55" t="s">
        <v>123</v>
      </c>
      <c r="AD62" s="55" t="s">
        <v>123</v>
      </c>
      <c r="AE62" s="55" t="s">
        <v>123</v>
      </c>
      <c r="AF62" s="55" t="s">
        <v>123</v>
      </c>
      <c r="AG62" s="55" t="s">
        <v>123</v>
      </c>
      <c r="AH62" s="55" t="s">
        <v>123</v>
      </c>
      <c r="AI62" s="55" t="s">
        <v>123</v>
      </c>
      <c r="AJ62" s="55" t="s">
        <v>123</v>
      </c>
      <c r="AK62" s="55" t="s">
        <v>123</v>
      </c>
      <c r="AL62" s="55" t="s">
        <v>123</v>
      </c>
      <c r="AM62" s="55" t="s">
        <v>123</v>
      </c>
      <c r="AN62" s="56" t="s">
        <v>124</v>
      </c>
      <c r="AO62" s="57" t="s">
        <v>124</v>
      </c>
      <c r="AP62" s="89" t="s">
        <v>124</v>
      </c>
      <c r="AQ62" s="89" t="s">
        <v>124</v>
      </c>
      <c r="AR62" s="69" t="s">
        <v>123</v>
      </c>
      <c r="AS62" s="70" t="s">
        <v>124</v>
      </c>
      <c r="AT62" s="71" t="s">
        <v>123</v>
      </c>
      <c r="AU62" s="71" t="s">
        <v>124</v>
      </c>
      <c r="AV62" s="71" t="s">
        <v>123</v>
      </c>
      <c r="AW62" s="72">
        <v>44526</v>
      </c>
      <c r="AZ62" s="92" t="s">
        <v>290</v>
      </c>
      <c r="BA62" s="90">
        <v>3</v>
      </c>
      <c r="BB62" s="93">
        <f>COUNTIF(D3:D87,AZ62)</f>
        <v>1</v>
      </c>
      <c r="BC62" s="94">
        <v>1010</v>
      </c>
      <c r="BD62" s="107"/>
      <c r="BE62" s="47"/>
      <c r="BF62" s="49"/>
      <c r="BG62" s="47"/>
      <c r="BH62" s="47"/>
      <c r="BI62" s="47"/>
      <c r="BJ62" s="47"/>
    </row>
    <row r="63" spans="1:62" ht="66" customHeight="1" x14ac:dyDescent="0.25">
      <c r="A63" s="78">
        <v>1603</v>
      </c>
      <c r="B63" s="79">
        <v>44529</v>
      </c>
      <c r="C63" s="55" t="s">
        <v>276</v>
      </c>
      <c r="D63" s="55" t="s">
        <v>93</v>
      </c>
      <c r="E63" s="72">
        <v>44527</v>
      </c>
      <c r="F63" s="71">
        <v>2</v>
      </c>
      <c r="G63" s="71">
        <v>30</v>
      </c>
      <c r="H63" s="72">
        <v>44543</v>
      </c>
      <c r="I63" s="90">
        <f t="shared" si="4"/>
        <v>16</v>
      </c>
      <c r="J63" s="72" t="str">
        <f t="shared" si="2"/>
        <v>Extemporaneo</v>
      </c>
      <c r="K63" s="72" t="str">
        <f t="shared" si="1"/>
        <v>Oportuno</v>
      </c>
      <c r="L63" s="55" t="s">
        <v>124</v>
      </c>
      <c r="M63" s="55" t="s">
        <v>123</v>
      </c>
      <c r="N63" s="55" t="s">
        <v>123</v>
      </c>
      <c r="O63" s="55" t="s">
        <v>123</v>
      </c>
      <c r="P63" s="55" t="s">
        <v>123</v>
      </c>
      <c r="Q63" s="55" t="s">
        <v>93</v>
      </c>
      <c r="R63" s="55" t="s">
        <v>123</v>
      </c>
      <c r="S63" s="55" t="s">
        <v>300</v>
      </c>
      <c r="T63" s="55"/>
      <c r="U63" s="55" t="s">
        <v>123</v>
      </c>
      <c r="V63" s="55" t="s">
        <v>123</v>
      </c>
      <c r="W63" s="55" t="s">
        <v>123</v>
      </c>
      <c r="X63" s="55" t="s">
        <v>123</v>
      </c>
      <c r="Y63" s="55" t="s">
        <v>123</v>
      </c>
      <c r="Z63" s="55" t="s">
        <v>123</v>
      </c>
      <c r="AA63" s="55" t="s">
        <v>123</v>
      </c>
      <c r="AB63" s="55" t="s">
        <v>123</v>
      </c>
      <c r="AC63" s="55" t="s">
        <v>123</v>
      </c>
      <c r="AD63" s="55" t="s">
        <v>123</v>
      </c>
      <c r="AE63" s="55" t="s">
        <v>123</v>
      </c>
      <c r="AF63" s="55" t="s">
        <v>123</v>
      </c>
      <c r="AG63" s="55" t="s">
        <v>123</v>
      </c>
      <c r="AH63" s="55" t="s">
        <v>123</v>
      </c>
      <c r="AI63" s="55" t="s">
        <v>123</v>
      </c>
      <c r="AJ63" s="55" t="s">
        <v>123</v>
      </c>
      <c r="AK63" s="55" t="s">
        <v>123</v>
      </c>
      <c r="AL63" s="55" t="s">
        <v>123</v>
      </c>
      <c r="AM63" s="55" t="s">
        <v>123</v>
      </c>
      <c r="AN63" s="56" t="s">
        <v>124</v>
      </c>
      <c r="AO63" s="57" t="s">
        <v>124</v>
      </c>
      <c r="AP63" s="89" t="s">
        <v>124</v>
      </c>
      <c r="AQ63" s="89" t="s">
        <v>124</v>
      </c>
      <c r="AR63" s="69" t="s">
        <v>123</v>
      </c>
      <c r="AS63" s="70" t="s">
        <v>124</v>
      </c>
      <c r="AT63" s="71" t="s">
        <v>123</v>
      </c>
      <c r="AU63" s="71" t="s">
        <v>124</v>
      </c>
      <c r="AV63" s="71" t="s">
        <v>124</v>
      </c>
      <c r="AW63" s="72">
        <v>44529</v>
      </c>
      <c r="AZ63" s="92" t="s">
        <v>219</v>
      </c>
      <c r="BA63" s="90">
        <v>2</v>
      </c>
      <c r="BB63" s="93">
        <f>COUNTIF(D3:D87,AZ63)</f>
        <v>0</v>
      </c>
      <c r="BC63" s="94" t="s">
        <v>314</v>
      </c>
      <c r="BD63" s="107"/>
      <c r="BE63" s="47"/>
      <c r="BF63" s="49"/>
      <c r="BG63" s="47"/>
      <c r="BH63" s="47"/>
      <c r="BI63" s="47"/>
      <c r="BJ63" s="47"/>
    </row>
    <row r="64" spans="1:62" ht="66" customHeight="1" x14ac:dyDescent="0.25">
      <c r="A64" s="78">
        <v>1612</v>
      </c>
      <c r="B64" s="79">
        <v>44531</v>
      </c>
      <c r="C64" s="55" t="s">
        <v>276</v>
      </c>
      <c r="D64" s="55" t="s">
        <v>93</v>
      </c>
      <c r="E64" s="72">
        <v>44530</v>
      </c>
      <c r="F64" s="71">
        <v>1</v>
      </c>
      <c r="G64" s="71">
        <v>30</v>
      </c>
      <c r="H64" s="72">
        <v>44543</v>
      </c>
      <c r="I64" s="90">
        <f t="shared" si="4"/>
        <v>13</v>
      </c>
      <c r="J64" s="72" t="str">
        <f t="shared" si="2"/>
        <v>Oportuno</v>
      </c>
      <c r="K64" s="72" t="str">
        <f t="shared" si="1"/>
        <v>Oportuno</v>
      </c>
      <c r="L64" s="55" t="s">
        <v>124</v>
      </c>
      <c r="M64" s="55" t="s">
        <v>123</v>
      </c>
      <c r="N64" s="55" t="s">
        <v>123</v>
      </c>
      <c r="O64" s="55" t="s">
        <v>123</v>
      </c>
      <c r="P64" s="55" t="s">
        <v>123</v>
      </c>
      <c r="Q64" s="55" t="s">
        <v>93</v>
      </c>
      <c r="R64" s="55" t="s">
        <v>123</v>
      </c>
      <c r="S64" s="55" t="s">
        <v>300</v>
      </c>
      <c r="T64" s="55"/>
      <c r="U64" s="55" t="s">
        <v>123</v>
      </c>
      <c r="V64" s="55" t="s">
        <v>123</v>
      </c>
      <c r="W64" s="55" t="s">
        <v>123</v>
      </c>
      <c r="X64" s="55" t="s">
        <v>123</v>
      </c>
      <c r="Y64" s="55" t="s">
        <v>123</v>
      </c>
      <c r="Z64" s="55" t="s">
        <v>123</v>
      </c>
      <c r="AA64" s="55" t="s">
        <v>123</v>
      </c>
      <c r="AB64" s="55" t="s">
        <v>123</v>
      </c>
      <c r="AC64" s="55" t="s">
        <v>123</v>
      </c>
      <c r="AD64" s="55" t="s">
        <v>123</v>
      </c>
      <c r="AE64" s="55" t="s">
        <v>123</v>
      </c>
      <c r="AF64" s="55" t="s">
        <v>123</v>
      </c>
      <c r="AG64" s="55" t="s">
        <v>123</v>
      </c>
      <c r="AH64" s="55" t="s">
        <v>123</v>
      </c>
      <c r="AI64" s="55" t="s">
        <v>123</v>
      </c>
      <c r="AJ64" s="55" t="s">
        <v>123</v>
      </c>
      <c r="AK64" s="55" t="s">
        <v>123</v>
      </c>
      <c r="AL64" s="55" t="s">
        <v>123</v>
      </c>
      <c r="AM64" s="55" t="s">
        <v>123</v>
      </c>
      <c r="AN64" s="56" t="s">
        <v>124</v>
      </c>
      <c r="AO64" s="57" t="s">
        <v>124</v>
      </c>
      <c r="AP64" s="89" t="s">
        <v>124</v>
      </c>
      <c r="AQ64" s="89" t="s">
        <v>124</v>
      </c>
      <c r="AR64" s="69" t="s">
        <v>123</v>
      </c>
      <c r="AS64" s="70" t="s">
        <v>124</v>
      </c>
      <c r="AT64" s="71" t="s">
        <v>123</v>
      </c>
      <c r="AU64" s="71" t="s">
        <v>124</v>
      </c>
      <c r="AV64" s="71" t="s">
        <v>124</v>
      </c>
      <c r="AW64" s="72">
        <v>44531</v>
      </c>
      <c r="AZ64" s="92" t="s">
        <v>293</v>
      </c>
      <c r="BA64" s="90">
        <v>0</v>
      </c>
      <c r="BB64" s="93">
        <f>COUNTIF(D3:D87,AZ64)</f>
        <v>2</v>
      </c>
      <c r="BC64" s="94" t="s">
        <v>331</v>
      </c>
      <c r="BD64" s="107"/>
      <c r="BE64" s="47"/>
      <c r="BF64" s="49"/>
      <c r="BG64" s="47"/>
      <c r="BH64" s="47"/>
      <c r="BI64" s="47"/>
      <c r="BJ64" s="47"/>
    </row>
    <row r="65" spans="1:62" ht="82.5" customHeight="1" x14ac:dyDescent="0.25">
      <c r="A65" s="78">
        <v>1617</v>
      </c>
      <c r="B65" s="79">
        <v>44531</v>
      </c>
      <c r="C65" s="55" t="s">
        <v>309</v>
      </c>
      <c r="D65" s="55" t="s">
        <v>280</v>
      </c>
      <c r="E65" s="72">
        <v>44532</v>
      </c>
      <c r="F65" s="71">
        <v>1</v>
      </c>
      <c r="G65" s="71">
        <v>30</v>
      </c>
      <c r="H65" s="72">
        <v>44532</v>
      </c>
      <c r="I65" s="90">
        <f t="shared" si="4"/>
        <v>0</v>
      </c>
      <c r="J65" s="72" t="str">
        <f t="shared" si="2"/>
        <v>Oportuno</v>
      </c>
      <c r="K65" s="72" t="str">
        <f t="shared" si="1"/>
        <v>Oportuno</v>
      </c>
      <c r="L65" s="55" t="s">
        <v>124</v>
      </c>
      <c r="M65" s="55" t="s">
        <v>123</v>
      </c>
      <c r="N65" s="55" t="s">
        <v>123</v>
      </c>
      <c r="O65" s="55" t="s">
        <v>123</v>
      </c>
      <c r="P65" s="55" t="s">
        <v>123</v>
      </c>
      <c r="Q65" s="55" t="s">
        <v>86</v>
      </c>
      <c r="R65" s="55" t="s">
        <v>123</v>
      </c>
      <c r="S65" s="55" t="s">
        <v>318</v>
      </c>
      <c r="T65" s="55"/>
      <c r="U65" s="55" t="s">
        <v>123</v>
      </c>
      <c r="V65" s="55" t="s">
        <v>123</v>
      </c>
      <c r="W65" s="55" t="s">
        <v>123</v>
      </c>
      <c r="X65" s="55" t="s">
        <v>123</v>
      </c>
      <c r="Y65" s="55" t="s">
        <v>123</v>
      </c>
      <c r="Z65" s="55" t="s">
        <v>123</v>
      </c>
      <c r="AA65" s="55" t="s">
        <v>123</v>
      </c>
      <c r="AB65" s="55" t="s">
        <v>123</v>
      </c>
      <c r="AC65" s="55" t="s">
        <v>123</v>
      </c>
      <c r="AD65" s="55" t="s">
        <v>123</v>
      </c>
      <c r="AE65" s="55" t="s">
        <v>123</v>
      </c>
      <c r="AF65" s="55" t="s">
        <v>123</v>
      </c>
      <c r="AG65" s="55" t="s">
        <v>123</v>
      </c>
      <c r="AH65" s="55" t="s">
        <v>123</v>
      </c>
      <c r="AI65" s="55" t="s">
        <v>123</v>
      </c>
      <c r="AJ65" s="55" t="s">
        <v>123</v>
      </c>
      <c r="AK65" s="55" t="s">
        <v>123</v>
      </c>
      <c r="AL65" s="55" t="s">
        <v>123</v>
      </c>
      <c r="AM65" s="55" t="s">
        <v>123</v>
      </c>
      <c r="AN65" s="56" t="s">
        <v>124</v>
      </c>
      <c r="AO65" s="57" t="s">
        <v>124</v>
      </c>
      <c r="AP65" s="89" t="s">
        <v>124</v>
      </c>
      <c r="AQ65" s="89" t="s">
        <v>124</v>
      </c>
      <c r="AR65" s="69" t="s">
        <v>123</v>
      </c>
      <c r="AS65" s="70" t="s">
        <v>124</v>
      </c>
      <c r="AT65" s="71" t="s">
        <v>123</v>
      </c>
      <c r="AU65" s="71" t="s">
        <v>124</v>
      </c>
      <c r="AV65" s="71" t="s">
        <v>124</v>
      </c>
      <c r="AW65" s="72">
        <v>44531</v>
      </c>
      <c r="AZ65" s="109" t="s">
        <v>96</v>
      </c>
      <c r="BA65" s="90">
        <v>1</v>
      </c>
      <c r="BB65" s="90">
        <v>0</v>
      </c>
      <c r="BC65" s="90">
        <v>0</v>
      </c>
      <c r="BD65" s="73"/>
      <c r="BE65" s="47"/>
      <c r="BF65" s="49"/>
      <c r="BG65" s="47"/>
      <c r="BH65" s="47"/>
      <c r="BI65" s="47"/>
      <c r="BJ65" s="47"/>
    </row>
    <row r="66" spans="1:62" ht="33" x14ac:dyDescent="0.25">
      <c r="A66" s="78">
        <v>1620</v>
      </c>
      <c r="B66" s="79">
        <v>44532</v>
      </c>
      <c r="C66" s="55" t="s">
        <v>276</v>
      </c>
      <c r="D66" s="55" t="s">
        <v>87</v>
      </c>
      <c r="E66" s="72">
        <v>44532</v>
      </c>
      <c r="F66" s="71">
        <v>1</v>
      </c>
      <c r="G66" s="71">
        <v>30</v>
      </c>
      <c r="H66" s="72">
        <v>44532</v>
      </c>
      <c r="I66" s="90">
        <f t="shared" si="4"/>
        <v>0</v>
      </c>
      <c r="J66" s="72" t="str">
        <f t="shared" si="2"/>
        <v>Oportuno</v>
      </c>
      <c r="K66" s="72" t="str">
        <f t="shared" si="1"/>
        <v>Oportuno</v>
      </c>
      <c r="L66" s="55" t="s">
        <v>124</v>
      </c>
      <c r="M66" s="55" t="s">
        <v>123</v>
      </c>
      <c r="N66" s="55" t="s">
        <v>123</v>
      </c>
      <c r="O66" s="55" t="s">
        <v>123</v>
      </c>
      <c r="P66" s="55" t="s">
        <v>123</v>
      </c>
      <c r="Q66" s="55" t="s">
        <v>87</v>
      </c>
      <c r="R66" s="55" t="s">
        <v>123</v>
      </c>
      <c r="S66" s="55" t="s">
        <v>123</v>
      </c>
      <c r="T66" s="55"/>
      <c r="U66" s="55" t="s">
        <v>123</v>
      </c>
      <c r="V66" s="55" t="s">
        <v>123</v>
      </c>
      <c r="W66" s="55" t="s">
        <v>123</v>
      </c>
      <c r="X66" s="55" t="s">
        <v>123</v>
      </c>
      <c r="Y66" s="55" t="s">
        <v>123</v>
      </c>
      <c r="Z66" s="55" t="s">
        <v>123</v>
      </c>
      <c r="AA66" s="55" t="s">
        <v>123</v>
      </c>
      <c r="AB66" s="55" t="s">
        <v>123</v>
      </c>
      <c r="AC66" s="55" t="s">
        <v>123</v>
      </c>
      <c r="AD66" s="55" t="s">
        <v>123</v>
      </c>
      <c r="AE66" s="55" t="s">
        <v>123</v>
      </c>
      <c r="AF66" s="55" t="s">
        <v>123</v>
      </c>
      <c r="AG66" s="55" t="s">
        <v>123</v>
      </c>
      <c r="AH66" s="55" t="s">
        <v>123</v>
      </c>
      <c r="AI66" s="55" t="s">
        <v>123</v>
      </c>
      <c r="AJ66" s="55" t="s">
        <v>123</v>
      </c>
      <c r="AK66" s="55" t="s">
        <v>123</v>
      </c>
      <c r="AL66" s="55" t="s">
        <v>123</v>
      </c>
      <c r="AM66" s="55" t="s">
        <v>123</v>
      </c>
      <c r="AN66" s="56" t="s">
        <v>124</v>
      </c>
      <c r="AO66" s="57" t="s">
        <v>124</v>
      </c>
      <c r="AP66" s="89" t="s">
        <v>124</v>
      </c>
      <c r="AQ66" s="89" t="s">
        <v>124</v>
      </c>
      <c r="AR66" s="69" t="s">
        <v>123</v>
      </c>
      <c r="AS66" s="70" t="s">
        <v>124</v>
      </c>
      <c r="AT66" s="71" t="s">
        <v>123</v>
      </c>
      <c r="AU66" s="71" t="s">
        <v>124</v>
      </c>
      <c r="AV66" s="71" t="s">
        <v>124</v>
      </c>
      <c r="AW66" s="72">
        <v>44532</v>
      </c>
      <c r="AZ66" s="109" t="s">
        <v>90</v>
      </c>
      <c r="BA66" s="90">
        <v>2</v>
      </c>
      <c r="BB66" s="90">
        <v>0</v>
      </c>
      <c r="BC66" s="90">
        <v>0</v>
      </c>
      <c r="BD66" s="73"/>
      <c r="BE66" s="47"/>
      <c r="BF66" s="49"/>
      <c r="BG66" s="47"/>
      <c r="BH66" s="47"/>
      <c r="BI66" s="47"/>
      <c r="BJ66" s="47"/>
    </row>
    <row r="67" spans="1:62" ht="49.5" x14ac:dyDescent="0.25">
      <c r="A67" s="78">
        <v>1631</v>
      </c>
      <c r="B67" s="79">
        <v>44536</v>
      </c>
      <c r="C67" s="55" t="s">
        <v>276</v>
      </c>
      <c r="D67" s="55" t="s">
        <v>93</v>
      </c>
      <c r="E67" s="72">
        <v>44534</v>
      </c>
      <c r="F67" s="71">
        <v>3</v>
      </c>
      <c r="G67" s="71">
        <v>30</v>
      </c>
      <c r="H67" s="72">
        <v>44579</v>
      </c>
      <c r="I67" s="90">
        <f t="shared" si="4"/>
        <v>45</v>
      </c>
      <c r="J67" s="72" t="str">
        <f t="shared" si="2"/>
        <v>Extemporaneo</v>
      </c>
      <c r="K67" s="72" t="str">
        <f t="shared" si="1"/>
        <v>Extemporaneo</v>
      </c>
      <c r="L67" s="55" t="s">
        <v>124</v>
      </c>
      <c r="M67" s="55" t="s">
        <v>123</v>
      </c>
      <c r="N67" s="55" t="s">
        <v>123</v>
      </c>
      <c r="O67" s="55" t="s">
        <v>123</v>
      </c>
      <c r="P67" s="55" t="s">
        <v>123</v>
      </c>
      <c r="Q67" s="55" t="s">
        <v>93</v>
      </c>
      <c r="R67" s="55" t="s">
        <v>123</v>
      </c>
      <c r="S67" s="55" t="s">
        <v>300</v>
      </c>
      <c r="T67" s="55"/>
      <c r="U67" s="55" t="s">
        <v>123</v>
      </c>
      <c r="V67" s="55" t="s">
        <v>123</v>
      </c>
      <c r="W67" s="55" t="s">
        <v>123</v>
      </c>
      <c r="X67" s="55" t="s">
        <v>123</v>
      </c>
      <c r="Y67" s="55" t="s">
        <v>123</v>
      </c>
      <c r="Z67" s="55" t="s">
        <v>123</v>
      </c>
      <c r="AA67" s="55" t="s">
        <v>123</v>
      </c>
      <c r="AB67" s="55" t="s">
        <v>123</v>
      </c>
      <c r="AC67" s="55" t="s">
        <v>123</v>
      </c>
      <c r="AD67" s="55" t="s">
        <v>123</v>
      </c>
      <c r="AE67" s="55" t="s">
        <v>123</v>
      </c>
      <c r="AF67" s="55" t="s">
        <v>123</v>
      </c>
      <c r="AG67" s="55" t="s">
        <v>123</v>
      </c>
      <c r="AH67" s="55" t="s">
        <v>123</v>
      </c>
      <c r="AI67" s="55" t="s">
        <v>123</v>
      </c>
      <c r="AJ67" s="55" t="s">
        <v>123</v>
      </c>
      <c r="AK67" s="55" t="s">
        <v>123</v>
      </c>
      <c r="AL67" s="55" t="s">
        <v>123</v>
      </c>
      <c r="AM67" s="55" t="s">
        <v>123</v>
      </c>
      <c r="AN67" s="56" t="s">
        <v>124</v>
      </c>
      <c r="AO67" s="57" t="s">
        <v>124</v>
      </c>
      <c r="AP67" s="89" t="s">
        <v>124</v>
      </c>
      <c r="AQ67" s="89" t="s">
        <v>124</v>
      </c>
      <c r="AR67" s="69" t="s">
        <v>123</v>
      </c>
      <c r="AS67" s="70" t="s">
        <v>124</v>
      </c>
      <c r="AT67" s="71" t="s">
        <v>123</v>
      </c>
      <c r="AU67" s="71" t="s">
        <v>124</v>
      </c>
      <c r="AV67" s="71" t="s">
        <v>124</v>
      </c>
      <c r="AW67" s="72">
        <v>44536</v>
      </c>
      <c r="AZ67" s="109" t="s">
        <v>89</v>
      </c>
      <c r="BA67" s="110">
        <v>1</v>
      </c>
      <c r="BB67" s="90">
        <v>0</v>
      </c>
      <c r="BC67" s="100">
        <v>0</v>
      </c>
      <c r="BD67" s="73"/>
      <c r="BE67" s="47"/>
      <c r="BF67" s="49"/>
      <c r="BG67" s="47"/>
      <c r="BH67" s="47"/>
      <c r="BI67" s="47"/>
      <c r="BJ67" s="47"/>
    </row>
    <row r="68" spans="1:62" ht="33" x14ac:dyDescent="0.25">
      <c r="A68" s="78">
        <v>1638</v>
      </c>
      <c r="B68" s="79">
        <v>44539</v>
      </c>
      <c r="C68" s="55" t="s">
        <v>276</v>
      </c>
      <c r="D68" s="55" t="s">
        <v>87</v>
      </c>
      <c r="E68" s="72">
        <v>44537</v>
      </c>
      <c r="F68" s="71">
        <v>2</v>
      </c>
      <c r="G68" s="71">
        <v>30</v>
      </c>
      <c r="H68" s="72">
        <v>44546</v>
      </c>
      <c r="I68" s="90">
        <f t="shared" si="4"/>
        <v>9</v>
      </c>
      <c r="J68" s="72" t="str">
        <f t="shared" si="2"/>
        <v>Extemporaneo</v>
      </c>
      <c r="K68" s="72" t="str">
        <f t="shared" ref="K68:K87" si="5">IF((_xlfn.DAYS(H68,E68)&lt;=G68),"Oportuno","Extemporaneo")</f>
        <v>Oportuno</v>
      </c>
      <c r="L68" s="55" t="s">
        <v>124</v>
      </c>
      <c r="M68" s="55" t="s">
        <v>123</v>
      </c>
      <c r="N68" s="55" t="s">
        <v>123</v>
      </c>
      <c r="O68" s="55" t="s">
        <v>123</v>
      </c>
      <c r="P68" s="55" t="s">
        <v>123</v>
      </c>
      <c r="Q68" s="55" t="s">
        <v>87</v>
      </c>
      <c r="R68" s="55" t="s">
        <v>123</v>
      </c>
      <c r="S68" s="55" t="s">
        <v>123</v>
      </c>
      <c r="T68" s="55"/>
      <c r="U68" s="55" t="s">
        <v>123</v>
      </c>
      <c r="V68" s="55" t="s">
        <v>123</v>
      </c>
      <c r="W68" s="55" t="s">
        <v>123</v>
      </c>
      <c r="X68" s="55" t="s">
        <v>123</v>
      </c>
      <c r="Y68" s="55" t="s">
        <v>123</v>
      </c>
      <c r="Z68" s="55" t="s">
        <v>123</v>
      </c>
      <c r="AA68" s="55" t="s">
        <v>123</v>
      </c>
      <c r="AB68" s="55" t="s">
        <v>123</v>
      </c>
      <c r="AC68" s="55" t="s">
        <v>123</v>
      </c>
      <c r="AD68" s="55" t="s">
        <v>123</v>
      </c>
      <c r="AE68" s="55" t="s">
        <v>123</v>
      </c>
      <c r="AF68" s="55" t="s">
        <v>123</v>
      </c>
      <c r="AG68" s="55" t="s">
        <v>123</v>
      </c>
      <c r="AH68" s="55" t="s">
        <v>123</v>
      </c>
      <c r="AI68" s="55" t="s">
        <v>123</v>
      </c>
      <c r="AJ68" s="55" t="s">
        <v>123</v>
      </c>
      <c r="AK68" s="55" t="s">
        <v>123</v>
      </c>
      <c r="AL68" s="55" t="s">
        <v>123</v>
      </c>
      <c r="AM68" s="55" t="s">
        <v>123</v>
      </c>
      <c r="AN68" s="56" t="s">
        <v>124</v>
      </c>
      <c r="AO68" s="57" t="s">
        <v>124</v>
      </c>
      <c r="AP68" s="89" t="s">
        <v>124</v>
      </c>
      <c r="AQ68" s="89" t="s">
        <v>124</v>
      </c>
      <c r="AR68" s="69" t="s">
        <v>123</v>
      </c>
      <c r="AS68" s="70" t="s">
        <v>124</v>
      </c>
      <c r="AT68" s="71" t="s">
        <v>123</v>
      </c>
      <c r="AU68" s="71" t="s">
        <v>124</v>
      </c>
      <c r="AV68" s="71" t="s">
        <v>124</v>
      </c>
      <c r="AW68" s="72">
        <v>44539</v>
      </c>
      <c r="AZ68" s="92" t="s">
        <v>323</v>
      </c>
      <c r="BA68" s="110">
        <v>1</v>
      </c>
      <c r="BB68" s="93">
        <f>COUNTIF(D3:D87,AZ68)</f>
        <v>0</v>
      </c>
      <c r="BC68" s="94">
        <v>0</v>
      </c>
      <c r="BD68" s="73"/>
      <c r="BE68" s="47"/>
      <c r="BF68" s="49"/>
      <c r="BG68" s="47"/>
      <c r="BH68" s="47"/>
      <c r="BI68" s="47"/>
      <c r="BJ68" s="47"/>
    </row>
    <row r="69" spans="1:62" ht="49.5" x14ac:dyDescent="0.25">
      <c r="A69" s="78">
        <v>1645</v>
      </c>
      <c r="B69" s="79">
        <v>44539</v>
      </c>
      <c r="C69" s="55" t="s">
        <v>276</v>
      </c>
      <c r="D69" s="55" t="s">
        <v>93</v>
      </c>
      <c r="E69" s="72">
        <v>44538</v>
      </c>
      <c r="F69" s="71">
        <v>2</v>
      </c>
      <c r="G69" s="71">
        <v>30</v>
      </c>
      <c r="H69" s="72">
        <v>44579</v>
      </c>
      <c r="I69" s="90">
        <f t="shared" si="4"/>
        <v>41</v>
      </c>
      <c r="J69" s="72" t="str">
        <f t="shared" si="2"/>
        <v>Oportuno</v>
      </c>
      <c r="K69" s="72" t="str">
        <f t="shared" si="5"/>
        <v>Extemporaneo</v>
      </c>
      <c r="L69" s="55" t="s">
        <v>124</v>
      </c>
      <c r="M69" s="55" t="s">
        <v>123</v>
      </c>
      <c r="N69" s="55" t="s">
        <v>123</v>
      </c>
      <c r="O69" s="55" t="s">
        <v>123</v>
      </c>
      <c r="P69" s="55" t="s">
        <v>123</v>
      </c>
      <c r="Q69" s="55" t="s">
        <v>93</v>
      </c>
      <c r="R69" s="55" t="s">
        <v>123</v>
      </c>
      <c r="S69" s="55" t="s">
        <v>300</v>
      </c>
      <c r="T69" s="55"/>
      <c r="U69" s="55" t="s">
        <v>123</v>
      </c>
      <c r="V69" s="55" t="s">
        <v>123</v>
      </c>
      <c r="W69" s="55" t="s">
        <v>123</v>
      </c>
      <c r="X69" s="55" t="s">
        <v>123</v>
      </c>
      <c r="Y69" s="55" t="s">
        <v>123</v>
      </c>
      <c r="Z69" s="55" t="s">
        <v>123</v>
      </c>
      <c r="AA69" s="55" t="s">
        <v>123</v>
      </c>
      <c r="AB69" s="55" t="s">
        <v>123</v>
      </c>
      <c r="AC69" s="55" t="s">
        <v>123</v>
      </c>
      <c r="AD69" s="55" t="s">
        <v>123</v>
      </c>
      <c r="AE69" s="55" t="s">
        <v>123</v>
      </c>
      <c r="AF69" s="55" t="s">
        <v>123</v>
      </c>
      <c r="AG69" s="55" t="s">
        <v>123</v>
      </c>
      <c r="AH69" s="55" t="s">
        <v>123</v>
      </c>
      <c r="AI69" s="55" t="s">
        <v>123</v>
      </c>
      <c r="AJ69" s="55" t="s">
        <v>123</v>
      </c>
      <c r="AK69" s="55" t="s">
        <v>123</v>
      </c>
      <c r="AL69" s="55" t="s">
        <v>123</v>
      </c>
      <c r="AM69" s="55" t="s">
        <v>123</v>
      </c>
      <c r="AN69" s="56" t="s">
        <v>124</v>
      </c>
      <c r="AO69" s="57" t="s">
        <v>124</v>
      </c>
      <c r="AP69" s="89" t="s">
        <v>124</v>
      </c>
      <c r="AQ69" s="89" t="s">
        <v>124</v>
      </c>
      <c r="AR69" s="69" t="s">
        <v>123</v>
      </c>
      <c r="AS69" s="70" t="s">
        <v>124</v>
      </c>
      <c r="AT69" s="71" t="s">
        <v>123</v>
      </c>
      <c r="AU69" s="71" t="s">
        <v>124</v>
      </c>
      <c r="AV69" s="71" t="s">
        <v>124</v>
      </c>
      <c r="AW69" s="72">
        <v>44539</v>
      </c>
      <c r="AZ69" s="91" t="s">
        <v>111</v>
      </c>
      <c r="BA69" s="111">
        <f>SUM(BA50:BA68)</f>
        <v>80</v>
      </c>
      <c r="BB69" s="91">
        <f>SUM(BB50:BB68)</f>
        <v>85</v>
      </c>
      <c r="BC69" s="106"/>
      <c r="BD69" s="73"/>
      <c r="BE69" s="108"/>
      <c r="BF69" s="49"/>
      <c r="BG69" s="47"/>
      <c r="BH69" s="47"/>
      <c r="BI69" s="47"/>
      <c r="BJ69" s="47"/>
    </row>
    <row r="70" spans="1:62" ht="16.5" x14ac:dyDescent="0.25">
      <c r="A70" s="78">
        <v>1652</v>
      </c>
      <c r="B70" s="79">
        <v>44543</v>
      </c>
      <c r="C70" s="55" t="s">
        <v>276</v>
      </c>
      <c r="D70" s="55" t="s">
        <v>93</v>
      </c>
      <c r="E70" s="72">
        <v>44540</v>
      </c>
      <c r="F70" s="71">
        <v>3</v>
      </c>
      <c r="G70" s="71">
        <v>30</v>
      </c>
      <c r="H70" s="72">
        <v>44552</v>
      </c>
      <c r="I70" s="90">
        <f t="shared" si="4"/>
        <v>12</v>
      </c>
      <c r="J70" s="72" t="str">
        <f t="shared" ref="J70:J87" si="6">IF((_xlfn.DAYS(B70,E70)&lt;=1),"Oportuno","Extemporaneo")</f>
        <v>Extemporaneo</v>
      </c>
      <c r="K70" s="72" t="str">
        <f t="shared" si="5"/>
        <v>Oportuno</v>
      </c>
      <c r="L70" s="55" t="s">
        <v>124</v>
      </c>
      <c r="M70" s="55" t="s">
        <v>123</v>
      </c>
      <c r="N70" s="55" t="s">
        <v>123</v>
      </c>
      <c r="O70" s="55" t="s">
        <v>123</v>
      </c>
      <c r="P70" s="55" t="s">
        <v>123</v>
      </c>
      <c r="Q70" s="55" t="s">
        <v>93</v>
      </c>
      <c r="R70" s="55" t="s">
        <v>123</v>
      </c>
      <c r="S70" s="55" t="s">
        <v>123</v>
      </c>
      <c r="T70" s="55"/>
      <c r="U70" s="55" t="s">
        <v>123</v>
      </c>
      <c r="V70" s="55" t="s">
        <v>123</v>
      </c>
      <c r="W70" s="55" t="s">
        <v>123</v>
      </c>
      <c r="X70" s="55" t="s">
        <v>123</v>
      </c>
      <c r="Y70" s="55" t="s">
        <v>123</v>
      </c>
      <c r="Z70" s="55" t="s">
        <v>123</v>
      </c>
      <c r="AA70" s="55" t="s">
        <v>123</v>
      </c>
      <c r="AB70" s="55" t="s">
        <v>123</v>
      </c>
      <c r="AC70" s="55" t="s">
        <v>123</v>
      </c>
      <c r="AD70" s="55" t="s">
        <v>123</v>
      </c>
      <c r="AE70" s="55" t="s">
        <v>123</v>
      </c>
      <c r="AF70" s="55" t="s">
        <v>123</v>
      </c>
      <c r="AG70" s="55" t="s">
        <v>123</v>
      </c>
      <c r="AH70" s="55" t="s">
        <v>123</v>
      </c>
      <c r="AI70" s="55" t="s">
        <v>123</v>
      </c>
      <c r="AJ70" s="55" t="s">
        <v>123</v>
      </c>
      <c r="AK70" s="55" t="s">
        <v>123</v>
      </c>
      <c r="AL70" s="55" t="s">
        <v>123</v>
      </c>
      <c r="AM70" s="55" t="s">
        <v>123</v>
      </c>
      <c r="AN70" s="56" t="s">
        <v>124</v>
      </c>
      <c r="AO70" s="57" t="s">
        <v>124</v>
      </c>
      <c r="AP70" s="89" t="s">
        <v>124</v>
      </c>
      <c r="AQ70" s="89" t="s">
        <v>124</v>
      </c>
      <c r="AR70" s="69" t="s">
        <v>123</v>
      </c>
      <c r="AS70" s="70" t="s">
        <v>124</v>
      </c>
      <c r="AT70" s="71" t="s">
        <v>123</v>
      </c>
      <c r="AU70" s="71" t="s">
        <v>124</v>
      </c>
      <c r="AV70" s="71" t="s">
        <v>124</v>
      </c>
      <c r="AW70" s="72">
        <v>44543</v>
      </c>
      <c r="BE70" s="47"/>
      <c r="BF70" s="49"/>
      <c r="BG70" s="47"/>
      <c r="BH70" s="47"/>
      <c r="BI70" s="47"/>
      <c r="BJ70" s="47"/>
    </row>
    <row r="71" spans="1:62" ht="16.5" x14ac:dyDescent="0.25">
      <c r="A71" s="78">
        <v>1667</v>
      </c>
      <c r="B71" s="79">
        <v>44545</v>
      </c>
      <c r="C71" s="55" t="s">
        <v>276</v>
      </c>
      <c r="D71" s="55" t="s">
        <v>93</v>
      </c>
      <c r="E71" s="72">
        <v>44545</v>
      </c>
      <c r="F71" s="71">
        <v>1</v>
      </c>
      <c r="G71" s="71">
        <v>30</v>
      </c>
      <c r="H71" s="72">
        <v>44545</v>
      </c>
      <c r="I71" s="90">
        <f t="shared" si="4"/>
        <v>0</v>
      </c>
      <c r="J71" s="72" t="str">
        <f t="shared" si="6"/>
        <v>Oportuno</v>
      </c>
      <c r="K71" s="72" t="str">
        <f t="shared" si="5"/>
        <v>Oportuno</v>
      </c>
      <c r="L71" s="55" t="s">
        <v>124</v>
      </c>
      <c r="M71" s="55" t="s">
        <v>123</v>
      </c>
      <c r="N71" s="55" t="s">
        <v>123</v>
      </c>
      <c r="O71" s="55" t="s">
        <v>123</v>
      </c>
      <c r="P71" s="55" t="s">
        <v>123</v>
      </c>
      <c r="Q71" s="55" t="s">
        <v>93</v>
      </c>
      <c r="R71" s="55" t="s">
        <v>123</v>
      </c>
      <c r="S71" s="55" t="s">
        <v>123</v>
      </c>
      <c r="T71" s="55"/>
      <c r="U71" s="55" t="s">
        <v>123</v>
      </c>
      <c r="V71" s="55" t="s">
        <v>123</v>
      </c>
      <c r="W71" s="55" t="s">
        <v>123</v>
      </c>
      <c r="X71" s="55" t="s">
        <v>123</v>
      </c>
      <c r="Y71" s="55" t="s">
        <v>123</v>
      </c>
      <c r="Z71" s="55" t="s">
        <v>123</v>
      </c>
      <c r="AA71" s="55" t="s">
        <v>123</v>
      </c>
      <c r="AB71" s="55" t="s">
        <v>123</v>
      </c>
      <c r="AC71" s="55" t="s">
        <v>123</v>
      </c>
      <c r="AD71" s="55" t="s">
        <v>123</v>
      </c>
      <c r="AE71" s="55" t="s">
        <v>123</v>
      </c>
      <c r="AF71" s="55" t="s">
        <v>123</v>
      </c>
      <c r="AG71" s="55" t="s">
        <v>123</v>
      </c>
      <c r="AH71" s="55" t="s">
        <v>123</v>
      </c>
      <c r="AI71" s="55" t="s">
        <v>123</v>
      </c>
      <c r="AJ71" s="55" t="s">
        <v>123</v>
      </c>
      <c r="AK71" s="55" t="s">
        <v>123</v>
      </c>
      <c r="AL71" s="55" t="s">
        <v>123</v>
      </c>
      <c r="AM71" s="55" t="s">
        <v>123</v>
      </c>
      <c r="AN71" s="56" t="s">
        <v>124</v>
      </c>
      <c r="AO71" s="57" t="s">
        <v>124</v>
      </c>
      <c r="AP71" s="89" t="s">
        <v>124</v>
      </c>
      <c r="AQ71" s="89" t="s">
        <v>124</v>
      </c>
      <c r="AR71" s="69" t="s">
        <v>123</v>
      </c>
      <c r="AS71" s="70" t="s">
        <v>124</v>
      </c>
      <c r="AT71" s="71" t="s">
        <v>123</v>
      </c>
      <c r="AU71" s="71" t="s">
        <v>124</v>
      </c>
      <c r="AV71" s="71" t="s">
        <v>124</v>
      </c>
      <c r="AW71" s="72">
        <v>44545</v>
      </c>
      <c r="BE71" s="47"/>
      <c r="BF71" s="49"/>
      <c r="BG71" s="47"/>
      <c r="BH71" s="47"/>
      <c r="BI71" s="47"/>
      <c r="BJ71" s="47"/>
    </row>
    <row r="72" spans="1:62" ht="33" x14ac:dyDescent="0.25">
      <c r="A72" s="78">
        <v>1688</v>
      </c>
      <c r="B72" s="79">
        <v>44550</v>
      </c>
      <c r="C72" s="55" t="s">
        <v>276</v>
      </c>
      <c r="D72" s="55" t="s">
        <v>87</v>
      </c>
      <c r="E72" s="72">
        <v>44547</v>
      </c>
      <c r="F72" s="71">
        <v>3</v>
      </c>
      <c r="G72" s="71">
        <v>30</v>
      </c>
      <c r="H72" s="72">
        <v>44552</v>
      </c>
      <c r="I72" s="90">
        <f t="shared" si="4"/>
        <v>5</v>
      </c>
      <c r="J72" s="72" t="str">
        <f t="shared" si="6"/>
        <v>Extemporaneo</v>
      </c>
      <c r="K72" s="72" t="str">
        <f t="shared" si="5"/>
        <v>Oportuno</v>
      </c>
      <c r="L72" s="55" t="s">
        <v>124</v>
      </c>
      <c r="M72" s="55" t="s">
        <v>123</v>
      </c>
      <c r="N72" s="55" t="s">
        <v>123</v>
      </c>
      <c r="O72" s="55" t="s">
        <v>123</v>
      </c>
      <c r="P72" s="55" t="s">
        <v>123</v>
      </c>
      <c r="Q72" s="55" t="s">
        <v>85</v>
      </c>
      <c r="R72" s="55" t="s">
        <v>123</v>
      </c>
      <c r="S72" s="55" t="s">
        <v>301</v>
      </c>
      <c r="T72" s="55"/>
      <c r="U72" s="55" t="s">
        <v>123</v>
      </c>
      <c r="V72" s="55" t="s">
        <v>123</v>
      </c>
      <c r="W72" s="55" t="s">
        <v>123</v>
      </c>
      <c r="X72" s="55" t="s">
        <v>123</v>
      </c>
      <c r="Y72" s="55" t="s">
        <v>123</v>
      </c>
      <c r="Z72" s="55" t="s">
        <v>123</v>
      </c>
      <c r="AA72" s="55" t="s">
        <v>123</v>
      </c>
      <c r="AB72" s="55" t="s">
        <v>123</v>
      </c>
      <c r="AC72" s="55" t="s">
        <v>123</v>
      </c>
      <c r="AD72" s="55" t="s">
        <v>123</v>
      </c>
      <c r="AE72" s="55" t="s">
        <v>123</v>
      </c>
      <c r="AF72" s="55" t="s">
        <v>123</v>
      </c>
      <c r="AG72" s="55" t="s">
        <v>123</v>
      </c>
      <c r="AH72" s="55" t="s">
        <v>123</v>
      </c>
      <c r="AI72" s="55" t="s">
        <v>123</v>
      </c>
      <c r="AJ72" s="55" t="s">
        <v>123</v>
      </c>
      <c r="AK72" s="55" t="s">
        <v>123</v>
      </c>
      <c r="AL72" s="55" t="s">
        <v>123</v>
      </c>
      <c r="AM72" s="55" t="s">
        <v>123</v>
      </c>
      <c r="AN72" s="56" t="s">
        <v>124</v>
      </c>
      <c r="AO72" s="57" t="s">
        <v>124</v>
      </c>
      <c r="AP72" s="89" t="s">
        <v>124</v>
      </c>
      <c r="AQ72" s="89" t="s">
        <v>124</v>
      </c>
      <c r="AR72" s="69" t="s">
        <v>123</v>
      </c>
      <c r="AS72" s="70" t="s">
        <v>124</v>
      </c>
      <c r="AT72" s="71" t="s">
        <v>123</v>
      </c>
      <c r="AU72" s="71" t="s">
        <v>124</v>
      </c>
      <c r="AV72" s="71" t="s">
        <v>124</v>
      </c>
      <c r="AW72" s="72">
        <v>44550</v>
      </c>
      <c r="AZ72" s="27" t="s">
        <v>112</v>
      </c>
      <c r="BA72" s="223">
        <v>85</v>
      </c>
      <c r="BB72" s="223"/>
      <c r="BC72" s="223">
        <v>80</v>
      </c>
      <c r="BD72" s="223"/>
      <c r="BE72" s="47"/>
      <c r="BF72" s="49"/>
      <c r="BG72" s="47"/>
      <c r="BH72" s="47"/>
      <c r="BI72" s="47"/>
      <c r="BJ72" s="47"/>
    </row>
    <row r="73" spans="1:62" ht="47.25" x14ac:dyDescent="0.25">
      <c r="A73" s="78">
        <v>1694</v>
      </c>
      <c r="B73" s="79">
        <v>44551</v>
      </c>
      <c r="C73" s="55" t="s">
        <v>276</v>
      </c>
      <c r="D73" s="55" t="s">
        <v>87</v>
      </c>
      <c r="E73" s="72">
        <v>44551</v>
      </c>
      <c r="F73" s="71">
        <v>1</v>
      </c>
      <c r="G73" s="71">
        <v>30</v>
      </c>
      <c r="H73" s="72">
        <v>44551</v>
      </c>
      <c r="I73" s="90">
        <f t="shared" si="4"/>
        <v>0</v>
      </c>
      <c r="J73" s="72" t="str">
        <f t="shared" si="6"/>
        <v>Oportuno</v>
      </c>
      <c r="K73" s="72" t="str">
        <f t="shared" si="5"/>
        <v>Oportuno</v>
      </c>
      <c r="L73" s="55" t="s">
        <v>124</v>
      </c>
      <c r="M73" s="55" t="s">
        <v>124</v>
      </c>
      <c r="N73" s="55" t="s">
        <v>123</v>
      </c>
      <c r="O73" s="55" t="s">
        <v>123</v>
      </c>
      <c r="P73" s="55" t="s">
        <v>123</v>
      </c>
      <c r="Q73" s="55" t="s">
        <v>87</v>
      </c>
      <c r="R73" s="55" t="s">
        <v>123</v>
      </c>
      <c r="S73" s="55" t="s">
        <v>123</v>
      </c>
      <c r="T73" s="55"/>
      <c r="U73" s="55" t="s">
        <v>123</v>
      </c>
      <c r="V73" s="55" t="s">
        <v>123</v>
      </c>
      <c r="W73" s="55" t="s">
        <v>123</v>
      </c>
      <c r="X73" s="55" t="s">
        <v>123</v>
      </c>
      <c r="Y73" s="55" t="s">
        <v>123</v>
      </c>
      <c r="Z73" s="55" t="s">
        <v>123</v>
      </c>
      <c r="AA73" s="55" t="s">
        <v>123</v>
      </c>
      <c r="AB73" s="55" t="s">
        <v>123</v>
      </c>
      <c r="AC73" s="55" t="s">
        <v>123</v>
      </c>
      <c r="AD73" s="55" t="s">
        <v>123</v>
      </c>
      <c r="AE73" s="55" t="s">
        <v>123</v>
      </c>
      <c r="AF73" s="55" t="s">
        <v>123</v>
      </c>
      <c r="AG73" s="55" t="s">
        <v>123</v>
      </c>
      <c r="AH73" s="55" t="s">
        <v>123</v>
      </c>
      <c r="AI73" s="55" t="s">
        <v>123</v>
      </c>
      <c r="AJ73" s="55" t="s">
        <v>123</v>
      </c>
      <c r="AK73" s="55" t="s">
        <v>123</v>
      </c>
      <c r="AL73" s="55" t="s">
        <v>123</v>
      </c>
      <c r="AM73" s="55" t="s">
        <v>123</v>
      </c>
      <c r="AN73" s="56" t="s">
        <v>123</v>
      </c>
      <c r="AO73" s="57" t="s">
        <v>123</v>
      </c>
      <c r="AP73" s="89" t="s">
        <v>124</v>
      </c>
      <c r="AQ73" s="89" t="s">
        <v>124</v>
      </c>
      <c r="AR73" s="69" t="s">
        <v>123</v>
      </c>
      <c r="AS73" s="70" t="s">
        <v>124</v>
      </c>
      <c r="AT73" s="71" t="s">
        <v>123</v>
      </c>
      <c r="AU73" s="71" t="s">
        <v>124</v>
      </c>
      <c r="AV73" s="71" t="s">
        <v>124</v>
      </c>
      <c r="AW73" s="72">
        <v>44551</v>
      </c>
      <c r="AZ73" s="28" t="s">
        <v>113</v>
      </c>
      <c r="BA73" s="29" t="s">
        <v>340</v>
      </c>
      <c r="BB73" s="29" t="s">
        <v>339</v>
      </c>
      <c r="BC73" s="29" t="s">
        <v>341</v>
      </c>
      <c r="BD73" s="29" t="s">
        <v>342</v>
      </c>
      <c r="BE73" s="47"/>
      <c r="BF73" s="49"/>
      <c r="BG73" s="47"/>
      <c r="BH73" s="47"/>
      <c r="BI73" s="47"/>
      <c r="BJ73" s="47"/>
    </row>
    <row r="74" spans="1:62" ht="33" x14ac:dyDescent="0.25">
      <c r="A74" s="78">
        <v>1720</v>
      </c>
      <c r="B74" s="79">
        <v>44557</v>
      </c>
      <c r="C74" s="55" t="s">
        <v>276</v>
      </c>
      <c r="D74" s="55" t="s">
        <v>87</v>
      </c>
      <c r="E74" s="72">
        <v>44554</v>
      </c>
      <c r="F74" s="71">
        <v>3</v>
      </c>
      <c r="G74" s="71">
        <v>30</v>
      </c>
      <c r="H74" s="72">
        <v>44557</v>
      </c>
      <c r="I74" s="90">
        <f t="shared" si="4"/>
        <v>3</v>
      </c>
      <c r="J74" s="72" t="str">
        <f t="shared" si="6"/>
        <v>Extemporaneo</v>
      </c>
      <c r="K74" s="72" t="str">
        <f t="shared" si="5"/>
        <v>Oportuno</v>
      </c>
      <c r="L74" s="55" t="s">
        <v>124</v>
      </c>
      <c r="M74" s="55" t="s">
        <v>123</v>
      </c>
      <c r="N74" s="55" t="s">
        <v>123</v>
      </c>
      <c r="O74" s="55" t="s">
        <v>123</v>
      </c>
      <c r="P74" s="55" t="s">
        <v>123</v>
      </c>
      <c r="Q74" s="55" t="s">
        <v>87</v>
      </c>
      <c r="R74" s="55" t="s">
        <v>123</v>
      </c>
      <c r="S74" s="55" t="s">
        <v>123</v>
      </c>
      <c r="T74" s="55"/>
      <c r="U74" s="55" t="s">
        <v>123</v>
      </c>
      <c r="V74" s="55" t="s">
        <v>123</v>
      </c>
      <c r="W74" s="55" t="s">
        <v>123</v>
      </c>
      <c r="X74" s="55" t="s">
        <v>123</v>
      </c>
      <c r="Y74" s="55" t="s">
        <v>123</v>
      </c>
      <c r="Z74" s="55" t="s">
        <v>123</v>
      </c>
      <c r="AA74" s="55" t="s">
        <v>123</v>
      </c>
      <c r="AB74" s="55" t="s">
        <v>123</v>
      </c>
      <c r="AC74" s="55" t="s">
        <v>123</v>
      </c>
      <c r="AD74" s="55" t="s">
        <v>123</v>
      </c>
      <c r="AE74" s="55" t="s">
        <v>123</v>
      </c>
      <c r="AF74" s="55" t="s">
        <v>123</v>
      </c>
      <c r="AG74" s="55" t="s">
        <v>123</v>
      </c>
      <c r="AH74" s="55" t="s">
        <v>123</v>
      </c>
      <c r="AI74" s="55" t="s">
        <v>123</v>
      </c>
      <c r="AJ74" s="55" t="s">
        <v>123</v>
      </c>
      <c r="AK74" s="55" t="s">
        <v>123</v>
      </c>
      <c r="AL74" s="55" t="s">
        <v>123</v>
      </c>
      <c r="AM74" s="55" t="s">
        <v>123</v>
      </c>
      <c r="AN74" s="56" t="s">
        <v>124</v>
      </c>
      <c r="AO74" s="57" t="s">
        <v>124</v>
      </c>
      <c r="AP74" s="89" t="s">
        <v>124</v>
      </c>
      <c r="AQ74" s="89" t="s">
        <v>124</v>
      </c>
      <c r="AR74" s="69" t="s">
        <v>123</v>
      </c>
      <c r="AS74" s="70" t="s">
        <v>124</v>
      </c>
      <c r="AT74" s="71" t="s">
        <v>123</v>
      </c>
      <c r="AU74" s="71" t="s">
        <v>124</v>
      </c>
      <c r="AV74" s="71" t="s">
        <v>123</v>
      </c>
      <c r="AW74" s="72">
        <v>44557</v>
      </c>
      <c r="AZ74" s="30" t="s">
        <v>114</v>
      </c>
      <c r="BA74" s="18">
        <f>AN89</f>
        <v>77</v>
      </c>
      <c r="BB74" s="31">
        <f t="shared" ref="BB74:BB82" si="7">BA74/$BA$72</f>
        <v>0.90588235294117647</v>
      </c>
      <c r="BC74" s="104">
        <v>76</v>
      </c>
      <c r="BD74" s="105">
        <v>0.95</v>
      </c>
      <c r="BE74" s="47"/>
      <c r="BF74" s="49"/>
      <c r="BG74" s="47"/>
      <c r="BH74" s="47"/>
      <c r="BI74" s="47"/>
      <c r="BJ74" s="47"/>
    </row>
    <row r="75" spans="1:62" ht="33" x14ac:dyDescent="0.25">
      <c r="A75" s="78">
        <v>1726</v>
      </c>
      <c r="B75" s="79">
        <v>44559</v>
      </c>
      <c r="C75" s="55" t="s">
        <v>276</v>
      </c>
      <c r="D75" s="55" t="s">
        <v>87</v>
      </c>
      <c r="E75" s="72">
        <v>44559</v>
      </c>
      <c r="F75" s="71">
        <v>1</v>
      </c>
      <c r="G75" s="71">
        <v>30</v>
      </c>
      <c r="H75" s="72">
        <v>44564</v>
      </c>
      <c r="I75" s="90">
        <f t="shared" si="4"/>
        <v>5</v>
      </c>
      <c r="J75" s="72" t="str">
        <f t="shared" si="6"/>
        <v>Oportuno</v>
      </c>
      <c r="K75" s="72" t="str">
        <f t="shared" si="5"/>
        <v>Oportuno</v>
      </c>
      <c r="L75" s="55" t="s">
        <v>124</v>
      </c>
      <c r="M75" s="55" t="s">
        <v>123</v>
      </c>
      <c r="N75" s="55" t="s">
        <v>123</v>
      </c>
      <c r="O75" s="55" t="s">
        <v>123</v>
      </c>
      <c r="P75" s="55" t="s">
        <v>123</v>
      </c>
      <c r="Q75" s="55" t="s">
        <v>87</v>
      </c>
      <c r="R75" s="55" t="s">
        <v>123</v>
      </c>
      <c r="S75" s="55" t="s">
        <v>123</v>
      </c>
      <c r="T75" s="55"/>
      <c r="U75" s="55" t="s">
        <v>123</v>
      </c>
      <c r="V75" s="55" t="s">
        <v>123</v>
      </c>
      <c r="W75" s="55" t="s">
        <v>123</v>
      </c>
      <c r="X75" s="55" t="s">
        <v>123</v>
      </c>
      <c r="Y75" s="55" t="s">
        <v>123</v>
      </c>
      <c r="Z75" s="55" t="s">
        <v>123</v>
      </c>
      <c r="AA75" s="55" t="s">
        <v>123</v>
      </c>
      <c r="AB75" s="55" t="s">
        <v>123</v>
      </c>
      <c r="AC75" s="55" t="s">
        <v>123</v>
      </c>
      <c r="AD75" s="55" t="s">
        <v>123</v>
      </c>
      <c r="AE75" s="55" t="s">
        <v>123</v>
      </c>
      <c r="AF75" s="55" t="s">
        <v>123</v>
      </c>
      <c r="AG75" s="55" t="s">
        <v>123</v>
      </c>
      <c r="AH75" s="55" t="s">
        <v>123</v>
      </c>
      <c r="AI75" s="55" t="s">
        <v>123</v>
      </c>
      <c r="AJ75" s="55" t="s">
        <v>123</v>
      </c>
      <c r="AK75" s="55" t="s">
        <v>123</v>
      </c>
      <c r="AL75" s="55" t="s">
        <v>123</v>
      </c>
      <c r="AM75" s="55" t="s">
        <v>123</v>
      </c>
      <c r="AN75" s="56" t="s">
        <v>124</v>
      </c>
      <c r="AO75" s="57" t="s">
        <v>124</v>
      </c>
      <c r="AP75" s="89" t="s">
        <v>124</v>
      </c>
      <c r="AQ75" s="89" t="s">
        <v>124</v>
      </c>
      <c r="AR75" s="69" t="s">
        <v>123</v>
      </c>
      <c r="AS75" s="70" t="s">
        <v>124</v>
      </c>
      <c r="AT75" s="71" t="s">
        <v>123</v>
      </c>
      <c r="AU75" s="71" t="s">
        <v>124</v>
      </c>
      <c r="AV75" s="71" t="s">
        <v>123</v>
      </c>
      <c r="AW75" s="72">
        <v>44559</v>
      </c>
      <c r="AZ75" s="30" t="s">
        <v>115</v>
      </c>
      <c r="BA75" s="18">
        <f>AO89</f>
        <v>76</v>
      </c>
      <c r="BB75" s="31">
        <f t="shared" si="7"/>
        <v>0.89411764705882357</v>
      </c>
      <c r="BC75" s="104">
        <v>76</v>
      </c>
      <c r="BD75" s="105">
        <v>0.95</v>
      </c>
      <c r="BE75" s="47"/>
      <c r="BF75" s="49"/>
      <c r="BG75" s="47"/>
      <c r="BH75" s="47"/>
      <c r="BI75" s="47"/>
      <c r="BJ75" s="47"/>
    </row>
    <row r="76" spans="1:62" ht="47.25" x14ac:dyDescent="0.25">
      <c r="A76" s="78">
        <v>1733</v>
      </c>
      <c r="B76" s="79">
        <v>44561</v>
      </c>
      <c r="C76" s="55" t="s">
        <v>276</v>
      </c>
      <c r="D76" s="55" t="s">
        <v>93</v>
      </c>
      <c r="E76" s="72">
        <v>44560</v>
      </c>
      <c r="F76" s="71">
        <v>1</v>
      </c>
      <c r="G76" s="71">
        <v>30</v>
      </c>
      <c r="H76" s="72">
        <v>44579</v>
      </c>
      <c r="I76" s="90">
        <f t="shared" si="4"/>
        <v>19</v>
      </c>
      <c r="J76" s="72" t="str">
        <f t="shared" si="6"/>
        <v>Oportuno</v>
      </c>
      <c r="K76" s="72" t="str">
        <f t="shared" si="5"/>
        <v>Oportuno</v>
      </c>
      <c r="L76" s="55" t="s">
        <v>124</v>
      </c>
      <c r="M76" s="55" t="s">
        <v>123</v>
      </c>
      <c r="N76" s="55" t="s">
        <v>123</v>
      </c>
      <c r="O76" s="55" t="s">
        <v>123</v>
      </c>
      <c r="P76" s="55" t="s">
        <v>123</v>
      </c>
      <c r="Q76" s="55" t="s">
        <v>93</v>
      </c>
      <c r="R76" s="55" t="s">
        <v>123</v>
      </c>
      <c r="S76" s="55" t="s">
        <v>123</v>
      </c>
      <c r="T76" s="55"/>
      <c r="U76" s="55" t="s">
        <v>123</v>
      </c>
      <c r="V76" s="55" t="s">
        <v>123</v>
      </c>
      <c r="W76" s="55" t="s">
        <v>123</v>
      </c>
      <c r="X76" s="55" t="s">
        <v>123</v>
      </c>
      <c r="Y76" s="55" t="s">
        <v>123</v>
      </c>
      <c r="Z76" s="55" t="s">
        <v>123</v>
      </c>
      <c r="AA76" s="55" t="s">
        <v>123</v>
      </c>
      <c r="AB76" s="55" t="s">
        <v>123</v>
      </c>
      <c r="AC76" s="55" t="s">
        <v>123</v>
      </c>
      <c r="AD76" s="55" t="s">
        <v>123</v>
      </c>
      <c r="AE76" s="55" t="s">
        <v>123</v>
      </c>
      <c r="AF76" s="55" t="s">
        <v>123</v>
      </c>
      <c r="AG76" s="55" t="s">
        <v>123</v>
      </c>
      <c r="AH76" s="55" t="s">
        <v>123</v>
      </c>
      <c r="AI76" s="55" t="s">
        <v>123</v>
      </c>
      <c r="AJ76" s="55" t="s">
        <v>123</v>
      </c>
      <c r="AK76" s="55" t="s">
        <v>123</v>
      </c>
      <c r="AL76" s="55" t="s">
        <v>123</v>
      </c>
      <c r="AM76" s="55" t="s">
        <v>123</v>
      </c>
      <c r="AN76" s="56" t="s">
        <v>124</v>
      </c>
      <c r="AO76" s="57" t="s">
        <v>124</v>
      </c>
      <c r="AP76" s="89" t="s">
        <v>124</v>
      </c>
      <c r="AQ76" s="89" t="s">
        <v>124</v>
      </c>
      <c r="AR76" s="69" t="s">
        <v>123</v>
      </c>
      <c r="AS76" s="70" t="s">
        <v>124</v>
      </c>
      <c r="AT76" s="71" t="s">
        <v>123</v>
      </c>
      <c r="AU76" s="71" t="s">
        <v>124</v>
      </c>
      <c r="AV76" s="71" t="s">
        <v>124</v>
      </c>
      <c r="AW76" s="72">
        <v>44561</v>
      </c>
      <c r="AZ76" s="30" t="s">
        <v>116</v>
      </c>
      <c r="BA76" s="18">
        <f>AP89</f>
        <v>79</v>
      </c>
      <c r="BB76" s="31">
        <f t="shared" si="7"/>
        <v>0.92941176470588238</v>
      </c>
      <c r="BC76" s="104">
        <v>77</v>
      </c>
      <c r="BD76" s="105">
        <v>0.96250000000000002</v>
      </c>
      <c r="BE76" s="47"/>
      <c r="BF76" s="49"/>
      <c r="BG76" s="47"/>
      <c r="BH76" s="47"/>
      <c r="BI76" s="47"/>
      <c r="BJ76" s="47"/>
    </row>
    <row r="77" spans="1:62" ht="63" x14ac:dyDescent="0.25">
      <c r="A77" s="78">
        <v>1</v>
      </c>
      <c r="B77" s="80">
        <v>44564</v>
      </c>
      <c r="C77" s="55" t="s">
        <v>276</v>
      </c>
      <c r="D77" s="55" t="s">
        <v>93</v>
      </c>
      <c r="E77" s="72">
        <v>44561</v>
      </c>
      <c r="F77" s="71">
        <v>3</v>
      </c>
      <c r="G77" s="71">
        <v>30</v>
      </c>
      <c r="H77" s="72">
        <v>44579</v>
      </c>
      <c r="I77" s="90">
        <f t="shared" si="4"/>
        <v>18</v>
      </c>
      <c r="J77" s="72" t="str">
        <f t="shared" si="6"/>
        <v>Extemporaneo</v>
      </c>
      <c r="K77" s="72" t="str">
        <f t="shared" si="5"/>
        <v>Oportuno</v>
      </c>
      <c r="L77" s="55" t="s">
        <v>124</v>
      </c>
      <c r="M77" s="55" t="s">
        <v>123</v>
      </c>
      <c r="N77" s="55" t="s">
        <v>123</v>
      </c>
      <c r="O77" s="55" t="s">
        <v>123</v>
      </c>
      <c r="P77" s="55" t="s">
        <v>123</v>
      </c>
      <c r="Q77" s="55" t="s">
        <v>93</v>
      </c>
      <c r="R77" s="55" t="s">
        <v>123</v>
      </c>
      <c r="S77" s="55" t="s">
        <v>300</v>
      </c>
      <c r="T77" s="55"/>
      <c r="U77" s="55" t="s">
        <v>123</v>
      </c>
      <c r="V77" s="55" t="s">
        <v>123</v>
      </c>
      <c r="W77" s="55" t="s">
        <v>123</v>
      </c>
      <c r="X77" s="55" t="s">
        <v>123</v>
      </c>
      <c r="Y77" s="55" t="s">
        <v>123</v>
      </c>
      <c r="Z77" s="55" t="s">
        <v>123</v>
      </c>
      <c r="AA77" s="55" t="s">
        <v>123</v>
      </c>
      <c r="AB77" s="55" t="s">
        <v>123</v>
      </c>
      <c r="AC77" s="55" t="s">
        <v>123</v>
      </c>
      <c r="AD77" s="55" t="s">
        <v>123</v>
      </c>
      <c r="AE77" s="55" t="s">
        <v>123</v>
      </c>
      <c r="AF77" s="55" t="s">
        <v>123</v>
      </c>
      <c r="AG77" s="55" t="s">
        <v>123</v>
      </c>
      <c r="AH77" s="55" t="s">
        <v>123</v>
      </c>
      <c r="AI77" s="55" t="s">
        <v>123</v>
      </c>
      <c r="AJ77" s="55" t="s">
        <v>123</v>
      </c>
      <c r="AK77" s="55" t="s">
        <v>123</v>
      </c>
      <c r="AL77" s="55" t="s">
        <v>123</v>
      </c>
      <c r="AM77" s="55" t="s">
        <v>123</v>
      </c>
      <c r="AN77" s="56" t="s">
        <v>124</v>
      </c>
      <c r="AO77" s="57" t="s">
        <v>124</v>
      </c>
      <c r="AP77" s="89" t="s">
        <v>124</v>
      </c>
      <c r="AQ77" s="89" t="s">
        <v>124</v>
      </c>
      <c r="AR77" s="69" t="s">
        <v>123</v>
      </c>
      <c r="AS77" s="70" t="s">
        <v>124</v>
      </c>
      <c r="AT77" s="71" t="s">
        <v>123</v>
      </c>
      <c r="AU77" s="71" t="s">
        <v>124</v>
      </c>
      <c r="AV77" s="71" t="s">
        <v>124</v>
      </c>
      <c r="AW77" s="72">
        <v>44199</v>
      </c>
      <c r="AZ77" s="30" t="s">
        <v>117</v>
      </c>
      <c r="BA77" s="18">
        <f>AQ89</f>
        <v>78</v>
      </c>
      <c r="BB77" s="31">
        <f t="shared" si="7"/>
        <v>0.91764705882352937</v>
      </c>
      <c r="BC77" s="104">
        <v>76</v>
      </c>
      <c r="BD77" s="105">
        <v>0.95</v>
      </c>
      <c r="BE77" s="47"/>
      <c r="BF77" s="47"/>
      <c r="BG77" s="47"/>
      <c r="BH77" s="47"/>
      <c r="BI77" s="47"/>
      <c r="BJ77" s="47"/>
    </row>
    <row r="78" spans="1:62" ht="49.5" x14ac:dyDescent="0.25">
      <c r="A78" s="78">
        <v>15</v>
      </c>
      <c r="B78" s="80">
        <v>44565</v>
      </c>
      <c r="C78" s="55" t="s">
        <v>276</v>
      </c>
      <c r="D78" s="55" t="s">
        <v>93</v>
      </c>
      <c r="E78" s="72">
        <v>44564</v>
      </c>
      <c r="F78" s="71">
        <v>1</v>
      </c>
      <c r="G78" s="71">
        <v>30</v>
      </c>
      <c r="H78" s="72">
        <v>44579</v>
      </c>
      <c r="I78" s="90">
        <f t="shared" si="4"/>
        <v>15</v>
      </c>
      <c r="J78" s="72" t="str">
        <f t="shared" si="6"/>
        <v>Oportuno</v>
      </c>
      <c r="K78" s="72" t="str">
        <f t="shared" si="5"/>
        <v>Oportuno</v>
      </c>
      <c r="L78" s="55" t="s">
        <v>124</v>
      </c>
      <c r="M78" s="55" t="s">
        <v>123</v>
      </c>
      <c r="N78" s="55" t="s">
        <v>123</v>
      </c>
      <c r="O78" s="55" t="s">
        <v>123</v>
      </c>
      <c r="P78" s="55" t="s">
        <v>123</v>
      </c>
      <c r="Q78" s="55" t="s">
        <v>93</v>
      </c>
      <c r="R78" s="55" t="s">
        <v>123</v>
      </c>
      <c r="S78" s="55" t="s">
        <v>300</v>
      </c>
      <c r="T78" s="55"/>
      <c r="U78" s="55" t="s">
        <v>123</v>
      </c>
      <c r="V78" s="55" t="s">
        <v>123</v>
      </c>
      <c r="W78" s="55" t="s">
        <v>123</v>
      </c>
      <c r="X78" s="55" t="s">
        <v>123</v>
      </c>
      <c r="Y78" s="55" t="s">
        <v>123</v>
      </c>
      <c r="Z78" s="55" t="s">
        <v>123</v>
      </c>
      <c r="AA78" s="55" t="s">
        <v>123</v>
      </c>
      <c r="AB78" s="55" t="s">
        <v>123</v>
      </c>
      <c r="AC78" s="55" t="s">
        <v>123</v>
      </c>
      <c r="AD78" s="55" t="s">
        <v>123</v>
      </c>
      <c r="AE78" s="55" t="s">
        <v>123</v>
      </c>
      <c r="AF78" s="55" t="s">
        <v>123</v>
      </c>
      <c r="AG78" s="55" t="s">
        <v>123</v>
      </c>
      <c r="AH78" s="55" t="s">
        <v>123</v>
      </c>
      <c r="AI78" s="55" t="s">
        <v>123</v>
      </c>
      <c r="AJ78" s="55" t="s">
        <v>123</v>
      </c>
      <c r="AK78" s="55" t="s">
        <v>123</v>
      </c>
      <c r="AL78" s="55" t="s">
        <v>123</v>
      </c>
      <c r="AM78" s="55" t="s">
        <v>123</v>
      </c>
      <c r="AN78" s="56" t="s">
        <v>124</v>
      </c>
      <c r="AO78" s="57" t="s">
        <v>124</v>
      </c>
      <c r="AP78" s="89" t="s">
        <v>124</v>
      </c>
      <c r="AQ78" s="89" t="s">
        <v>124</v>
      </c>
      <c r="AR78" s="69" t="s">
        <v>123</v>
      </c>
      <c r="AS78" s="70" t="s">
        <v>124</v>
      </c>
      <c r="AT78" s="71" t="s">
        <v>123</v>
      </c>
      <c r="AU78" s="71" t="s">
        <v>124</v>
      </c>
      <c r="AV78" s="71" t="s">
        <v>124</v>
      </c>
      <c r="AW78" s="72">
        <v>44565</v>
      </c>
      <c r="AZ78" s="30" t="s">
        <v>118</v>
      </c>
      <c r="BA78" s="18">
        <f>AR89</f>
        <v>15</v>
      </c>
      <c r="BB78" s="31">
        <f t="shared" si="7"/>
        <v>0.17647058823529413</v>
      </c>
      <c r="BC78" s="104">
        <v>67</v>
      </c>
      <c r="BD78" s="105">
        <v>0.83750000000000002</v>
      </c>
      <c r="BE78" s="47"/>
      <c r="BF78" s="49"/>
      <c r="BG78" s="47"/>
      <c r="BH78" s="47"/>
      <c r="BI78" s="47"/>
      <c r="BJ78" s="47"/>
    </row>
    <row r="79" spans="1:62" ht="16.5" x14ac:dyDescent="0.25">
      <c r="A79" s="78">
        <v>28</v>
      </c>
      <c r="B79" s="80">
        <v>44568</v>
      </c>
      <c r="C79" s="55" t="s">
        <v>276</v>
      </c>
      <c r="D79" s="55" t="s">
        <v>93</v>
      </c>
      <c r="E79" s="72">
        <v>44565</v>
      </c>
      <c r="F79" s="71">
        <v>1</v>
      </c>
      <c r="G79" s="71">
        <v>30</v>
      </c>
      <c r="H79" s="72">
        <v>44599</v>
      </c>
      <c r="I79" s="90">
        <f t="shared" si="4"/>
        <v>34</v>
      </c>
      <c r="J79" s="72" t="str">
        <f t="shared" si="6"/>
        <v>Extemporaneo</v>
      </c>
      <c r="K79" s="72" t="str">
        <f t="shared" si="5"/>
        <v>Extemporaneo</v>
      </c>
      <c r="L79" s="55" t="s">
        <v>124</v>
      </c>
      <c r="M79" s="55" t="s">
        <v>123</v>
      </c>
      <c r="N79" s="55" t="s">
        <v>123</v>
      </c>
      <c r="O79" s="55" t="s">
        <v>123</v>
      </c>
      <c r="P79" s="55" t="s">
        <v>123</v>
      </c>
      <c r="Q79" s="55" t="s">
        <v>86</v>
      </c>
      <c r="R79" s="55" t="s">
        <v>123</v>
      </c>
      <c r="S79" s="55" t="s">
        <v>123</v>
      </c>
      <c r="T79" s="55"/>
      <c r="U79" s="55" t="s">
        <v>123</v>
      </c>
      <c r="V79" s="55" t="s">
        <v>123</v>
      </c>
      <c r="W79" s="55" t="s">
        <v>123</v>
      </c>
      <c r="X79" s="55" t="s">
        <v>123</v>
      </c>
      <c r="Y79" s="55" t="s">
        <v>123</v>
      </c>
      <c r="Z79" s="55" t="s">
        <v>123</v>
      </c>
      <c r="AA79" s="55" t="s">
        <v>123</v>
      </c>
      <c r="AB79" s="55" t="s">
        <v>123</v>
      </c>
      <c r="AC79" s="55" t="s">
        <v>123</v>
      </c>
      <c r="AD79" s="55" t="s">
        <v>123</v>
      </c>
      <c r="AE79" s="55" t="s">
        <v>123</v>
      </c>
      <c r="AF79" s="55" t="s">
        <v>123</v>
      </c>
      <c r="AG79" s="55" t="s">
        <v>123</v>
      </c>
      <c r="AH79" s="55" t="s">
        <v>123</v>
      </c>
      <c r="AI79" s="55" t="s">
        <v>123</v>
      </c>
      <c r="AJ79" s="55" t="s">
        <v>123</v>
      </c>
      <c r="AK79" s="55" t="s">
        <v>123</v>
      </c>
      <c r="AL79" s="55" t="s">
        <v>123</v>
      </c>
      <c r="AM79" s="55" t="s">
        <v>123</v>
      </c>
      <c r="AN79" s="56" t="s">
        <v>124</v>
      </c>
      <c r="AO79" s="56" t="s">
        <v>124</v>
      </c>
      <c r="AP79" s="89" t="s">
        <v>124</v>
      </c>
      <c r="AQ79" s="89" t="s">
        <v>124</v>
      </c>
      <c r="AR79" s="82" t="s">
        <v>124</v>
      </c>
      <c r="AS79" s="70" t="s">
        <v>124</v>
      </c>
      <c r="AT79" s="71" t="s">
        <v>123</v>
      </c>
      <c r="AU79" s="71" t="s">
        <v>124</v>
      </c>
      <c r="AV79" s="71" t="s">
        <v>124</v>
      </c>
      <c r="AW79" s="72">
        <v>44568</v>
      </c>
      <c r="AZ79" s="30" t="s">
        <v>119</v>
      </c>
      <c r="BA79" s="18">
        <f>AS89</f>
        <v>82</v>
      </c>
      <c r="BB79" s="31">
        <f t="shared" si="7"/>
        <v>0.96470588235294119</v>
      </c>
      <c r="BC79" s="104">
        <v>78</v>
      </c>
      <c r="BD79" s="105">
        <v>0.97499999999999998</v>
      </c>
      <c r="BE79" s="47"/>
      <c r="BF79" s="49"/>
      <c r="BG79" s="47"/>
      <c r="BH79" s="47"/>
      <c r="BI79" s="47"/>
      <c r="BJ79" s="47"/>
    </row>
    <row r="80" spans="1:62" ht="33" customHeight="1" x14ac:dyDescent="0.25">
      <c r="A80" s="78">
        <v>35</v>
      </c>
      <c r="B80" s="80">
        <v>44573</v>
      </c>
      <c r="C80" s="55" t="s">
        <v>276</v>
      </c>
      <c r="D80" s="55" t="s">
        <v>87</v>
      </c>
      <c r="E80" s="72">
        <v>44573</v>
      </c>
      <c r="F80" s="71">
        <v>1</v>
      </c>
      <c r="G80" s="71">
        <v>30</v>
      </c>
      <c r="H80" s="72">
        <v>44575</v>
      </c>
      <c r="I80" s="90">
        <f t="shared" si="4"/>
        <v>2</v>
      </c>
      <c r="J80" s="72" t="str">
        <f t="shared" si="6"/>
        <v>Oportuno</v>
      </c>
      <c r="K80" s="72" t="str">
        <f t="shared" si="5"/>
        <v>Oportuno</v>
      </c>
      <c r="L80" s="55" t="s">
        <v>124</v>
      </c>
      <c r="M80" s="55" t="s">
        <v>123</v>
      </c>
      <c r="N80" s="55" t="s">
        <v>123</v>
      </c>
      <c r="O80" s="55" t="s">
        <v>123</v>
      </c>
      <c r="P80" s="55" t="s">
        <v>123</v>
      </c>
      <c r="Q80" s="55" t="s">
        <v>302</v>
      </c>
      <c r="R80" s="55" t="s">
        <v>123</v>
      </c>
      <c r="S80" s="55" t="s">
        <v>123</v>
      </c>
      <c r="T80" s="55"/>
      <c r="U80" s="55" t="s">
        <v>123</v>
      </c>
      <c r="V80" s="55" t="s">
        <v>123</v>
      </c>
      <c r="W80" s="55" t="s">
        <v>123</v>
      </c>
      <c r="X80" s="55" t="s">
        <v>123</v>
      </c>
      <c r="Y80" s="55" t="s">
        <v>123</v>
      </c>
      <c r="Z80" s="55" t="s">
        <v>123</v>
      </c>
      <c r="AA80" s="55" t="s">
        <v>123</v>
      </c>
      <c r="AB80" s="55" t="s">
        <v>123</v>
      </c>
      <c r="AC80" s="55" t="s">
        <v>123</v>
      </c>
      <c r="AD80" s="55" t="s">
        <v>123</v>
      </c>
      <c r="AE80" s="55" t="s">
        <v>123</v>
      </c>
      <c r="AF80" s="55" t="s">
        <v>123</v>
      </c>
      <c r="AG80" s="55" t="s">
        <v>123</v>
      </c>
      <c r="AH80" s="55" t="s">
        <v>123</v>
      </c>
      <c r="AI80" s="55" t="s">
        <v>123</v>
      </c>
      <c r="AJ80" s="55" t="s">
        <v>123</v>
      </c>
      <c r="AK80" s="55" t="s">
        <v>123</v>
      </c>
      <c r="AL80" s="55" t="s">
        <v>123</v>
      </c>
      <c r="AM80" s="55" t="s">
        <v>123</v>
      </c>
      <c r="AN80" s="56" t="s">
        <v>124</v>
      </c>
      <c r="AO80" s="56" t="s">
        <v>124</v>
      </c>
      <c r="AP80" s="89" t="s">
        <v>124</v>
      </c>
      <c r="AQ80" s="89" t="s">
        <v>124</v>
      </c>
      <c r="AR80" s="82" t="s">
        <v>123</v>
      </c>
      <c r="AS80" s="70" t="s">
        <v>124</v>
      </c>
      <c r="AT80" s="71" t="s">
        <v>123</v>
      </c>
      <c r="AU80" s="71" t="s">
        <v>124</v>
      </c>
      <c r="AV80" s="71" t="s">
        <v>123</v>
      </c>
      <c r="AW80" s="72">
        <v>44573</v>
      </c>
      <c r="AZ80" s="30" t="s">
        <v>120</v>
      </c>
      <c r="BA80" s="18">
        <f>AT89</f>
        <v>0</v>
      </c>
      <c r="BB80" s="31">
        <f t="shared" si="7"/>
        <v>0</v>
      </c>
      <c r="BC80" s="104">
        <v>0</v>
      </c>
      <c r="BD80" s="105">
        <v>0</v>
      </c>
      <c r="BE80" s="47"/>
      <c r="BF80" s="49"/>
      <c r="BG80" s="47"/>
      <c r="BH80" s="47"/>
      <c r="BI80" s="47"/>
      <c r="BJ80" s="47"/>
    </row>
    <row r="81" spans="1:62" ht="66" x14ac:dyDescent="0.25">
      <c r="A81" s="78">
        <v>47</v>
      </c>
      <c r="B81" s="80">
        <v>44579</v>
      </c>
      <c r="C81" s="55" t="s">
        <v>276</v>
      </c>
      <c r="D81" s="55" t="s">
        <v>87</v>
      </c>
      <c r="E81" s="72">
        <v>44578</v>
      </c>
      <c r="F81" s="71">
        <v>1</v>
      </c>
      <c r="G81" s="71">
        <v>30</v>
      </c>
      <c r="H81" s="72">
        <v>44600</v>
      </c>
      <c r="I81" s="90">
        <f t="shared" si="4"/>
        <v>22</v>
      </c>
      <c r="J81" s="72" t="str">
        <f t="shared" si="6"/>
        <v>Oportuno</v>
      </c>
      <c r="K81" s="72" t="str">
        <f t="shared" si="5"/>
        <v>Oportuno</v>
      </c>
      <c r="L81" s="55" t="s">
        <v>124</v>
      </c>
      <c r="M81" s="55" t="s">
        <v>123</v>
      </c>
      <c r="N81" s="55" t="s">
        <v>123</v>
      </c>
      <c r="O81" s="55" t="s">
        <v>123</v>
      </c>
      <c r="P81" s="55" t="s">
        <v>123</v>
      </c>
      <c r="Q81" s="55" t="s">
        <v>302</v>
      </c>
      <c r="R81" s="55" t="s">
        <v>123</v>
      </c>
      <c r="S81" s="55" t="s">
        <v>303</v>
      </c>
      <c r="T81" s="55"/>
      <c r="U81" s="55" t="s">
        <v>123</v>
      </c>
      <c r="V81" s="55" t="s">
        <v>123</v>
      </c>
      <c r="W81" s="55" t="s">
        <v>123</v>
      </c>
      <c r="X81" s="55" t="s">
        <v>123</v>
      </c>
      <c r="Y81" s="55" t="s">
        <v>123</v>
      </c>
      <c r="Z81" s="55" t="s">
        <v>123</v>
      </c>
      <c r="AA81" s="55" t="s">
        <v>123</v>
      </c>
      <c r="AB81" s="55" t="s">
        <v>123</v>
      </c>
      <c r="AC81" s="55" t="s">
        <v>123</v>
      </c>
      <c r="AD81" s="55" t="s">
        <v>123</v>
      </c>
      <c r="AE81" s="55" t="s">
        <v>123</v>
      </c>
      <c r="AF81" s="55" t="s">
        <v>123</v>
      </c>
      <c r="AG81" s="55" t="s">
        <v>123</v>
      </c>
      <c r="AH81" s="55" t="s">
        <v>123</v>
      </c>
      <c r="AI81" s="55" t="s">
        <v>123</v>
      </c>
      <c r="AJ81" s="55" t="s">
        <v>123</v>
      </c>
      <c r="AK81" s="55" t="s">
        <v>123</v>
      </c>
      <c r="AL81" s="55" t="s">
        <v>123</v>
      </c>
      <c r="AM81" s="55" t="s">
        <v>123</v>
      </c>
      <c r="AN81" s="56" t="s">
        <v>124</v>
      </c>
      <c r="AO81" s="56" t="s">
        <v>124</v>
      </c>
      <c r="AP81" s="89" t="s">
        <v>124</v>
      </c>
      <c r="AQ81" s="89" t="s">
        <v>124</v>
      </c>
      <c r="AR81" s="82" t="s">
        <v>123</v>
      </c>
      <c r="AS81" s="70" t="s">
        <v>124</v>
      </c>
      <c r="AT81" s="71" t="s">
        <v>123</v>
      </c>
      <c r="AU81" s="71" t="s">
        <v>124</v>
      </c>
      <c r="AV81" s="71" t="s">
        <v>123</v>
      </c>
      <c r="AW81" s="72">
        <v>44579</v>
      </c>
      <c r="AZ81" s="30" t="s">
        <v>121</v>
      </c>
      <c r="BA81" s="18">
        <f>AU89</f>
        <v>82</v>
      </c>
      <c r="BB81" s="31">
        <f t="shared" si="7"/>
        <v>0.96470588235294119</v>
      </c>
      <c r="BC81" s="104">
        <v>78</v>
      </c>
      <c r="BD81" s="105">
        <v>0.97499999999999998</v>
      </c>
      <c r="BE81" s="47"/>
      <c r="BF81" s="49"/>
      <c r="BG81" s="47"/>
      <c r="BH81" s="47"/>
      <c r="BI81" s="47"/>
      <c r="BJ81" s="47"/>
    </row>
    <row r="82" spans="1:62" ht="66" x14ac:dyDescent="0.25">
      <c r="A82" s="78">
        <v>75</v>
      </c>
      <c r="B82" s="80">
        <v>44582</v>
      </c>
      <c r="C82" s="55" t="s">
        <v>276</v>
      </c>
      <c r="D82" s="55" t="s">
        <v>87</v>
      </c>
      <c r="E82" s="72">
        <v>44582</v>
      </c>
      <c r="F82" s="71">
        <v>3</v>
      </c>
      <c r="G82" s="71">
        <v>30</v>
      </c>
      <c r="H82" s="72">
        <v>44600</v>
      </c>
      <c r="I82" s="90">
        <f t="shared" si="4"/>
        <v>18</v>
      </c>
      <c r="J82" s="72" t="str">
        <f t="shared" si="6"/>
        <v>Oportuno</v>
      </c>
      <c r="K82" s="72" t="str">
        <f t="shared" si="5"/>
        <v>Oportuno</v>
      </c>
      <c r="L82" s="55" t="s">
        <v>124</v>
      </c>
      <c r="M82" s="55" t="s">
        <v>123</v>
      </c>
      <c r="N82" s="55" t="s">
        <v>123</v>
      </c>
      <c r="O82" s="55" t="s">
        <v>123</v>
      </c>
      <c r="P82" s="55" t="s">
        <v>123</v>
      </c>
      <c r="Q82" s="55" t="s">
        <v>302</v>
      </c>
      <c r="R82" s="55" t="s">
        <v>123</v>
      </c>
      <c r="S82" s="55" t="s">
        <v>303</v>
      </c>
      <c r="T82" s="55"/>
      <c r="U82" s="55" t="s">
        <v>123</v>
      </c>
      <c r="V82" s="55" t="s">
        <v>123</v>
      </c>
      <c r="W82" s="55" t="s">
        <v>123</v>
      </c>
      <c r="X82" s="55" t="s">
        <v>123</v>
      </c>
      <c r="Y82" s="55" t="s">
        <v>123</v>
      </c>
      <c r="Z82" s="55" t="s">
        <v>123</v>
      </c>
      <c r="AA82" s="55" t="s">
        <v>123</v>
      </c>
      <c r="AB82" s="55" t="s">
        <v>123</v>
      </c>
      <c r="AC82" s="55" t="s">
        <v>123</v>
      </c>
      <c r="AD82" s="55" t="s">
        <v>123</v>
      </c>
      <c r="AE82" s="55" t="s">
        <v>123</v>
      </c>
      <c r="AF82" s="55" t="s">
        <v>123</v>
      </c>
      <c r="AG82" s="55" t="s">
        <v>123</v>
      </c>
      <c r="AH82" s="55" t="s">
        <v>123</v>
      </c>
      <c r="AI82" s="55" t="s">
        <v>123</v>
      </c>
      <c r="AJ82" s="55" t="s">
        <v>123</v>
      </c>
      <c r="AK82" s="55" t="s">
        <v>123</v>
      </c>
      <c r="AL82" s="55" t="s">
        <v>123</v>
      </c>
      <c r="AM82" s="55" t="s">
        <v>123</v>
      </c>
      <c r="AN82" s="56" t="s">
        <v>124</v>
      </c>
      <c r="AO82" s="56" t="s">
        <v>124</v>
      </c>
      <c r="AP82" s="89" t="s">
        <v>124</v>
      </c>
      <c r="AQ82" s="89" t="s">
        <v>124</v>
      </c>
      <c r="AR82" s="82" t="s">
        <v>123</v>
      </c>
      <c r="AS82" s="70" t="s">
        <v>304</v>
      </c>
      <c r="AT82" s="71" t="s">
        <v>123</v>
      </c>
      <c r="AU82" s="71" t="s">
        <v>124</v>
      </c>
      <c r="AV82" s="71" t="s">
        <v>123</v>
      </c>
      <c r="AW82" s="72">
        <v>44582</v>
      </c>
      <c r="AZ82" s="30" t="s">
        <v>122</v>
      </c>
      <c r="BA82" s="18">
        <f>AV89</f>
        <v>67</v>
      </c>
      <c r="BB82" s="31">
        <f t="shared" si="7"/>
        <v>0.78823529411764703</v>
      </c>
      <c r="BC82" s="104">
        <v>75</v>
      </c>
      <c r="BD82" s="105">
        <v>0.9375</v>
      </c>
      <c r="BE82" s="47"/>
      <c r="BF82" s="49"/>
      <c r="BG82" s="47"/>
      <c r="BH82" s="47"/>
      <c r="BI82" s="47"/>
      <c r="BJ82" s="47"/>
    </row>
    <row r="83" spans="1:62" ht="31.5" customHeight="1" x14ac:dyDescent="0.25">
      <c r="A83" s="78">
        <v>84</v>
      </c>
      <c r="B83" s="80">
        <v>44585</v>
      </c>
      <c r="C83" s="55" t="s">
        <v>276</v>
      </c>
      <c r="D83" s="55" t="s">
        <v>87</v>
      </c>
      <c r="E83" s="72">
        <v>44585</v>
      </c>
      <c r="F83" s="71">
        <v>1</v>
      </c>
      <c r="G83" s="71">
        <v>30</v>
      </c>
      <c r="H83" s="72">
        <v>44587</v>
      </c>
      <c r="I83" s="90">
        <f t="shared" si="4"/>
        <v>2</v>
      </c>
      <c r="J83" s="72" t="str">
        <f t="shared" si="6"/>
        <v>Oportuno</v>
      </c>
      <c r="K83" s="72" t="str">
        <f t="shared" si="5"/>
        <v>Oportuno</v>
      </c>
      <c r="L83" s="55" t="s">
        <v>124</v>
      </c>
      <c r="M83" s="55" t="s">
        <v>123</v>
      </c>
      <c r="N83" s="55" t="s">
        <v>123</v>
      </c>
      <c r="O83" s="55" t="s">
        <v>123</v>
      </c>
      <c r="P83" s="55" t="s">
        <v>123</v>
      </c>
      <c r="Q83" s="55" t="s">
        <v>302</v>
      </c>
      <c r="R83" s="55" t="s">
        <v>123</v>
      </c>
      <c r="S83" s="55" t="s">
        <v>298</v>
      </c>
      <c r="T83" s="55"/>
      <c r="U83" s="55" t="s">
        <v>123</v>
      </c>
      <c r="V83" s="55" t="s">
        <v>123</v>
      </c>
      <c r="W83" s="55" t="s">
        <v>123</v>
      </c>
      <c r="X83" s="55" t="s">
        <v>123</v>
      </c>
      <c r="Y83" s="55" t="s">
        <v>123</v>
      </c>
      <c r="Z83" s="55" t="s">
        <v>123</v>
      </c>
      <c r="AA83" s="55" t="s">
        <v>123</v>
      </c>
      <c r="AB83" s="55" t="s">
        <v>123</v>
      </c>
      <c r="AC83" s="55" t="s">
        <v>123</v>
      </c>
      <c r="AD83" s="55" t="s">
        <v>123</v>
      </c>
      <c r="AE83" s="55" t="s">
        <v>123</v>
      </c>
      <c r="AF83" s="55" t="s">
        <v>123</v>
      </c>
      <c r="AG83" s="55" t="s">
        <v>123</v>
      </c>
      <c r="AH83" s="55" t="s">
        <v>123</v>
      </c>
      <c r="AI83" s="55" t="s">
        <v>123</v>
      </c>
      <c r="AJ83" s="55" t="s">
        <v>123</v>
      </c>
      <c r="AK83" s="55" t="s">
        <v>123</v>
      </c>
      <c r="AL83" s="55" t="s">
        <v>123</v>
      </c>
      <c r="AM83" s="55" t="s">
        <v>123</v>
      </c>
      <c r="AN83" s="56" t="s">
        <v>124</v>
      </c>
      <c r="AO83" s="56" t="s">
        <v>124</v>
      </c>
      <c r="AP83" s="89" t="s">
        <v>124</v>
      </c>
      <c r="AQ83" s="89" t="s">
        <v>124</v>
      </c>
      <c r="AR83" s="82" t="s">
        <v>123</v>
      </c>
      <c r="AS83" s="70" t="s">
        <v>124</v>
      </c>
      <c r="AT83" s="71" t="s">
        <v>123</v>
      </c>
      <c r="AU83" s="71" t="s">
        <v>124</v>
      </c>
      <c r="AV83" s="71" t="s">
        <v>123</v>
      </c>
      <c r="AW83" s="72">
        <v>44585</v>
      </c>
      <c r="BE83" s="47"/>
      <c r="BF83" s="49"/>
      <c r="BG83" s="47"/>
      <c r="BH83" s="47"/>
      <c r="BI83" s="47"/>
      <c r="BJ83" s="47"/>
    </row>
    <row r="84" spans="1:62" ht="16.5" x14ac:dyDescent="0.25">
      <c r="A84" s="78">
        <v>97</v>
      </c>
      <c r="B84" s="80">
        <v>44586</v>
      </c>
      <c r="C84" s="55" t="s">
        <v>276</v>
      </c>
      <c r="D84" s="55" t="s">
        <v>87</v>
      </c>
      <c r="E84" s="72">
        <v>44585</v>
      </c>
      <c r="F84" s="71">
        <v>1</v>
      </c>
      <c r="G84" s="71">
        <v>30</v>
      </c>
      <c r="H84" s="72">
        <v>44587</v>
      </c>
      <c r="I84" s="90">
        <f t="shared" si="4"/>
        <v>2</v>
      </c>
      <c r="J84" s="72" t="str">
        <f t="shared" si="6"/>
        <v>Oportuno</v>
      </c>
      <c r="K84" s="72" t="str">
        <f t="shared" si="5"/>
        <v>Oportuno</v>
      </c>
      <c r="L84" s="55" t="s">
        <v>124</v>
      </c>
      <c r="M84" s="55" t="s">
        <v>123</v>
      </c>
      <c r="N84" s="55" t="s">
        <v>123</v>
      </c>
      <c r="O84" s="55" t="s">
        <v>123</v>
      </c>
      <c r="P84" s="55" t="s">
        <v>123</v>
      </c>
      <c r="Q84" s="55" t="s">
        <v>302</v>
      </c>
      <c r="R84" s="55" t="s">
        <v>123</v>
      </c>
      <c r="S84" s="55" t="s">
        <v>123</v>
      </c>
      <c r="T84" s="55"/>
      <c r="U84" s="55" t="s">
        <v>123</v>
      </c>
      <c r="V84" s="55" t="s">
        <v>123</v>
      </c>
      <c r="W84" s="55" t="s">
        <v>123</v>
      </c>
      <c r="X84" s="55" t="s">
        <v>123</v>
      </c>
      <c r="Y84" s="55" t="s">
        <v>123</v>
      </c>
      <c r="Z84" s="55" t="s">
        <v>123</v>
      </c>
      <c r="AA84" s="55" t="s">
        <v>123</v>
      </c>
      <c r="AB84" s="55" t="s">
        <v>123</v>
      </c>
      <c r="AC84" s="55" t="s">
        <v>123</v>
      </c>
      <c r="AD84" s="55" t="s">
        <v>123</v>
      </c>
      <c r="AE84" s="55" t="s">
        <v>123</v>
      </c>
      <c r="AF84" s="55" t="s">
        <v>123</v>
      </c>
      <c r="AG84" s="55" t="s">
        <v>123</v>
      </c>
      <c r="AH84" s="55" t="s">
        <v>123</v>
      </c>
      <c r="AI84" s="55" t="s">
        <v>123</v>
      </c>
      <c r="AJ84" s="55" t="s">
        <v>123</v>
      </c>
      <c r="AK84" s="55" t="s">
        <v>123</v>
      </c>
      <c r="AL84" s="55" t="s">
        <v>123</v>
      </c>
      <c r="AM84" s="55" t="s">
        <v>123</v>
      </c>
      <c r="AN84" s="56" t="s">
        <v>124</v>
      </c>
      <c r="AO84" s="56" t="s">
        <v>124</v>
      </c>
      <c r="AP84" s="89" t="s">
        <v>124</v>
      </c>
      <c r="AQ84" s="89" t="s">
        <v>124</v>
      </c>
      <c r="AR84" s="82" t="s">
        <v>123</v>
      </c>
      <c r="AS84" s="70" t="s">
        <v>124</v>
      </c>
      <c r="AT84" s="71" t="s">
        <v>123</v>
      </c>
      <c r="AU84" s="71" t="s">
        <v>124</v>
      </c>
      <c r="AV84" s="71" t="s">
        <v>123</v>
      </c>
      <c r="AW84" s="72">
        <v>44586</v>
      </c>
      <c r="BE84" s="47"/>
      <c r="BF84" s="49"/>
      <c r="BG84" s="47"/>
      <c r="BH84" s="47"/>
      <c r="BI84" s="47"/>
      <c r="BJ84" s="47"/>
    </row>
    <row r="85" spans="1:62" ht="16.5" x14ac:dyDescent="0.25">
      <c r="A85" s="78">
        <v>106</v>
      </c>
      <c r="B85" s="80">
        <v>44587</v>
      </c>
      <c r="C85" s="55" t="s">
        <v>276</v>
      </c>
      <c r="D85" s="55" t="s">
        <v>87</v>
      </c>
      <c r="E85" s="72">
        <v>44586</v>
      </c>
      <c r="F85" s="71">
        <v>1</v>
      </c>
      <c r="G85" s="71">
        <v>30</v>
      </c>
      <c r="H85" s="72">
        <v>44587</v>
      </c>
      <c r="I85" s="90">
        <f t="shared" si="4"/>
        <v>1</v>
      </c>
      <c r="J85" s="72" t="str">
        <f t="shared" si="6"/>
        <v>Oportuno</v>
      </c>
      <c r="K85" s="72" t="str">
        <f t="shared" si="5"/>
        <v>Oportuno</v>
      </c>
      <c r="L85" s="55" t="s">
        <v>124</v>
      </c>
      <c r="M85" s="55" t="s">
        <v>123</v>
      </c>
      <c r="N85" s="55" t="s">
        <v>123</v>
      </c>
      <c r="O85" s="55" t="s">
        <v>123</v>
      </c>
      <c r="P85" s="55" t="s">
        <v>123</v>
      </c>
      <c r="Q85" s="55" t="s">
        <v>302</v>
      </c>
      <c r="R85" s="55" t="s">
        <v>123</v>
      </c>
      <c r="S85" s="55" t="s">
        <v>123</v>
      </c>
      <c r="T85" s="55"/>
      <c r="U85" s="55" t="s">
        <v>123</v>
      </c>
      <c r="V85" s="55" t="s">
        <v>123</v>
      </c>
      <c r="W85" s="55" t="s">
        <v>123</v>
      </c>
      <c r="X85" s="55" t="s">
        <v>123</v>
      </c>
      <c r="Y85" s="55" t="s">
        <v>123</v>
      </c>
      <c r="Z85" s="55" t="s">
        <v>123</v>
      </c>
      <c r="AA85" s="55" t="s">
        <v>123</v>
      </c>
      <c r="AB85" s="55" t="s">
        <v>123</v>
      </c>
      <c r="AC85" s="55" t="s">
        <v>123</v>
      </c>
      <c r="AD85" s="55" t="s">
        <v>123</v>
      </c>
      <c r="AE85" s="55" t="s">
        <v>123</v>
      </c>
      <c r="AF85" s="55" t="s">
        <v>123</v>
      </c>
      <c r="AG85" s="55" t="s">
        <v>123</v>
      </c>
      <c r="AH85" s="55" t="s">
        <v>123</v>
      </c>
      <c r="AI85" s="55" t="s">
        <v>123</v>
      </c>
      <c r="AJ85" s="55" t="s">
        <v>123</v>
      </c>
      <c r="AK85" s="55" t="s">
        <v>123</v>
      </c>
      <c r="AL85" s="55" t="s">
        <v>123</v>
      </c>
      <c r="AM85" s="55" t="s">
        <v>123</v>
      </c>
      <c r="AN85" s="56" t="s">
        <v>124</v>
      </c>
      <c r="AO85" s="56" t="s">
        <v>124</v>
      </c>
      <c r="AP85" s="89" t="s">
        <v>124</v>
      </c>
      <c r="AQ85" s="89" t="s">
        <v>124</v>
      </c>
      <c r="AR85" s="82" t="s">
        <v>123</v>
      </c>
      <c r="AS85" s="70" t="s">
        <v>124</v>
      </c>
      <c r="AT85" s="71" t="s">
        <v>123</v>
      </c>
      <c r="AU85" s="71" t="s">
        <v>124</v>
      </c>
      <c r="AV85" s="71" t="s">
        <v>123</v>
      </c>
      <c r="AW85" s="72">
        <v>44587</v>
      </c>
      <c r="BE85" s="47"/>
      <c r="BF85" s="49"/>
      <c r="BG85" s="47"/>
      <c r="BH85" s="47"/>
      <c r="BI85" s="47"/>
      <c r="BJ85" s="47"/>
    </row>
    <row r="86" spans="1:62" ht="16.5" x14ac:dyDescent="0.25">
      <c r="A86" s="78">
        <v>117</v>
      </c>
      <c r="B86" s="80">
        <v>44588</v>
      </c>
      <c r="C86" s="55" t="s">
        <v>276</v>
      </c>
      <c r="D86" s="55" t="s">
        <v>87</v>
      </c>
      <c r="E86" s="72">
        <v>44587</v>
      </c>
      <c r="F86" s="71">
        <v>1</v>
      </c>
      <c r="G86" s="71">
        <v>30</v>
      </c>
      <c r="H86" s="72">
        <v>44588</v>
      </c>
      <c r="I86" s="90">
        <f t="shared" si="4"/>
        <v>1</v>
      </c>
      <c r="J86" s="72" t="str">
        <f t="shared" si="6"/>
        <v>Oportuno</v>
      </c>
      <c r="K86" s="72" t="str">
        <f t="shared" si="5"/>
        <v>Oportuno</v>
      </c>
      <c r="L86" s="55" t="s">
        <v>124</v>
      </c>
      <c r="M86" s="55" t="s">
        <v>123</v>
      </c>
      <c r="N86" s="55" t="s">
        <v>123</v>
      </c>
      <c r="O86" s="55" t="s">
        <v>123</v>
      </c>
      <c r="P86" s="55" t="s">
        <v>123</v>
      </c>
      <c r="Q86" s="55" t="s">
        <v>302</v>
      </c>
      <c r="R86" s="55" t="s">
        <v>123</v>
      </c>
      <c r="S86" s="55" t="s">
        <v>123</v>
      </c>
      <c r="T86" s="55"/>
      <c r="U86" s="55" t="s">
        <v>123</v>
      </c>
      <c r="V86" s="55" t="s">
        <v>123</v>
      </c>
      <c r="W86" s="55" t="s">
        <v>123</v>
      </c>
      <c r="X86" s="55" t="s">
        <v>123</v>
      </c>
      <c r="Y86" s="55" t="s">
        <v>123</v>
      </c>
      <c r="Z86" s="55" t="s">
        <v>123</v>
      </c>
      <c r="AA86" s="55" t="s">
        <v>123</v>
      </c>
      <c r="AB86" s="55" t="s">
        <v>123</v>
      </c>
      <c r="AC86" s="55" t="s">
        <v>123</v>
      </c>
      <c r="AD86" s="55" t="s">
        <v>123</v>
      </c>
      <c r="AE86" s="55" t="s">
        <v>123</v>
      </c>
      <c r="AF86" s="55" t="s">
        <v>123</v>
      </c>
      <c r="AG86" s="55" t="s">
        <v>123</v>
      </c>
      <c r="AH86" s="55" t="s">
        <v>123</v>
      </c>
      <c r="AI86" s="55" t="s">
        <v>123</v>
      </c>
      <c r="AJ86" s="55" t="s">
        <v>123</v>
      </c>
      <c r="AK86" s="55" t="s">
        <v>123</v>
      </c>
      <c r="AL86" s="55" t="s">
        <v>123</v>
      </c>
      <c r="AM86" s="55" t="s">
        <v>123</v>
      </c>
      <c r="AN86" s="56" t="s">
        <v>124</v>
      </c>
      <c r="AO86" s="56" t="s">
        <v>124</v>
      </c>
      <c r="AP86" s="89" t="s">
        <v>124</v>
      </c>
      <c r="AQ86" s="89" t="s">
        <v>124</v>
      </c>
      <c r="AR86" s="82" t="s">
        <v>123</v>
      </c>
      <c r="AS86" s="70" t="s">
        <v>124</v>
      </c>
      <c r="AT86" s="71" t="s">
        <v>123</v>
      </c>
      <c r="AU86" s="71" t="s">
        <v>124</v>
      </c>
      <c r="AV86" s="71" t="s">
        <v>123</v>
      </c>
      <c r="AW86" s="72">
        <v>44588</v>
      </c>
      <c r="BE86" s="47"/>
      <c r="BF86" s="49"/>
      <c r="BG86" s="47"/>
      <c r="BH86" s="47"/>
      <c r="BI86" s="47"/>
      <c r="BJ86" s="47"/>
    </row>
    <row r="87" spans="1:62" ht="16.5" x14ac:dyDescent="0.25">
      <c r="A87" s="78">
        <v>129</v>
      </c>
      <c r="B87" s="80">
        <v>44592</v>
      </c>
      <c r="C87" s="55" t="s">
        <v>276</v>
      </c>
      <c r="D87" s="55" t="s">
        <v>313</v>
      </c>
      <c r="E87" s="72">
        <v>44592</v>
      </c>
      <c r="F87" s="71">
        <v>1</v>
      </c>
      <c r="G87" s="71">
        <v>30</v>
      </c>
      <c r="H87" s="72">
        <v>44593</v>
      </c>
      <c r="I87" s="90">
        <f t="shared" si="4"/>
        <v>1</v>
      </c>
      <c r="J87" s="72" t="str">
        <f t="shared" si="6"/>
        <v>Oportuno</v>
      </c>
      <c r="K87" s="72" t="str">
        <f t="shared" si="5"/>
        <v>Oportuno</v>
      </c>
      <c r="L87" s="55" t="s">
        <v>124</v>
      </c>
      <c r="M87" s="55" t="s">
        <v>123</v>
      </c>
      <c r="N87" s="55" t="s">
        <v>123</v>
      </c>
      <c r="O87" s="55" t="s">
        <v>123</v>
      </c>
      <c r="P87" s="55" t="s">
        <v>123</v>
      </c>
      <c r="Q87" s="55" t="s">
        <v>91</v>
      </c>
      <c r="R87" s="55" t="s">
        <v>123</v>
      </c>
      <c r="S87" s="55" t="s">
        <v>123</v>
      </c>
      <c r="T87" s="55"/>
      <c r="U87" s="55" t="s">
        <v>123</v>
      </c>
      <c r="V87" s="55" t="s">
        <v>123</v>
      </c>
      <c r="W87" s="55" t="s">
        <v>123</v>
      </c>
      <c r="X87" s="55" t="s">
        <v>123</v>
      </c>
      <c r="Y87" s="55" t="s">
        <v>123</v>
      </c>
      <c r="Z87" s="55" t="s">
        <v>123</v>
      </c>
      <c r="AA87" s="55" t="s">
        <v>123</v>
      </c>
      <c r="AB87" s="55" t="s">
        <v>123</v>
      </c>
      <c r="AC87" s="55" t="s">
        <v>123</v>
      </c>
      <c r="AD87" s="55" t="s">
        <v>123</v>
      </c>
      <c r="AE87" s="55" t="s">
        <v>123</v>
      </c>
      <c r="AF87" s="55" t="s">
        <v>123</v>
      </c>
      <c r="AG87" s="55" t="s">
        <v>123</v>
      </c>
      <c r="AH87" s="55" t="s">
        <v>123</v>
      </c>
      <c r="AI87" s="55" t="s">
        <v>123</v>
      </c>
      <c r="AJ87" s="55" t="s">
        <v>123</v>
      </c>
      <c r="AK87" s="55" t="s">
        <v>123</v>
      </c>
      <c r="AL87" s="55" t="s">
        <v>123</v>
      </c>
      <c r="AM87" s="55" t="s">
        <v>123</v>
      </c>
      <c r="AN87" s="56" t="s">
        <v>124</v>
      </c>
      <c r="AO87" s="56" t="s">
        <v>124</v>
      </c>
      <c r="AP87" s="89" t="s">
        <v>124</v>
      </c>
      <c r="AQ87" s="89" t="s">
        <v>124</v>
      </c>
      <c r="AR87" s="82" t="s">
        <v>123</v>
      </c>
      <c r="AS87" s="70" t="s">
        <v>124</v>
      </c>
      <c r="AT87" s="71" t="s">
        <v>123</v>
      </c>
      <c r="AU87" s="71" t="s">
        <v>124</v>
      </c>
      <c r="AV87" s="71" t="s">
        <v>124</v>
      </c>
      <c r="AW87" s="72">
        <v>44592</v>
      </c>
      <c r="BE87" s="47"/>
      <c r="BF87" s="49"/>
      <c r="BG87" s="47"/>
      <c r="BH87" s="47"/>
      <c r="BI87" s="47"/>
      <c r="BJ87" s="47"/>
    </row>
    <row r="88" spans="1:62" ht="16.5" x14ac:dyDescent="0.3">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60"/>
      <c r="AO88" s="61"/>
      <c r="AP88" s="58"/>
      <c r="AQ88" s="58"/>
      <c r="AR88" s="47"/>
      <c r="AS88" s="47"/>
      <c r="AT88" s="47"/>
      <c r="AU88" s="47"/>
      <c r="AV88" s="47"/>
      <c r="AW88" s="47"/>
      <c r="AX88" s="47"/>
      <c r="AY88" s="47"/>
      <c r="AZ88" s="47"/>
      <c r="BA88" s="47"/>
      <c r="BB88" s="47"/>
      <c r="BC88" s="47"/>
      <c r="BD88" s="47"/>
      <c r="BE88" s="47"/>
      <c r="BF88" s="47"/>
      <c r="BG88" s="47"/>
      <c r="BH88" s="47"/>
      <c r="BI88" s="47"/>
      <c r="BJ88" s="47"/>
    </row>
    <row r="89" spans="1:62" ht="16.5" x14ac:dyDescent="0.3">
      <c r="C89" s="62"/>
      <c r="D89" s="62"/>
      <c r="E89" s="62"/>
      <c r="F89" s="62"/>
      <c r="G89" s="62"/>
      <c r="H89" s="62"/>
      <c r="I89" s="62"/>
      <c r="J89" s="62"/>
      <c r="K89" s="62" t="s">
        <v>124</v>
      </c>
      <c r="L89" s="62">
        <f>COUNTIF(L3:L87,$A$92)</f>
        <v>79</v>
      </c>
      <c r="M89" s="62">
        <f>COUNTIF(M3:M87,$A$92)</f>
        <v>6</v>
      </c>
      <c r="N89" s="62">
        <f>COUNTIF(N3:N87,$A$92)</f>
        <v>5</v>
      </c>
      <c r="O89" s="62">
        <f>COUNTIF(O3:O87,$A$92)</f>
        <v>3</v>
      </c>
      <c r="P89" s="62">
        <f>COUNTIF(P3:P87,$A$92)</f>
        <v>2</v>
      </c>
      <c r="Q89" s="58"/>
      <c r="R89" s="62">
        <f>COUNTIF(R3:R87,$A$92)</f>
        <v>2</v>
      </c>
      <c r="S89" s="62">
        <v>31</v>
      </c>
      <c r="T89" s="62">
        <f t="shared" ref="T89:AM89" si="8">COUNTIF(T3:T87,$A$92)</f>
        <v>0</v>
      </c>
      <c r="U89" s="62">
        <f t="shared" si="8"/>
        <v>2</v>
      </c>
      <c r="V89" s="62">
        <f t="shared" si="8"/>
        <v>2</v>
      </c>
      <c r="W89" s="62">
        <f t="shared" si="8"/>
        <v>0</v>
      </c>
      <c r="X89" s="62">
        <f t="shared" si="8"/>
        <v>0</v>
      </c>
      <c r="Y89" s="62">
        <f t="shared" si="8"/>
        <v>1</v>
      </c>
      <c r="Z89" s="62">
        <f t="shared" si="8"/>
        <v>1</v>
      </c>
      <c r="AA89" s="62">
        <f t="shared" si="8"/>
        <v>0</v>
      </c>
      <c r="AB89" s="62">
        <f t="shared" si="8"/>
        <v>1</v>
      </c>
      <c r="AC89" s="62">
        <f t="shared" si="8"/>
        <v>1</v>
      </c>
      <c r="AD89" s="62">
        <f t="shared" si="8"/>
        <v>7</v>
      </c>
      <c r="AE89" s="62">
        <f t="shared" si="8"/>
        <v>0</v>
      </c>
      <c r="AF89" s="62">
        <f t="shared" si="8"/>
        <v>2</v>
      </c>
      <c r="AG89" s="62">
        <f t="shared" si="8"/>
        <v>1</v>
      </c>
      <c r="AH89" s="62">
        <f t="shared" si="8"/>
        <v>0</v>
      </c>
      <c r="AI89" s="62">
        <f t="shared" si="8"/>
        <v>0</v>
      </c>
      <c r="AJ89" s="62">
        <f t="shared" si="8"/>
        <v>0</v>
      </c>
      <c r="AK89" s="62">
        <f t="shared" si="8"/>
        <v>0</v>
      </c>
      <c r="AL89" s="62">
        <f t="shared" si="8"/>
        <v>2</v>
      </c>
      <c r="AM89" s="62">
        <f t="shared" si="8"/>
        <v>2</v>
      </c>
      <c r="AN89" s="62">
        <f t="shared" ref="AN89:AV89" si="9">COUNTIF(AN3:AN87,$A$92)</f>
        <v>77</v>
      </c>
      <c r="AO89" s="62">
        <f t="shared" si="9"/>
        <v>76</v>
      </c>
      <c r="AP89" s="62">
        <f t="shared" si="9"/>
        <v>79</v>
      </c>
      <c r="AQ89" s="62">
        <f t="shared" si="9"/>
        <v>78</v>
      </c>
      <c r="AR89" s="62">
        <f t="shared" si="9"/>
        <v>15</v>
      </c>
      <c r="AS89" s="62">
        <f t="shared" si="9"/>
        <v>82</v>
      </c>
      <c r="AT89" s="62">
        <f t="shared" si="9"/>
        <v>0</v>
      </c>
      <c r="AU89" s="62">
        <f>COUNTIF(AU3:AU87,$A$92)</f>
        <v>82</v>
      </c>
      <c r="AV89" s="62">
        <f t="shared" si="9"/>
        <v>67</v>
      </c>
      <c r="AW89" s="47"/>
      <c r="AX89" s="47"/>
      <c r="AY89" s="47"/>
      <c r="AZ89" s="47"/>
      <c r="BA89" s="47"/>
      <c r="BB89" s="47"/>
      <c r="BC89" s="47"/>
      <c r="BD89" s="47"/>
      <c r="BE89" s="47"/>
      <c r="BF89" s="47"/>
      <c r="BG89" s="47"/>
      <c r="BH89" s="47"/>
      <c r="BI89" s="47"/>
      <c r="BJ89" s="47"/>
    </row>
    <row r="90" spans="1:62" ht="16.5" x14ac:dyDescent="0.3">
      <c r="A90" s="62"/>
      <c r="B90" s="62"/>
      <c r="C90" s="62"/>
      <c r="D90" s="62"/>
      <c r="E90" s="62"/>
      <c r="F90" s="62"/>
      <c r="G90" s="62"/>
      <c r="H90" s="62"/>
      <c r="I90" s="62"/>
      <c r="J90" s="62"/>
      <c r="K90" s="62" t="s">
        <v>123</v>
      </c>
      <c r="L90" s="62">
        <f>COUNTIF(L3:L87,$A$93)</f>
        <v>6</v>
      </c>
      <c r="M90" s="62">
        <f>COUNTIF(M3:M87,$A$93)</f>
        <v>79</v>
      </c>
      <c r="N90" s="62">
        <f>COUNTIF(N3:N87,$A$93)</f>
        <v>80</v>
      </c>
      <c r="O90" s="62">
        <f>COUNTIF(O3:O87,$A$93)</f>
        <v>82</v>
      </c>
      <c r="P90" s="62">
        <f>COUNTIF(P3:P87,$A$93)</f>
        <v>83</v>
      </c>
      <c r="Q90" s="58"/>
      <c r="R90" s="62">
        <f>COUNTIF(R3:R87,$A$93)</f>
        <v>83</v>
      </c>
      <c r="S90" s="62">
        <f>COUNTIF(S3:S87,$A$93)</f>
        <v>55</v>
      </c>
      <c r="T90" s="62">
        <f t="shared" ref="T90:AM90" si="10">COUNTIF(T3:T87,$A$93)</f>
        <v>0</v>
      </c>
      <c r="U90" s="62">
        <f t="shared" si="10"/>
        <v>83</v>
      </c>
      <c r="V90" s="62">
        <f t="shared" si="10"/>
        <v>83</v>
      </c>
      <c r="W90" s="62">
        <f t="shared" si="10"/>
        <v>85</v>
      </c>
      <c r="X90" s="62">
        <f t="shared" si="10"/>
        <v>85</v>
      </c>
      <c r="Y90" s="62">
        <f t="shared" si="10"/>
        <v>84</v>
      </c>
      <c r="Z90" s="62">
        <f t="shared" si="10"/>
        <v>84</v>
      </c>
      <c r="AA90" s="62">
        <f t="shared" si="10"/>
        <v>85</v>
      </c>
      <c r="AB90" s="62">
        <f t="shared" si="10"/>
        <v>84</v>
      </c>
      <c r="AC90" s="62">
        <f t="shared" si="10"/>
        <v>84</v>
      </c>
      <c r="AD90" s="62">
        <f t="shared" si="10"/>
        <v>78</v>
      </c>
      <c r="AE90" s="62">
        <f t="shared" si="10"/>
        <v>85</v>
      </c>
      <c r="AF90" s="62">
        <f t="shared" si="10"/>
        <v>83</v>
      </c>
      <c r="AG90" s="62">
        <f t="shared" si="10"/>
        <v>84</v>
      </c>
      <c r="AH90" s="62">
        <f t="shared" si="10"/>
        <v>85</v>
      </c>
      <c r="AI90" s="62">
        <f t="shared" si="10"/>
        <v>85</v>
      </c>
      <c r="AJ90" s="62">
        <f t="shared" si="10"/>
        <v>85</v>
      </c>
      <c r="AK90" s="62">
        <f t="shared" si="10"/>
        <v>85</v>
      </c>
      <c r="AL90" s="62">
        <f t="shared" si="10"/>
        <v>83</v>
      </c>
      <c r="AM90" s="62">
        <f t="shared" si="10"/>
        <v>83</v>
      </c>
      <c r="AN90" s="62">
        <f t="shared" ref="AN90:AV90" si="11">COUNTIF(AN3:AN87,$A$93)</f>
        <v>8</v>
      </c>
      <c r="AO90" s="62">
        <f t="shared" si="11"/>
        <v>9</v>
      </c>
      <c r="AP90" s="62">
        <f t="shared" si="11"/>
        <v>6</v>
      </c>
      <c r="AQ90" s="62">
        <f t="shared" si="11"/>
        <v>7</v>
      </c>
      <c r="AR90" s="62">
        <f t="shared" si="11"/>
        <v>68</v>
      </c>
      <c r="AS90" s="62">
        <f t="shared" si="11"/>
        <v>1</v>
      </c>
      <c r="AT90" s="62">
        <f t="shared" si="11"/>
        <v>83</v>
      </c>
      <c r="AU90" s="62">
        <f t="shared" si="11"/>
        <v>1</v>
      </c>
      <c r="AV90" s="62">
        <f t="shared" si="11"/>
        <v>16</v>
      </c>
      <c r="AW90" s="47"/>
      <c r="AX90" s="47"/>
      <c r="AY90" s="47"/>
      <c r="AZ90" s="47"/>
      <c r="BA90" s="47"/>
      <c r="BB90" s="47"/>
      <c r="BC90" s="47"/>
      <c r="BD90" s="47"/>
      <c r="BE90" s="47"/>
      <c r="BF90" s="47"/>
      <c r="BG90" s="47"/>
      <c r="BH90" s="47"/>
      <c r="BI90" s="47"/>
      <c r="BJ90" s="47"/>
    </row>
    <row r="91" spans="1:62" ht="33" x14ac:dyDescent="0.3">
      <c r="A91" s="65" t="s">
        <v>216</v>
      </c>
      <c r="B91" s="62"/>
      <c r="C91" s="62"/>
      <c r="H91" s="62"/>
      <c r="I91" s="62"/>
      <c r="J91" s="62"/>
      <c r="K91" s="62"/>
      <c r="L91" s="62"/>
      <c r="M91" s="66"/>
      <c r="N91" s="66"/>
      <c r="O91" s="66"/>
      <c r="P91" s="62"/>
      <c r="Q91" s="85" t="s">
        <v>87</v>
      </c>
      <c r="R91" s="86">
        <f>COUNTIF($Q$3:$Q$87,$Q$74)</f>
        <v>20</v>
      </c>
      <c r="S91" s="63"/>
      <c r="T91" s="62"/>
      <c r="U91" s="62"/>
      <c r="V91" s="62"/>
      <c r="W91" s="62"/>
      <c r="X91" s="62"/>
      <c r="Y91" s="62"/>
      <c r="Z91" s="62"/>
      <c r="AA91" s="62"/>
      <c r="AB91" s="62"/>
      <c r="AC91" s="62"/>
      <c r="AD91" s="62"/>
      <c r="AE91" s="62"/>
      <c r="AF91" s="62"/>
      <c r="AG91" s="62"/>
      <c r="AH91" s="62"/>
      <c r="AI91" s="62"/>
      <c r="AJ91" s="62"/>
      <c r="AK91" s="62"/>
      <c r="AL91" s="62"/>
      <c r="AM91" s="62"/>
      <c r="AN91" s="64"/>
      <c r="AO91" s="64"/>
      <c r="AP91" s="58"/>
      <c r="AQ91" s="58"/>
      <c r="AR91" s="47"/>
      <c r="AS91" s="47"/>
      <c r="AT91" s="47"/>
      <c r="AU91" s="47"/>
      <c r="AV91" s="47"/>
      <c r="AW91" s="47"/>
      <c r="AX91" s="47"/>
      <c r="AY91" s="47"/>
      <c r="AZ91" s="47"/>
      <c r="BA91" s="47"/>
      <c r="BB91" s="47"/>
      <c r="BC91" s="47"/>
      <c r="BD91" s="47"/>
      <c r="BE91" s="47"/>
      <c r="BF91" s="47"/>
      <c r="BG91" s="47"/>
      <c r="BH91" s="47"/>
      <c r="BI91" s="47"/>
      <c r="BJ91" s="47"/>
    </row>
    <row r="92" spans="1:62" ht="16.5" x14ac:dyDescent="0.3">
      <c r="A92" s="59" t="s">
        <v>124</v>
      </c>
      <c r="B92" s="62"/>
      <c r="C92" s="62"/>
      <c r="H92" s="62"/>
      <c r="I92" s="62"/>
      <c r="J92" s="62"/>
      <c r="K92" s="62"/>
      <c r="L92" s="58"/>
      <c r="M92" s="62"/>
      <c r="N92" s="62"/>
      <c r="O92" s="62"/>
      <c r="P92" s="62"/>
      <c r="Q92" s="85" t="s">
        <v>93</v>
      </c>
      <c r="R92" s="86">
        <f>COUNTIF($Q$3:$Q$87,$Q$4)</f>
        <v>27</v>
      </c>
      <c r="S92" s="62"/>
      <c r="T92" s="62"/>
      <c r="U92" s="62"/>
      <c r="V92" s="62"/>
      <c r="W92" s="62"/>
      <c r="X92" s="62"/>
      <c r="Y92" s="62"/>
      <c r="Z92" s="62"/>
      <c r="AA92" s="62"/>
      <c r="AB92" s="62"/>
      <c r="AC92" s="62"/>
      <c r="AD92" s="62"/>
      <c r="AE92" s="62"/>
      <c r="AF92" s="62"/>
      <c r="AG92" s="62"/>
      <c r="AH92" s="62"/>
      <c r="AI92" s="62"/>
      <c r="AJ92" s="62"/>
      <c r="AK92" s="62"/>
      <c r="AL92" s="62"/>
      <c r="AM92" s="62"/>
      <c r="AN92" s="64"/>
      <c r="AO92" s="64"/>
      <c r="AP92" s="58"/>
      <c r="AQ92" s="58"/>
      <c r="AR92" s="47"/>
      <c r="AS92" s="47"/>
      <c r="AT92" s="47"/>
      <c r="AU92" s="47"/>
      <c r="AV92" s="47"/>
      <c r="AW92" s="47"/>
      <c r="AX92" s="47"/>
      <c r="AY92" s="47"/>
      <c r="AZ92" s="47"/>
      <c r="BA92" s="47"/>
      <c r="BB92" s="47"/>
      <c r="BC92" s="47"/>
      <c r="BD92" s="47"/>
      <c r="BE92" s="47"/>
      <c r="BF92" s="47"/>
      <c r="BG92" s="47"/>
      <c r="BH92" s="47"/>
      <c r="BI92" s="47"/>
      <c r="BJ92" s="47"/>
    </row>
    <row r="93" spans="1:62" ht="16.5" x14ac:dyDescent="0.3">
      <c r="A93" s="59" t="s">
        <v>123</v>
      </c>
      <c r="B93" s="62"/>
      <c r="C93" s="62"/>
      <c r="H93" s="62"/>
      <c r="I93" s="62"/>
      <c r="J93" s="62"/>
      <c r="K93" s="62"/>
      <c r="L93" s="58"/>
      <c r="M93" s="62"/>
      <c r="N93" s="62"/>
      <c r="O93" s="62"/>
      <c r="P93" s="62"/>
      <c r="Q93" s="86" t="s">
        <v>88</v>
      </c>
      <c r="R93" s="86">
        <f>COUNTIF($Q$3:$Q$87,$Q$47)</f>
        <v>1</v>
      </c>
      <c r="S93" s="62"/>
      <c r="T93" s="62"/>
      <c r="U93" s="62"/>
      <c r="V93" s="62"/>
      <c r="W93" s="62"/>
      <c r="X93" s="62"/>
      <c r="Y93" s="62"/>
      <c r="Z93" s="62"/>
      <c r="AA93" s="62"/>
      <c r="AB93" s="62"/>
      <c r="AC93" s="62"/>
      <c r="AD93" s="62"/>
      <c r="AE93" s="62"/>
      <c r="AF93" s="62"/>
      <c r="AG93" s="62"/>
      <c r="AH93" s="62"/>
      <c r="AI93" s="62"/>
      <c r="AJ93" s="62"/>
      <c r="AK93" s="62"/>
      <c r="AL93" s="62"/>
      <c r="AM93" s="62"/>
      <c r="AN93" s="64"/>
      <c r="AO93" s="64"/>
      <c r="AP93" s="58"/>
      <c r="AQ93" s="58"/>
      <c r="AR93" s="67"/>
      <c r="AS93" s="67"/>
      <c r="AT93" s="67"/>
      <c r="AU93" s="67"/>
      <c r="AV93" s="67"/>
      <c r="AW93" s="67"/>
      <c r="AX93" s="67"/>
      <c r="AY93" s="67"/>
      <c r="AZ93" s="67"/>
      <c r="BA93" s="67"/>
      <c r="BB93" s="67"/>
      <c r="BC93" s="67"/>
      <c r="BD93" s="67"/>
      <c r="BE93" s="50"/>
      <c r="BF93" s="50"/>
      <c r="BG93" s="50"/>
      <c r="BH93" s="50"/>
      <c r="BI93" s="50"/>
      <c r="BJ93" s="50"/>
    </row>
    <row r="94" spans="1:62" ht="16.5" x14ac:dyDescent="0.3">
      <c r="A94" s="62"/>
      <c r="B94" s="62"/>
      <c r="C94" s="62"/>
      <c r="H94" s="62"/>
      <c r="I94" s="62"/>
      <c r="J94" s="62"/>
      <c r="K94" s="62"/>
      <c r="L94" s="62"/>
      <c r="M94" s="62"/>
      <c r="N94" s="62"/>
      <c r="O94" s="62"/>
      <c r="P94" s="62"/>
      <c r="Q94" s="85" t="s">
        <v>89</v>
      </c>
      <c r="R94" s="86"/>
      <c r="S94" s="62"/>
      <c r="T94" s="62"/>
      <c r="U94" s="62"/>
      <c r="V94" s="62"/>
      <c r="W94" s="62"/>
      <c r="X94" s="62"/>
      <c r="Y94" s="62"/>
      <c r="Z94" s="62"/>
      <c r="AA94" s="62"/>
      <c r="AB94" s="62"/>
      <c r="AC94" s="62"/>
      <c r="AD94" s="62"/>
      <c r="AE94" s="62"/>
      <c r="AF94" s="62"/>
      <c r="AG94" s="62"/>
      <c r="AH94" s="62"/>
      <c r="AI94" s="62"/>
      <c r="AJ94" s="62"/>
      <c r="AK94" s="62"/>
      <c r="AL94" s="62"/>
      <c r="AM94" s="62"/>
      <c r="AN94" s="64"/>
      <c r="AO94" s="64"/>
      <c r="AP94" s="58"/>
      <c r="AQ94" s="58"/>
      <c r="AR94" s="67"/>
      <c r="AS94" s="67"/>
      <c r="AT94" s="67"/>
      <c r="AU94" s="67"/>
      <c r="AV94" s="67"/>
      <c r="AW94" s="67"/>
      <c r="AX94" s="67"/>
      <c r="AY94" s="67"/>
      <c r="AZ94" s="67"/>
      <c r="BA94" s="67"/>
      <c r="BB94" s="67"/>
      <c r="BC94" s="67"/>
      <c r="BD94" s="67"/>
      <c r="BE94" s="50"/>
      <c r="BF94" s="50"/>
      <c r="BG94" s="50"/>
      <c r="BH94" s="50"/>
      <c r="BI94" s="50"/>
      <c r="BJ94" s="50"/>
    </row>
    <row r="95" spans="1:62" ht="16.5" x14ac:dyDescent="0.3">
      <c r="A95" s="62"/>
      <c r="B95" s="62"/>
      <c r="C95" s="62"/>
      <c r="H95" s="62"/>
      <c r="I95" s="62"/>
      <c r="J95" s="62"/>
      <c r="K95" s="62"/>
      <c r="L95" s="62"/>
      <c r="M95" s="62"/>
      <c r="N95" s="62"/>
      <c r="O95" s="62"/>
      <c r="P95" s="62"/>
      <c r="Q95" s="85" t="s">
        <v>217</v>
      </c>
      <c r="R95" s="86">
        <f>COUNTIF($Q$3:$Q$87,$Q$16)</f>
        <v>5</v>
      </c>
      <c r="S95" s="62"/>
      <c r="T95" s="62"/>
      <c r="U95" s="62"/>
      <c r="V95" s="62"/>
      <c r="W95" s="62"/>
      <c r="X95" s="62"/>
      <c r="Y95" s="62"/>
      <c r="Z95" s="62"/>
      <c r="AA95" s="62"/>
      <c r="AB95" s="62"/>
      <c r="AC95" s="62"/>
      <c r="AD95" s="62"/>
      <c r="AE95" s="62"/>
      <c r="AF95" s="62"/>
      <c r="AG95" s="62"/>
      <c r="AH95" s="62"/>
      <c r="AI95" s="62"/>
      <c r="AJ95" s="62"/>
      <c r="AK95" s="62"/>
      <c r="AL95" s="62"/>
      <c r="AM95" s="62"/>
      <c r="AN95" s="64"/>
      <c r="AO95" s="64"/>
      <c r="AP95" s="58"/>
      <c r="AQ95" s="58"/>
      <c r="AR95" s="67"/>
      <c r="AS95" s="67"/>
      <c r="AT95" s="67"/>
      <c r="AU95" s="67"/>
      <c r="AV95" s="67"/>
      <c r="AW95" s="67"/>
      <c r="AX95" s="67"/>
      <c r="AY95" s="67"/>
      <c r="AZ95" s="67"/>
      <c r="BA95" s="67"/>
      <c r="BB95" s="67"/>
      <c r="BC95" s="67"/>
      <c r="BD95" s="67"/>
      <c r="BE95" s="50"/>
      <c r="BF95" s="50"/>
      <c r="BG95" s="50"/>
      <c r="BH95" s="50"/>
      <c r="BI95" s="50"/>
      <c r="BJ95" s="50"/>
    </row>
    <row r="96" spans="1:62" ht="16.5" x14ac:dyDescent="0.3">
      <c r="A96" s="62"/>
      <c r="B96" s="62"/>
      <c r="C96" s="62"/>
      <c r="H96" s="62"/>
      <c r="I96" s="62"/>
      <c r="J96" s="62"/>
      <c r="K96" s="62"/>
      <c r="L96" s="62"/>
      <c r="M96" s="62"/>
      <c r="N96" s="62"/>
      <c r="O96" s="62"/>
      <c r="P96" s="62"/>
      <c r="Q96" s="85" t="s">
        <v>218</v>
      </c>
      <c r="R96" s="86">
        <f>COUNTIF($Q$3:$Q$87,$Q$51)</f>
        <v>3</v>
      </c>
      <c r="S96" s="62"/>
      <c r="T96" s="62"/>
      <c r="U96" s="62"/>
      <c r="V96" s="62"/>
      <c r="W96" s="62"/>
      <c r="X96" s="62"/>
      <c r="Y96" s="62"/>
      <c r="Z96" s="62"/>
      <c r="AA96" s="62"/>
      <c r="AB96" s="62"/>
      <c r="AC96" s="62"/>
      <c r="AD96" s="62"/>
      <c r="AE96" s="62"/>
      <c r="AF96" s="62"/>
      <c r="AG96" s="62"/>
      <c r="AH96" s="62"/>
      <c r="AI96" s="62"/>
      <c r="AJ96" s="62"/>
      <c r="AK96" s="62"/>
      <c r="AL96" s="62"/>
      <c r="AM96" s="62"/>
      <c r="AN96" s="64"/>
      <c r="AO96" s="64"/>
      <c r="AP96" s="58"/>
      <c r="AQ96" s="58"/>
      <c r="AR96" s="67"/>
      <c r="AS96" s="67"/>
      <c r="AT96" s="67"/>
      <c r="AU96" s="67"/>
      <c r="AV96" s="67"/>
      <c r="AW96" s="67"/>
      <c r="AX96" s="67"/>
      <c r="AY96" s="67"/>
      <c r="AZ96" s="67"/>
      <c r="BA96" s="67"/>
      <c r="BB96" s="67"/>
      <c r="BC96" s="67"/>
      <c r="BD96" s="67"/>
      <c r="BE96" s="50"/>
      <c r="BF96" s="50"/>
      <c r="BG96" s="50"/>
      <c r="BH96" s="50"/>
      <c r="BI96" s="50"/>
      <c r="BJ96" s="50"/>
    </row>
    <row r="97" spans="1:62" ht="16.5" x14ac:dyDescent="0.3">
      <c r="A97" s="62"/>
      <c r="B97" s="62"/>
      <c r="C97" s="62"/>
      <c r="H97" s="62"/>
      <c r="I97" s="62"/>
      <c r="J97" s="62"/>
      <c r="K97" s="62"/>
      <c r="L97" s="62"/>
      <c r="M97" s="62"/>
      <c r="N97" s="62"/>
      <c r="O97" s="62"/>
      <c r="P97" s="62"/>
      <c r="Q97" s="85" t="s">
        <v>85</v>
      </c>
      <c r="R97" s="86">
        <f>COUNTIF($Q$3:$Q$87,$Q$5)</f>
        <v>8</v>
      </c>
      <c r="S97" s="62"/>
      <c r="T97" s="62"/>
      <c r="U97" s="62"/>
      <c r="V97" s="62"/>
      <c r="W97" s="62"/>
      <c r="X97" s="62"/>
      <c r="Y97" s="62"/>
      <c r="Z97" s="62"/>
      <c r="AA97" s="62"/>
      <c r="AB97" s="62"/>
      <c r="AC97" s="62"/>
      <c r="AD97" s="62"/>
      <c r="AE97" s="62"/>
      <c r="AF97" s="62"/>
      <c r="AG97" s="62"/>
      <c r="AH97" s="62"/>
      <c r="AI97" s="62"/>
      <c r="AJ97" s="62"/>
      <c r="AK97" s="62"/>
      <c r="AL97" s="62"/>
      <c r="AM97" s="62"/>
      <c r="AN97" s="64"/>
      <c r="AO97" s="64"/>
      <c r="AP97" s="58"/>
      <c r="AQ97" s="58"/>
      <c r="AR97" s="67"/>
      <c r="AS97" s="67"/>
      <c r="AT97" s="67"/>
      <c r="AU97" s="67"/>
      <c r="AV97" s="67"/>
      <c r="AW97" s="67"/>
      <c r="AX97" s="67"/>
      <c r="AY97" s="67"/>
      <c r="AZ97" s="67"/>
      <c r="BA97" s="67"/>
      <c r="BB97" s="67"/>
      <c r="BC97" s="67"/>
      <c r="BD97" s="67"/>
      <c r="BE97" s="50"/>
      <c r="BF97" s="50"/>
      <c r="BG97" s="50"/>
      <c r="BH97" s="50"/>
      <c r="BI97" s="50"/>
      <c r="BJ97" s="50"/>
    </row>
    <row r="98" spans="1:62" ht="16.5" x14ac:dyDescent="0.3">
      <c r="A98" s="62"/>
      <c r="B98" s="62"/>
      <c r="C98" s="62"/>
      <c r="H98" s="62"/>
      <c r="I98" s="62"/>
      <c r="J98" s="62"/>
      <c r="K98" s="62"/>
      <c r="L98" s="62"/>
      <c r="M98" s="62"/>
      <c r="N98" s="62"/>
      <c r="O98" s="62"/>
      <c r="P98" s="62"/>
      <c r="Q98" s="85" t="s">
        <v>92</v>
      </c>
      <c r="R98" s="86">
        <f>COUNTIF($Q$3:$Q$87,$Q$18)</f>
        <v>1</v>
      </c>
      <c r="S98" s="62"/>
      <c r="T98" s="62"/>
      <c r="U98" s="62"/>
      <c r="V98" s="62"/>
      <c r="W98" s="62"/>
      <c r="X98" s="62"/>
      <c r="Y98" s="62"/>
      <c r="Z98" s="62"/>
      <c r="AA98" s="62"/>
      <c r="AB98" s="62"/>
      <c r="AC98" s="62"/>
      <c r="AD98" s="62"/>
      <c r="AE98" s="62"/>
      <c r="AF98" s="62"/>
      <c r="AG98" s="62"/>
      <c r="AH98" s="62"/>
      <c r="AI98" s="62"/>
      <c r="AJ98" s="62"/>
      <c r="AK98" s="62"/>
      <c r="AL98" s="62"/>
      <c r="AM98" s="62"/>
      <c r="AN98" s="64"/>
      <c r="AO98" s="64"/>
      <c r="AP98" s="58"/>
      <c r="AQ98" s="58"/>
      <c r="AR98" s="67"/>
      <c r="AS98" s="67"/>
      <c r="AT98" s="67"/>
      <c r="AU98" s="67"/>
      <c r="AV98" s="67"/>
      <c r="AW98" s="67"/>
      <c r="AX98" s="67"/>
      <c r="AY98" s="67"/>
      <c r="AZ98" s="67"/>
      <c r="BA98" s="67"/>
      <c r="BB98" s="67"/>
      <c r="BC98" s="67"/>
      <c r="BD98" s="67"/>
      <c r="BE98" s="50"/>
      <c r="BF98" s="50"/>
      <c r="BG98" s="50"/>
      <c r="BH98" s="50"/>
      <c r="BI98" s="50"/>
      <c r="BJ98" s="50"/>
    </row>
    <row r="99" spans="1:62" ht="16.5" x14ac:dyDescent="0.3">
      <c r="A99" s="62"/>
      <c r="B99" s="62"/>
      <c r="C99" s="62"/>
      <c r="H99" s="62"/>
      <c r="I99" s="62"/>
      <c r="J99" s="62"/>
      <c r="K99" s="62"/>
      <c r="L99" s="62"/>
      <c r="M99" s="62"/>
      <c r="N99" s="62"/>
      <c r="O99" s="62"/>
      <c r="P99" s="62"/>
      <c r="Q99" s="85" t="s">
        <v>96</v>
      </c>
      <c r="R99" s="86"/>
      <c r="S99" s="62"/>
      <c r="T99" s="62"/>
      <c r="U99" s="62"/>
      <c r="V99" s="62"/>
      <c r="W99" s="62"/>
      <c r="X99" s="62"/>
      <c r="Y99" s="62"/>
      <c r="Z99" s="62"/>
      <c r="AA99" s="62"/>
      <c r="AB99" s="62"/>
      <c r="AC99" s="62"/>
      <c r="AD99" s="62"/>
      <c r="AE99" s="62"/>
      <c r="AF99" s="62"/>
      <c r="AG99" s="62"/>
      <c r="AH99" s="62"/>
      <c r="AI99" s="62"/>
      <c r="AJ99" s="62"/>
      <c r="AK99" s="62"/>
      <c r="AL99" s="62"/>
      <c r="AM99" s="62"/>
      <c r="AN99" s="64"/>
      <c r="AO99" s="64"/>
      <c r="AP99" s="58"/>
      <c r="AQ99" s="58"/>
      <c r="AR99" s="67"/>
      <c r="AS99" s="67"/>
      <c r="AT99" s="67"/>
      <c r="AU99" s="67"/>
      <c r="AV99" s="67"/>
      <c r="AW99" s="67"/>
      <c r="AX99" s="67"/>
      <c r="AY99" s="67"/>
      <c r="AZ99" s="67"/>
      <c r="BA99" s="67"/>
      <c r="BB99" s="67"/>
      <c r="BC99" s="67"/>
      <c r="BD99" s="67"/>
      <c r="BE99" s="50"/>
      <c r="BF99" s="50"/>
      <c r="BG99" s="50"/>
      <c r="BH99" s="50"/>
      <c r="BI99" s="50"/>
      <c r="BJ99" s="50"/>
    </row>
    <row r="100" spans="1:62" ht="16.5" x14ac:dyDescent="0.3">
      <c r="A100" s="62"/>
      <c r="B100" s="62"/>
      <c r="C100" s="62"/>
      <c r="H100" s="62"/>
      <c r="I100" s="62"/>
      <c r="J100" s="62"/>
      <c r="K100" s="62"/>
      <c r="L100" s="62"/>
      <c r="M100" s="62"/>
      <c r="N100" s="62"/>
      <c r="O100" s="62"/>
      <c r="P100" s="62"/>
      <c r="Q100" s="85" t="s">
        <v>94</v>
      </c>
      <c r="R100" s="86">
        <f>COUNTIF($Q$3:$Q$87,$Q$15)</f>
        <v>5</v>
      </c>
      <c r="S100" s="62"/>
      <c r="T100" s="62"/>
      <c r="U100" s="62"/>
      <c r="V100" s="62"/>
      <c r="W100" s="62"/>
      <c r="X100" s="62"/>
      <c r="Y100" s="62"/>
      <c r="Z100" s="62"/>
      <c r="AA100" s="62"/>
      <c r="AB100" s="62"/>
      <c r="AC100" s="62"/>
      <c r="AD100" s="62"/>
      <c r="AE100" s="62"/>
      <c r="AF100" s="62"/>
      <c r="AG100" s="62"/>
      <c r="AH100" s="62"/>
      <c r="AI100" s="62"/>
      <c r="AJ100" s="62"/>
      <c r="AK100" s="62"/>
      <c r="AL100" s="62"/>
      <c r="AM100" s="62"/>
      <c r="AN100" s="64"/>
      <c r="AO100" s="64"/>
      <c r="AP100" s="58"/>
      <c r="AQ100" s="58"/>
      <c r="AR100" s="67"/>
      <c r="AS100" s="67"/>
      <c r="AT100" s="67"/>
      <c r="AU100" s="67"/>
      <c r="AV100" s="67"/>
      <c r="AW100" s="67"/>
      <c r="AX100" s="67"/>
      <c r="AY100" s="67"/>
      <c r="AZ100" s="67"/>
      <c r="BA100" s="67"/>
      <c r="BB100" s="67"/>
      <c r="BC100" s="67"/>
      <c r="BD100" s="67"/>
      <c r="BE100" s="50"/>
      <c r="BF100" s="50"/>
      <c r="BG100" s="50"/>
      <c r="BH100" s="50"/>
      <c r="BI100" s="50"/>
      <c r="BJ100" s="50"/>
    </row>
    <row r="101" spans="1:62" ht="33" x14ac:dyDescent="0.3">
      <c r="A101" s="62"/>
      <c r="B101" s="62"/>
      <c r="C101" s="62"/>
      <c r="H101" s="62"/>
      <c r="I101" s="62"/>
      <c r="J101" s="62"/>
      <c r="K101" s="62"/>
      <c r="L101" s="62"/>
      <c r="M101" s="62"/>
      <c r="N101" s="62"/>
      <c r="O101" s="62"/>
      <c r="P101" s="62"/>
      <c r="Q101" s="85" t="s">
        <v>95</v>
      </c>
      <c r="R101" s="86">
        <f>COUNTIF($Q$3:$Q$87,$Q$10)</f>
        <v>2</v>
      </c>
      <c r="S101" s="62"/>
      <c r="T101" s="62"/>
      <c r="U101" s="62"/>
      <c r="V101" s="62"/>
      <c r="W101" s="62"/>
      <c r="X101" s="62"/>
      <c r="Y101" s="62"/>
      <c r="Z101" s="62"/>
      <c r="AA101" s="62"/>
      <c r="AB101" s="62"/>
      <c r="AC101" s="62"/>
      <c r="AD101" s="62"/>
      <c r="AE101" s="62"/>
      <c r="AF101" s="62"/>
      <c r="AG101" s="62"/>
      <c r="AH101" s="62"/>
      <c r="AI101" s="62"/>
      <c r="AJ101" s="62"/>
      <c r="AK101" s="62"/>
      <c r="AL101" s="62"/>
      <c r="AM101" s="62"/>
      <c r="AN101" s="64"/>
      <c r="AO101" s="64"/>
      <c r="AP101" s="58"/>
      <c r="AQ101" s="58"/>
      <c r="AR101" s="67"/>
      <c r="AS101" s="67"/>
      <c r="AT101" s="67"/>
      <c r="AU101" s="67"/>
      <c r="AV101" s="67"/>
      <c r="AW101" s="67"/>
      <c r="AX101" s="67"/>
      <c r="AY101" s="67"/>
      <c r="AZ101" s="67"/>
      <c r="BA101" s="67"/>
      <c r="BB101" s="67"/>
      <c r="BC101" s="67"/>
      <c r="BD101" s="67"/>
      <c r="BE101" s="50"/>
      <c r="BF101" s="50"/>
      <c r="BG101" s="50"/>
      <c r="BH101" s="50"/>
      <c r="BI101" s="50"/>
      <c r="BJ101" s="50"/>
    </row>
    <row r="102" spans="1:62" ht="16.5" x14ac:dyDescent="0.3">
      <c r="A102" s="62"/>
      <c r="B102" s="62"/>
      <c r="C102" s="62"/>
      <c r="H102" s="62"/>
      <c r="I102" s="62"/>
      <c r="J102" s="62"/>
      <c r="K102" s="62"/>
      <c r="L102" s="62"/>
      <c r="M102" s="62"/>
      <c r="N102" s="62"/>
      <c r="O102" s="62"/>
      <c r="P102" s="62"/>
      <c r="Q102" s="85" t="s">
        <v>219</v>
      </c>
      <c r="R102" s="86"/>
      <c r="S102" s="62"/>
      <c r="T102" s="62"/>
      <c r="U102" s="62"/>
      <c r="V102" s="62"/>
      <c r="W102" s="62"/>
      <c r="X102" s="62"/>
      <c r="Y102" s="62"/>
      <c r="Z102" s="62"/>
      <c r="AA102" s="62"/>
      <c r="AB102" s="62"/>
      <c r="AC102" s="62"/>
      <c r="AD102" s="62"/>
      <c r="AE102" s="62"/>
      <c r="AF102" s="62"/>
      <c r="AG102" s="62"/>
      <c r="AH102" s="62"/>
      <c r="AI102" s="62"/>
      <c r="AJ102" s="62"/>
      <c r="AK102" s="62"/>
      <c r="AL102" s="62"/>
      <c r="AM102" s="62"/>
      <c r="AN102" s="64"/>
      <c r="AO102" s="64"/>
      <c r="AP102" s="58"/>
      <c r="AQ102" s="58"/>
      <c r="AR102" s="58"/>
      <c r="AS102" s="58"/>
      <c r="AT102" s="58"/>
      <c r="AU102" s="58"/>
      <c r="AV102" s="58"/>
      <c r="AW102" s="58"/>
      <c r="AX102" s="58"/>
      <c r="AY102" s="58"/>
      <c r="AZ102" s="58"/>
      <c r="BA102" s="58"/>
      <c r="BB102" s="58"/>
      <c r="BC102" s="58"/>
      <c r="BD102" s="58"/>
    </row>
    <row r="103" spans="1:62" ht="16.5" x14ac:dyDescent="0.3">
      <c r="A103" s="62"/>
      <c r="B103" s="62"/>
      <c r="C103" s="62"/>
      <c r="H103" s="62"/>
      <c r="I103" s="62"/>
      <c r="J103" s="62"/>
      <c r="K103" s="62"/>
      <c r="L103" s="62"/>
      <c r="M103" s="62"/>
      <c r="N103" s="62"/>
      <c r="O103" s="62"/>
      <c r="P103" s="62"/>
      <c r="Q103" s="85" t="s">
        <v>220</v>
      </c>
      <c r="R103" s="86">
        <f>COUNTIF($Q$3:$Q$87,$Q$29)</f>
        <v>1</v>
      </c>
      <c r="S103" s="62"/>
      <c r="T103" s="62"/>
      <c r="U103" s="62"/>
      <c r="V103" s="62"/>
      <c r="W103" s="62"/>
      <c r="X103" s="62"/>
      <c r="Y103" s="62"/>
      <c r="Z103" s="62"/>
      <c r="AA103" s="62"/>
      <c r="AB103" s="62"/>
      <c r="AC103" s="62"/>
      <c r="AD103" s="62"/>
      <c r="AE103" s="62"/>
      <c r="AF103" s="62"/>
      <c r="AG103" s="62"/>
      <c r="AH103" s="62"/>
      <c r="AI103" s="62"/>
      <c r="AJ103" s="62"/>
      <c r="AK103" s="62"/>
      <c r="AL103" s="62"/>
      <c r="AM103" s="62"/>
      <c r="AN103" s="64"/>
      <c r="AO103" s="64"/>
      <c r="AP103" s="58"/>
      <c r="AQ103" s="58"/>
      <c r="AR103" s="58"/>
      <c r="AS103" s="58"/>
      <c r="AT103" s="58"/>
      <c r="AU103" s="58"/>
      <c r="AV103" s="58"/>
      <c r="AW103" s="58"/>
      <c r="AX103" s="58"/>
      <c r="AY103" s="58"/>
      <c r="AZ103" s="58"/>
      <c r="BA103" s="58"/>
      <c r="BB103" s="58"/>
      <c r="BC103" s="58"/>
      <c r="BD103" s="58"/>
    </row>
    <row r="104" spans="1:62" ht="16.5" x14ac:dyDescent="0.3">
      <c r="A104" s="58"/>
      <c r="B104" s="58"/>
      <c r="C104" s="58"/>
      <c r="H104" s="58"/>
      <c r="I104" s="58"/>
      <c r="J104" s="58"/>
      <c r="K104" s="58"/>
      <c r="L104" s="58"/>
      <c r="M104" s="58"/>
      <c r="N104" s="58"/>
      <c r="O104" s="58"/>
      <c r="P104" s="58"/>
      <c r="Q104" s="85" t="s">
        <v>90</v>
      </c>
      <c r="R104" s="86"/>
      <c r="S104" s="58"/>
      <c r="T104" s="58"/>
      <c r="U104" s="58"/>
      <c r="V104" s="58"/>
      <c r="W104" s="58"/>
      <c r="X104" s="58"/>
      <c r="Y104" s="58"/>
      <c r="Z104" s="58"/>
      <c r="AA104" s="58"/>
      <c r="AB104" s="58"/>
      <c r="AC104" s="58"/>
      <c r="AD104" s="58"/>
      <c r="AE104" s="58"/>
      <c r="AF104" s="58"/>
      <c r="AG104" s="58"/>
      <c r="AH104" s="58"/>
      <c r="AI104" s="58"/>
      <c r="AJ104" s="58"/>
      <c r="AK104" s="58"/>
      <c r="AL104" s="58"/>
      <c r="AM104" s="58"/>
      <c r="AN104" s="68"/>
      <c r="AO104" s="68"/>
      <c r="AP104" s="58"/>
      <c r="AQ104" s="58"/>
      <c r="AR104" s="58"/>
      <c r="AS104" s="58"/>
      <c r="AT104" s="58"/>
      <c r="AU104" s="58"/>
      <c r="AV104" s="58"/>
      <c r="AW104" s="58"/>
      <c r="AX104" s="58"/>
      <c r="AY104" s="58"/>
      <c r="AZ104" s="58"/>
      <c r="BA104" s="58"/>
      <c r="BB104" s="58"/>
      <c r="BC104" s="58"/>
      <c r="BD104" s="58"/>
    </row>
    <row r="105" spans="1:62" ht="49.5" x14ac:dyDescent="0.3">
      <c r="A105" s="58"/>
      <c r="B105" s="58"/>
      <c r="C105" s="58"/>
      <c r="H105" s="58"/>
      <c r="I105" s="58"/>
      <c r="J105" s="58"/>
      <c r="K105" s="58"/>
      <c r="L105" s="58"/>
      <c r="M105" s="58"/>
      <c r="N105" s="58"/>
      <c r="O105" s="58"/>
      <c r="P105" s="58"/>
      <c r="Q105" s="85" t="s">
        <v>97</v>
      </c>
      <c r="R105" s="86"/>
      <c r="S105" s="58"/>
      <c r="T105" s="58"/>
      <c r="U105" s="58"/>
      <c r="V105" s="58"/>
      <c r="W105" s="58"/>
      <c r="X105" s="58"/>
      <c r="Y105" s="58"/>
      <c r="Z105" s="58"/>
      <c r="AA105" s="58"/>
      <c r="AB105" s="58"/>
      <c r="AC105" s="58"/>
      <c r="AD105" s="58"/>
      <c r="AE105" s="58"/>
      <c r="AF105" s="58"/>
      <c r="AG105" s="58"/>
      <c r="AH105" s="58"/>
      <c r="AI105" s="58"/>
      <c r="AJ105" s="58"/>
      <c r="AK105" s="58"/>
      <c r="AL105" s="58"/>
      <c r="AM105" s="58"/>
      <c r="AN105" s="68"/>
      <c r="AO105" s="68"/>
      <c r="AP105" s="58"/>
      <c r="AQ105" s="58"/>
      <c r="AR105" s="58"/>
      <c r="AS105" s="58"/>
      <c r="AT105" s="58"/>
      <c r="AU105" s="58"/>
      <c r="AV105" s="58"/>
      <c r="AW105" s="58"/>
      <c r="AX105" s="58"/>
      <c r="AY105" s="58"/>
      <c r="AZ105" s="58"/>
      <c r="BA105" s="58"/>
      <c r="BB105" s="58"/>
      <c r="BC105" s="58"/>
      <c r="BD105" s="58"/>
    </row>
    <row r="106" spans="1:62" ht="33" x14ac:dyDescent="0.3">
      <c r="A106" s="58"/>
      <c r="B106" s="58"/>
      <c r="C106" s="58"/>
      <c r="G106" s="58"/>
      <c r="H106" s="58"/>
      <c r="I106" s="58"/>
      <c r="J106" s="58"/>
      <c r="K106" s="58"/>
      <c r="L106" s="58"/>
      <c r="M106" s="58"/>
      <c r="N106" s="58"/>
      <c r="O106" s="58"/>
      <c r="P106" s="58"/>
      <c r="Q106" s="85" t="s">
        <v>278</v>
      </c>
      <c r="R106" s="86">
        <f>COUNTIF($Q$3:$Q$87,$Q$9)</f>
        <v>2</v>
      </c>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row>
    <row r="107" spans="1:62" ht="16.5" x14ac:dyDescent="0.3">
      <c r="A107" s="58"/>
      <c r="B107" s="58"/>
      <c r="C107" s="58"/>
      <c r="G107" s="58"/>
      <c r="H107" s="58"/>
      <c r="I107" s="58"/>
      <c r="J107" s="58"/>
      <c r="K107" s="58"/>
      <c r="L107" s="58"/>
      <c r="M107" s="58"/>
      <c r="N107" s="58"/>
      <c r="O107" s="58"/>
      <c r="P107" s="58"/>
      <c r="Q107" s="85" t="s">
        <v>293</v>
      </c>
      <c r="R107" s="86">
        <f>COUNTIF($Q$3:$Q$87,$Q$40)</f>
        <v>2</v>
      </c>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row>
    <row r="108" spans="1:62" ht="16.5" x14ac:dyDescent="0.25">
      <c r="Q108" s="85" t="s">
        <v>302</v>
      </c>
      <c r="R108" s="86">
        <f>COUNTIF($Q$3:$Q$87,$Q$80)</f>
        <v>7</v>
      </c>
    </row>
    <row r="109" spans="1:62" ht="16.5" x14ac:dyDescent="0.25">
      <c r="Q109" s="85" t="s">
        <v>80</v>
      </c>
      <c r="R109" s="86">
        <v>1</v>
      </c>
    </row>
    <row r="110" spans="1:62" ht="16.5" x14ac:dyDescent="0.3">
      <c r="Q110" s="87" t="s">
        <v>272</v>
      </c>
      <c r="R110" s="88">
        <f>SUM(R91:R109)</f>
        <v>85</v>
      </c>
    </row>
  </sheetData>
  <autoFilter ref="A2:AW87" xr:uid="{00000000-0009-0000-0000-000004000000}"/>
  <mergeCells count="2">
    <mergeCell ref="BA72:BB72"/>
    <mergeCell ref="BC72:BD72"/>
  </mergeCells>
  <phoneticPr fontId="14" type="noConversion"/>
  <dataValidations disablePrompts="1" count="2">
    <dataValidation allowBlank="1" showInputMessage="1" showErrorMessage="1" promptTitle="FECHA DE RADICADO" prompt="Diligencie la fecha de radicado en formato día/mes/año" sqref="B2" xr:uid="{00000000-0002-0000-0400-000000000000}"/>
    <dataValidation type="date" allowBlank="1" showInputMessage="1" showErrorMessage="1" errorTitle="FECHA FUERA DE RANGO" error="Ingrese una fecha del año 2020" sqref="AO88" xr:uid="{00000000-0002-0000-0400-000001000000}">
      <formula1>43831</formula1>
      <formula2>44196</formula2>
    </dataValidation>
  </dataValidation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77"/>
  <sheetViews>
    <sheetView zoomScaleNormal="100" workbookViewId="0">
      <selection activeCell="B1" sqref="B1:D1"/>
    </sheetView>
  </sheetViews>
  <sheetFormatPr baseColWidth="10" defaultColWidth="11.42578125" defaultRowHeight="15.75" x14ac:dyDescent="0.25"/>
  <cols>
    <col min="1" max="1" width="11.42578125" style="9"/>
    <col min="2" max="2" width="16.85546875" style="9" customWidth="1"/>
    <col min="3" max="3" width="64.140625" style="9" customWidth="1"/>
    <col min="4" max="4" width="65.85546875" style="9" customWidth="1"/>
    <col min="5" max="6" width="11.42578125" style="9"/>
    <col min="7" max="7" width="65.42578125" style="9" customWidth="1"/>
    <col min="8" max="8" width="51.42578125" style="9" customWidth="1"/>
    <col min="9" max="9" width="50.85546875" style="9" customWidth="1"/>
    <col min="10" max="16384" width="11.42578125" style="9"/>
  </cols>
  <sheetData>
    <row r="1" spans="2:9" ht="42.95" customHeight="1" x14ac:dyDescent="0.25">
      <c r="B1" s="224" t="s">
        <v>125</v>
      </c>
      <c r="C1" s="224"/>
      <c r="D1" s="224"/>
    </row>
    <row r="2" spans="2:9" ht="42.95" customHeight="1" x14ac:dyDescent="0.25"/>
    <row r="3" spans="2:9" ht="23.1" customHeight="1" x14ac:dyDescent="0.25">
      <c r="B3" s="227" t="s">
        <v>126</v>
      </c>
      <c r="C3" s="225" t="s">
        <v>177</v>
      </c>
      <c r="D3" s="226"/>
    </row>
    <row r="4" spans="2:9" ht="23.1" customHeight="1" x14ac:dyDescent="0.25">
      <c r="B4" s="228"/>
      <c r="C4" s="190" t="s">
        <v>127</v>
      </c>
      <c r="D4" s="190" t="s">
        <v>128</v>
      </c>
    </row>
    <row r="5" spans="2:9" ht="47.25" x14ac:dyDescent="0.25">
      <c r="B5" s="71">
        <v>919</v>
      </c>
      <c r="C5" s="99" t="s">
        <v>288</v>
      </c>
      <c r="D5" s="100"/>
      <c r="H5" s="17"/>
    </row>
    <row r="6" spans="2:9" ht="66" customHeight="1" x14ac:dyDescent="0.25">
      <c r="B6" s="71">
        <v>956</v>
      </c>
      <c r="C6" s="101" t="s">
        <v>283</v>
      </c>
      <c r="D6" s="101" t="s">
        <v>284</v>
      </c>
    </row>
    <row r="7" spans="2:9" ht="199.5" customHeight="1" x14ac:dyDescent="0.25">
      <c r="B7" s="71">
        <v>994</v>
      </c>
      <c r="C7" s="99" t="s">
        <v>287</v>
      </c>
      <c r="D7" s="101" t="s">
        <v>431</v>
      </c>
    </row>
    <row r="8" spans="2:9" ht="54" customHeight="1" x14ac:dyDescent="0.25">
      <c r="B8" s="71">
        <v>997</v>
      </c>
      <c r="C8" s="77"/>
      <c r="D8" s="101" t="s">
        <v>289</v>
      </c>
    </row>
    <row r="9" spans="2:9" ht="62.1" customHeight="1" x14ac:dyDescent="0.25">
      <c r="B9" s="71">
        <v>1129</v>
      </c>
      <c r="C9" s="99" t="s">
        <v>305</v>
      </c>
      <c r="D9" s="101" t="s">
        <v>306</v>
      </c>
      <c r="F9" s="13"/>
    </row>
    <row r="10" spans="2:9" ht="53.1" customHeight="1" x14ac:dyDescent="0.25">
      <c r="B10" s="70">
        <v>1144</v>
      </c>
      <c r="C10" s="101" t="s">
        <v>441</v>
      </c>
      <c r="D10" s="100" t="s">
        <v>443</v>
      </c>
      <c r="I10" s="16"/>
    </row>
    <row r="11" spans="2:9" ht="63" x14ac:dyDescent="0.25">
      <c r="B11" s="71">
        <v>1185</v>
      </c>
      <c r="C11" s="102" t="s">
        <v>295</v>
      </c>
      <c r="D11" s="101" t="s">
        <v>294</v>
      </c>
    </row>
    <row r="12" spans="2:9" ht="54" customHeight="1" x14ac:dyDescent="0.25">
      <c r="B12" s="70">
        <v>1377</v>
      </c>
      <c r="C12" s="101" t="s">
        <v>265</v>
      </c>
      <c r="D12" s="100" t="s">
        <v>442</v>
      </c>
    </row>
    <row r="13" spans="2:9" ht="63" x14ac:dyDescent="0.25">
      <c r="B13" s="103">
        <v>1458</v>
      </c>
      <c r="C13" s="101" t="s">
        <v>308</v>
      </c>
      <c r="D13" s="100" t="s">
        <v>266</v>
      </c>
    </row>
    <row r="14" spans="2:9" ht="31.5" x14ac:dyDescent="0.25">
      <c r="B14" s="71">
        <v>1487</v>
      </c>
      <c r="C14" s="77"/>
      <c r="D14" s="101" t="s">
        <v>317</v>
      </c>
      <c r="F14" s="95"/>
      <c r="G14" s="96"/>
      <c r="H14" s="97"/>
      <c r="I14" s="98"/>
    </row>
    <row r="15" spans="2:9" ht="31.5" x14ac:dyDescent="0.25">
      <c r="B15" s="103">
        <v>1617</v>
      </c>
      <c r="C15" s="101" t="s">
        <v>267</v>
      </c>
      <c r="D15" s="101" t="s">
        <v>268</v>
      </c>
      <c r="F15" s="98"/>
      <c r="G15" s="98"/>
      <c r="H15" s="98"/>
      <c r="I15" s="98"/>
    </row>
    <row r="16" spans="2:9" ht="81.95" customHeight="1" x14ac:dyDescent="0.25">
      <c r="B16" s="70">
        <v>1701</v>
      </c>
      <c r="C16" s="101" t="s">
        <v>254</v>
      </c>
      <c r="D16" s="101" t="s">
        <v>492</v>
      </c>
      <c r="F16" s="98"/>
      <c r="G16" s="98"/>
      <c r="H16" s="98"/>
      <c r="I16" s="98"/>
    </row>
    <row r="17" spans="2:9" x14ac:dyDescent="0.25">
      <c r="B17" s="155"/>
      <c r="C17" s="155"/>
      <c r="D17" s="155"/>
      <c r="F17" s="95"/>
      <c r="G17" s="96"/>
      <c r="H17" s="97"/>
      <c r="I17" s="98"/>
    </row>
    <row r="18" spans="2:9" x14ac:dyDescent="0.25">
      <c r="B18" s="155"/>
      <c r="C18" s="155"/>
      <c r="D18" s="155"/>
      <c r="F18" s="98"/>
      <c r="G18" s="98"/>
      <c r="H18" s="98"/>
      <c r="I18" s="98"/>
    </row>
    <row r="19" spans="2:9" x14ac:dyDescent="0.25">
      <c r="B19" s="149"/>
      <c r="C19" s="150"/>
      <c r="D19" s="151"/>
      <c r="F19" s="95"/>
      <c r="G19" s="96"/>
      <c r="H19" s="97"/>
      <c r="I19" s="98"/>
    </row>
    <row r="20" spans="2:9" x14ac:dyDescent="0.25">
      <c r="B20" s="152"/>
      <c r="C20" s="153"/>
      <c r="D20" s="154"/>
      <c r="F20" s="95"/>
      <c r="G20" s="96"/>
      <c r="H20" s="97"/>
      <c r="I20" s="98"/>
    </row>
    <row r="21" spans="2:9" x14ac:dyDescent="0.25">
      <c r="B21" s="152"/>
      <c r="C21" s="153"/>
      <c r="D21" s="154"/>
      <c r="F21" s="95"/>
      <c r="G21" s="96"/>
      <c r="H21" s="97"/>
      <c r="I21" s="98"/>
    </row>
    <row r="22" spans="2:9" x14ac:dyDescent="0.25">
      <c r="B22" s="152"/>
      <c r="C22" s="153"/>
      <c r="D22" s="154"/>
      <c r="F22" s="98"/>
      <c r="G22" s="98"/>
      <c r="H22" s="98"/>
      <c r="I22" s="98"/>
    </row>
    <row r="23" spans="2:9" x14ac:dyDescent="0.25">
      <c r="B23" s="152"/>
      <c r="C23" s="153"/>
      <c r="D23" s="154"/>
      <c r="F23" s="95"/>
      <c r="G23" s="96"/>
      <c r="H23" s="97"/>
      <c r="I23" s="98"/>
    </row>
    <row r="24" spans="2:9" x14ac:dyDescent="0.25">
      <c r="B24" s="152"/>
      <c r="C24" s="153"/>
      <c r="D24" s="154"/>
      <c r="F24" s="95"/>
      <c r="G24" s="96"/>
      <c r="H24" s="97"/>
      <c r="I24" s="98"/>
    </row>
    <row r="25" spans="2:9" x14ac:dyDescent="0.25">
      <c r="B25" s="152"/>
      <c r="C25" s="153"/>
      <c r="D25" s="154"/>
      <c r="F25" s="95"/>
      <c r="G25" s="96"/>
      <c r="H25" s="97"/>
      <c r="I25" s="98"/>
    </row>
    <row r="26" spans="2:9" x14ac:dyDescent="0.25">
      <c r="B26" s="152"/>
      <c r="C26" s="153"/>
      <c r="D26" s="154"/>
      <c r="F26" s="98"/>
      <c r="G26" s="98"/>
      <c r="H26" s="98"/>
      <c r="I26" s="98"/>
    </row>
    <row r="27" spans="2:9" x14ac:dyDescent="0.25">
      <c r="B27" s="152"/>
      <c r="C27" s="153"/>
      <c r="D27" s="154"/>
      <c r="F27" s="98"/>
      <c r="G27" s="98"/>
      <c r="H27" s="98"/>
      <c r="I27" s="98"/>
    </row>
    <row r="28" spans="2:9" x14ac:dyDescent="0.25">
      <c r="B28" s="152"/>
      <c r="C28" s="153"/>
      <c r="D28" s="154"/>
      <c r="F28" s="98"/>
      <c r="G28" s="98"/>
      <c r="H28" s="98"/>
      <c r="I28" s="98"/>
    </row>
    <row r="29" spans="2:9" x14ac:dyDescent="0.25">
      <c r="B29" s="152"/>
      <c r="C29" s="153"/>
      <c r="D29" s="154"/>
    </row>
    <row r="30" spans="2:9" x14ac:dyDescent="0.25">
      <c r="B30" s="152"/>
      <c r="C30" s="153"/>
      <c r="D30" s="154"/>
    </row>
    <row r="31" spans="2:9" x14ac:dyDescent="0.25">
      <c r="B31" s="152"/>
      <c r="C31" s="153"/>
      <c r="D31" s="154"/>
    </row>
    <row r="32" spans="2:9" x14ac:dyDescent="0.25">
      <c r="B32" s="152"/>
      <c r="C32" s="153"/>
      <c r="D32" s="154"/>
    </row>
    <row r="33" spans="2:4" x14ac:dyDescent="0.25">
      <c r="B33" s="152"/>
      <c r="C33" s="153"/>
      <c r="D33" s="154"/>
    </row>
    <row r="34" spans="2:4" x14ac:dyDescent="0.25">
      <c r="B34" s="152"/>
      <c r="C34" s="153"/>
      <c r="D34" s="154"/>
    </row>
    <row r="35" spans="2:4" x14ac:dyDescent="0.25">
      <c r="B35" s="152"/>
      <c r="C35" s="153"/>
      <c r="D35" s="154"/>
    </row>
    <row r="36" spans="2:4" x14ac:dyDescent="0.25">
      <c r="B36" s="152"/>
      <c r="C36" s="153"/>
      <c r="D36" s="154"/>
    </row>
    <row r="37" spans="2:4" x14ac:dyDescent="0.25">
      <c r="B37" s="152"/>
      <c r="C37" s="153"/>
      <c r="D37" s="154"/>
    </row>
    <row r="38" spans="2:4" x14ac:dyDescent="0.25">
      <c r="B38" s="152"/>
      <c r="C38" s="153"/>
      <c r="D38" s="154"/>
    </row>
    <row r="39" spans="2:4" x14ac:dyDescent="0.25">
      <c r="B39" s="152"/>
      <c r="C39" s="153"/>
      <c r="D39" s="154"/>
    </row>
    <row r="40" spans="2:4" x14ac:dyDescent="0.25">
      <c r="B40" s="152"/>
      <c r="C40" s="153"/>
      <c r="D40" s="154"/>
    </row>
    <row r="41" spans="2:4" x14ac:dyDescent="0.25">
      <c r="B41" s="152"/>
      <c r="C41" s="153"/>
      <c r="D41" s="154"/>
    </row>
    <row r="42" spans="2:4" x14ac:dyDescent="0.25">
      <c r="B42" s="152"/>
      <c r="C42" s="153"/>
      <c r="D42" s="154"/>
    </row>
    <row r="43" spans="2:4" x14ac:dyDescent="0.25">
      <c r="B43" s="152"/>
      <c r="C43" s="153"/>
      <c r="D43" s="154"/>
    </row>
    <row r="44" spans="2:4" x14ac:dyDescent="0.25">
      <c r="B44" s="152"/>
      <c r="C44" s="153"/>
      <c r="D44" s="154"/>
    </row>
    <row r="45" spans="2:4" x14ac:dyDescent="0.25">
      <c r="B45" s="152"/>
      <c r="C45" s="153"/>
      <c r="D45" s="154"/>
    </row>
    <row r="46" spans="2:4" x14ac:dyDescent="0.25">
      <c r="B46" s="152"/>
      <c r="C46" s="153"/>
      <c r="D46" s="154"/>
    </row>
    <row r="47" spans="2:4" x14ac:dyDescent="0.25">
      <c r="B47" s="152"/>
      <c r="C47" s="153"/>
      <c r="D47" s="154"/>
    </row>
    <row r="48" spans="2:4" x14ac:dyDescent="0.25">
      <c r="B48" s="152"/>
      <c r="C48" s="153"/>
      <c r="D48" s="154"/>
    </row>
    <row r="49" spans="2:4" x14ac:dyDescent="0.25">
      <c r="B49" s="152"/>
      <c r="C49" s="153"/>
      <c r="D49" s="154"/>
    </row>
    <row r="50" spans="2:4" x14ac:dyDescent="0.25">
      <c r="B50" s="152"/>
      <c r="C50" s="153"/>
      <c r="D50" s="154"/>
    </row>
    <row r="51" spans="2:4" x14ac:dyDescent="0.25">
      <c r="B51" s="152"/>
      <c r="C51" s="153"/>
      <c r="D51" s="154"/>
    </row>
    <row r="52" spans="2:4" x14ac:dyDescent="0.25">
      <c r="B52" s="152"/>
      <c r="C52" s="153"/>
      <c r="D52" s="154"/>
    </row>
    <row r="53" spans="2:4" x14ac:dyDescent="0.25">
      <c r="B53" s="152"/>
      <c r="C53" s="153"/>
      <c r="D53" s="154"/>
    </row>
    <row r="54" spans="2:4" x14ac:dyDescent="0.25">
      <c r="B54" s="152"/>
      <c r="C54" s="153"/>
      <c r="D54" s="154"/>
    </row>
    <row r="55" spans="2:4" x14ac:dyDescent="0.25">
      <c r="B55" s="152"/>
      <c r="C55" s="153"/>
      <c r="D55" s="154"/>
    </row>
    <row r="56" spans="2:4" x14ac:dyDescent="0.25">
      <c r="B56" s="152"/>
      <c r="C56" s="153"/>
      <c r="D56" s="154"/>
    </row>
    <row r="57" spans="2:4" x14ac:dyDescent="0.25">
      <c r="B57" s="152"/>
      <c r="C57" s="153"/>
      <c r="D57" s="154"/>
    </row>
    <row r="58" spans="2:4" x14ac:dyDescent="0.25">
      <c r="B58" s="155"/>
      <c r="C58" s="155"/>
      <c r="D58" s="155"/>
    </row>
    <row r="59" spans="2:4" x14ac:dyDescent="0.25">
      <c r="B59" s="155"/>
      <c r="C59" s="155"/>
      <c r="D59" s="155"/>
    </row>
    <row r="60" spans="2:4" x14ac:dyDescent="0.25">
      <c r="B60" s="155"/>
      <c r="C60" s="155"/>
      <c r="D60" s="155"/>
    </row>
    <row r="61" spans="2:4" x14ac:dyDescent="0.25">
      <c r="B61" s="155"/>
      <c r="C61" s="155"/>
      <c r="D61" s="155"/>
    </row>
    <row r="62" spans="2:4" x14ac:dyDescent="0.25">
      <c r="B62" s="152"/>
      <c r="C62" s="154"/>
      <c r="D62" s="154"/>
    </row>
    <row r="63" spans="2:4" x14ac:dyDescent="0.25">
      <c r="B63" s="152"/>
      <c r="C63" s="154"/>
      <c r="D63" s="154"/>
    </row>
    <row r="64" spans="2:4" x14ac:dyDescent="0.25">
      <c r="B64" s="152"/>
      <c r="C64" s="154"/>
      <c r="D64" s="154"/>
    </row>
    <row r="65" spans="2:4" x14ac:dyDescent="0.25">
      <c r="B65" s="152"/>
      <c r="C65" s="154"/>
      <c r="D65" s="154"/>
    </row>
    <row r="66" spans="2:4" x14ac:dyDescent="0.25">
      <c r="B66" s="152"/>
      <c r="C66" s="154"/>
      <c r="D66" s="154"/>
    </row>
    <row r="67" spans="2:4" x14ac:dyDescent="0.25">
      <c r="B67" s="152"/>
      <c r="C67" s="154"/>
      <c r="D67" s="154"/>
    </row>
    <row r="68" spans="2:4" x14ac:dyDescent="0.25">
      <c r="B68" s="152"/>
      <c r="C68" s="154"/>
      <c r="D68" s="154"/>
    </row>
    <row r="69" spans="2:4" x14ac:dyDescent="0.25">
      <c r="B69" s="155"/>
      <c r="C69" s="155"/>
      <c r="D69" s="155"/>
    </row>
    <row r="70" spans="2:4" x14ac:dyDescent="0.25">
      <c r="B70" s="155"/>
      <c r="C70" s="155"/>
      <c r="D70" s="155"/>
    </row>
    <row r="71" spans="2:4" x14ac:dyDescent="0.25">
      <c r="B71" s="155"/>
      <c r="C71" s="155"/>
      <c r="D71" s="155"/>
    </row>
    <row r="72" spans="2:4" x14ac:dyDescent="0.25">
      <c r="B72" s="155"/>
      <c r="C72" s="155"/>
      <c r="D72" s="155"/>
    </row>
    <row r="73" spans="2:4" x14ac:dyDescent="0.25">
      <c r="B73" s="155"/>
      <c r="C73" s="155"/>
      <c r="D73" s="155"/>
    </row>
    <row r="74" spans="2:4" x14ac:dyDescent="0.25">
      <c r="B74" s="155"/>
      <c r="C74" s="155"/>
      <c r="D74" s="155"/>
    </row>
    <row r="75" spans="2:4" x14ac:dyDescent="0.25">
      <c r="B75" s="155"/>
      <c r="C75" s="155"/>
      <c r="D75" s="155"/>
    </row>
    <row r="76" spans="2:4" x14ac:dyDescent="0.25">
      <c r="B76" s="155"/>
      <c r="C76" s="155"/>
      <c r="D76" s="155"/>
    </row>
    <row r="77" spans="2:4" x14ac:dyDescent="0.25">
      <c r="B77" s="155"/>
      <c r="C77" s="155"/>
      <c r="D77" s="155"/>
    </row>
  </sheetData>
  <mergeCells count="3">
    <mergeCell ref="B1:D1"/>
    <mergeCell ref="C3:D3"/>
    <mergeCell ref="B3:B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3"/>
  <sheetViews>
    <sheetView zoomScale="80" zoomScaleNormal="80" workbookViewId="0">
      <selection activeCell="D1" sqref="D1"/>
    </sheetView>
  </sheetViews>
  <sheetFormatPr baseColWidth="10" defaultColWidth="11.42578125" defaultRowHeight="15.75" x14ac:dyDescent="0.25"/>
  <cols>
    <col min="1" max="1" width="6.7109375" style="9" customWidth="1"/>
    <col min="2" max="2" width="8.140625" style="9" customWidth="1"/>
    <col min="3" max="3" width="16.7109375" style="9" customWidth="1"/>
    <col min="4" max="4" width="130.42578125" style="9" customWidth="1"/>
    <col min="5" max="5" width="22.42578125" style="9" customWidth="1"/>
    <col min="6" max="6" width="11.42578125" style="9"/>
    <col min="7" max="7" width="123.140625" style="9" customWidth="1"/>
    <col min="8" max="16384" width="11.42578125" style="9"/>
  </cols>
  <sheetData>
    <row r="1" spans="2:8" ht="74.099999999999994" customHeight="1" x14ac:dyDescent="0.25"/>
    <row r="2" spans="2:8" ht="30.95" customHeight="1" x14ac:dyDescent="0.25">
      <c r="B2" s="156"/>
      <c r="C2" s="156"/>
      <c r="D2" s="213" t="s">
        <v>501</v>
      </c>
      <c r="E2" s="156"/>
      <c r="F2" s="156"/>
      <c r="G2" s="156"/>
    </row>
    <row r="3" spans="2:8" ht="21.95" customHeight="1" x14ac:dyDescent="0.25">
      <c r="E3" s="229" t="s">
        <v>131</v>
      </c>
      <c r="F3" s="230"/>
    </row>
    <row r="4" spans="2:8" ht="34.5" x14ac:dyDescent="0.25">
      <c r="B4" s="186" t="s">
        <v>9</v>
      </c>
      <c r="C4" s="186" t="s">
        <v>129</v>
      </c>
      <c r="D4" s="186" t="s">
        <v>130</v>
      </c>
      <c r="E4" s="186" t="s">
        <v>133</v>
      </c>
      <c r="F4" s="191" t="s">
        <v>332</v>
      </c>
      <c r="G4" s="192" t="s">
        <v>132</v>
      </c>
    </row>
    <row r="5" spans="2:8" ht="339.75" customHeight="1" x14ac:dyDescent="0.25">
      <c r="B5" s="32">
        <v>1</v>
      </c>
      <c r="C5" s="33" t="s">
        <v>134</v>
      </c>
      <c r="D5" s="34" t="s">
        <v>223</v>
      </c>
      <c r="E5" s="35" t="s">
        <v>135</v>
      </c>
      <c r="F5" s="36" t="s">
        <v>136</v>
      </c>
      <c r="G5" s="37" t="s">
        <v>440</v>
      </c>
      <c r="H5" s="156"/>
    </row>
    <row r="6" spans="2:8" ht="131.25" customHeight="1" x14ac:dyDescent="0.25">
      <c r="B6" s="36">
        <v>2</v>
      </c>
      <c r="C6" s="38" t="s">
        <v>137</v>
      </c>
      <c r="D6" s="39" t="s">
        <v>224</v>
      </c>
      <c r="E6" s="35" t="s">
        <v>135</v>
      </c>
      <c r="F6" s="36" t="s">
        <v>136</v>
      </c>
      <c r="G6" s="38" t="s">
        <v>433</v>
      </c>
      <c r="H6" s="156"/>
    </row>
    <row r="7" spans="2:8" ht="78.75" x14ac:dyDescent="0.25">
      <c r="B7" s="40">
        <v>3</v>
      </c>
      <c r="C7" s="41" t="s">
        <v>134</v>
      </c>
      <c r="D7" s="42" t="s">
        <v>432</v>
      </c>
      <c r="E7" s="35" t="s">
        <v>135</v>
      </c>
      <c r="F7" s="36" t="s">
        <v>136</v>
      </c>
      <c r="G7" s="37" t="s">
        <v>225</v>
      </c>
      <c r="H7" s="156"/>
    </row>
    <row r="8" spans="2:8" ht="170.25" customHeight="1" x14ac:dyDescent="0.25">
      <c r="B8" s="32">
        <v>4</v>
      </c>
      <c r="C8" s="41" t="s">
        <v>134</v>
      </c>
      <c r="D8" s="42" t="s">
        <v>226</v>
      </c>
      <c r="E8" s="35" t="s">
        <v>135</v>
      </c>
      <c r="F8" s="36" t="s">
        <v>136</v>
      </c>
      <c r="G8" s="37" t="s">
        <v>471</v>
      </c>
      <c r="H8" s="156"/>
    </row>
    <row r="9" spans="2:8" ht="101.25" customHeight="1" x14ac:dyDescent="0.25">
      <c r="B9" s="36">
        <v>5</v>
      </c>
      <c r="C9" s="41" t="s">
        <v>134</v>
      </c>
      <c r="D9" s="42" t="s">
        <v>227</v>
      </c>
      <c r="E9" s="35" t="s">
        <v>135</v>
      </c>
      <c r="F9" s="36" t="s">
        <v>136</v>
      </c>
      <c r="G9" s="37" t="s">
        <v>448</v>
      </c>
      <c r="H9" s="156"/>
    </row>
    <row r="10" spans="2:8" ht="186.75" customHeight="1" x14ac:dyDescent="0.25">
      <c r="B10" s="32">
        <v>6</v>
      </c>
      <c r="C10" s="41" t="s">
        <v>138</v>
      </c>
      <c r="D10" s="42" t="s">
        <v>228</v>
      </c>
      <c r="E10" s="35" t="s">
        <v>135</v>
      </c>
      <c r="F10" s="36" t="s">
        <v>136</v>
      </c>
      <c r="G10" s="37" t="s">
        <v>221</v>
      </c>
      <c r="H10" s="156"/>
    </row>
    <row r="11" spans="2:8" ht="76.5" customHeight="1" x14ac:dyDescent="0.25">
      <c r="B11" s="36">
        <v>7</v>
      </c>
      <c r="C11" s="38" t="s">
        <v>139</v>
      </c>
      <c r="D11" s="39" t="s">
        <v>229</v>
      </c>
      <c r="E11" s="35" t="s">
        <v>135</v>
      </c>
      <c r="F11" s="36" t="s">
        <v>136</v>
      </c>
      <c r="G11" s="37" t="s">
        <v>449</v>
      </c>
      <c r="H11" s="156"/>
    </row>
    <row r="12" spans="2:8" ht="244.5" customHeight="1" x14ac:dyDescent="0.25">
      <c r="B12" s="32">
        <v>8</v>
      </c>
      <c r="C12" s="41" t="s">
        <v>134</v>
      </c>
      <c r="D12" s="42" t="s">
        <v>230</v>
      </c>
      <c r="E12" s="35" t="s">
        <v>135</v>
      </c>
      <c r="F12" s="36" t="s">
        <v>136</v>
      </c>
      <c r="G12" s="37" t="s">
        <v>435</v>
      </c>
      <c r="H12" s="156"/>
    </row>
    <row r="13" spans="2:8" ht="133.5" customHeight="1" x14ac:dyDescent="0.25">
      <c r="B13" s="32">
        <v>9</v>
      </c>
      <c r="C13" s="38" t="s">
        <v>139</v>
      </c>
      <c r="D13" s="39" t="s">
        <v>231</v>
      </c>
      <c r="E13" s="43" t="s">
        <v>140</v>
      </c>
      <c r="F13" s="36" t="s">
        <v>136</v>
      </c>
      <c r="G13" s="37" t="s">
        <v>472</v>
      </c>
      <c r="H13" s="156"/>
    </row>
    <row r="14" spans="2:8" ht="180" customHeight="1" x14ac:dyDescent="0.25">
      <c r="B14" s="36">
        <v>10</v>
      </c>
      <c r="C14" s="38" t="s">
        <v>141</v>
      </c>
      <c r="D14" s="39" t="s">
        <v>232</v>
      </c>
      <c r="E14" s="43" t="s">
        <v>140</v>
      </c>
      <c r="F14" s="36" t="s">
        <v>136</v>
      </c>
      <c r="G14" s="37" t="s">
        <v>430</v>
      </c>
      <c r="H14" s="156"/>
    </row>
    <row r="15" spans="2:8" ht="87.75" customHeight="1" x14ac:dyDescent="0.25">
      <c r="B15" s="32">
        <v>11</v>
      </c>
      <c r="C15" s="41" t="s">
        <v>142</v>
      </c>
      <c r="D15" s="39" t="s">
        <v>233</v>
      </c>
      <c r="E15" s="43" t="s">
        <v>140</v>
      </c>
      <c r="F15" s="36" t="s">
        <v>136</v>
      </c>
      <c r="G15" s="37" t="s">
        <v>143</v>
      </c>
      <c r="H15" s="156"/>
    </row>
    <row r="16" spans="2:8" ht="203.1" customHeight="1" x14ac:dyDescent="0.25">
      <c r="B16" s="36">
        <v>12</v>
      </c>
      <c r="C16" s="41" t="s">
        <v>142</v>
      </c>
      <c r="D16" s="39" t="s">
        <v>444</v>
      </c>
      <c r="E16" s="35" t="s">
        <v>135</v>
      </c>
      <c r="F16" s="36" t="s">
        <v>136</v>
      </c>
      <c r="G16" s="39" t="s">
        <v>445</v>
      </c>
      <c r="H16" s="156"/>
    </row>
    <row r="17" spans="2:8" ht="221.25" customHeight="1" x14ac:dyDescent="0.25">
      <c r="B17" s="32">
        <v>13</v>
      </c>
      <c r="C17" s="41" t="s">
        <v>144</v>
      </c>
      <c r="D17" s="39" t="s">
        <v>234</v>
      </c>
      <c r="E17" s="35" t="s">
        <v>135</v>
      </c>
      <c r="F17" s="36" t="s">
        <v>136</v>
      </c>
      <c r="G17" s="37" t="s">
        <v>446</v>
      </c>
      <c r="H17" s="156"/>
    </row>
    <row r="18" spans="2:8" ht="233.1" customHeight="1" x14ac:dyDescent="0.25">
      <c r="B18" s="36">
        <v>14</v>
      </c>
      <c r="C18" s="41" t="s">
        <v>144</v>
      </c>
      <c r="D18" s="39" t="s">
        <v>235</v>
      </c>
      <c r="E18" s="43" t="s">
        <v>140</v>
      </c>
      <c r="F18" s="36" t="s">
        <v>136</v>
      </c>
      <c r="G18" s="37" t="s">
        <v>447</v>
      </c>
      <c r="H18" s="156"/>
    </row>
    <row r="19" spans="2:8" ht="207" customHeight="1" x14ac:dyDescent="0.25">
      <c r="B19" s="32">
        <v>15</v>
      </c>
      <c r="C19" s="41" t="s">
        <v>145</v>
      </c>
      <c r="D19" s="44" t="s">
        <v>236</v>
      </c>
      <c r="E19" s="35" t="s">
        <v>135</v>
      </c>
      <c r="F19" s="52" t="s">
        <v>136</v>
      </c>
      <c r="G19" s="37" t="s">
        <v>434</v>
      </c>
      <c r="H19" s="156"/>
    </row>
    <row r="21" spans="2:8" x14ac:dyDescent="0.25">
      <c r="D21" s="45" t="s">
        <v>146</v>
      </c>
      <c r="E21" s="45"/>
      <c r="F21" s="46">
        <f>COUNTIF(F5:F19,"X")</f>
        <v>15</v>
      </c>
      <c r="G21" s="11"/>
    </row>
    <row r="22" spans="2:8" x14ac:dyDescent="0.25">
      <c r="E22" s="13" t="s">
        <v>473</v>
      </c>
      <c r="F22" s="165">
        <f>COUNTIF(E5:E19,E5)</f>
        <v>11</v>
      </c>
      <c r="G22" s="11"/>
    </row>
    <row r="23" spans="2:8" x14ac:dyDescent="0.25">
      <c r="E23" s="13" t="s">
        <v>474</v>
      </c>
      <c r="F23" s="165">
        <f>COUNTIF(E5:E20,E13)</f>
        <v>4</v>
      </c>
    </row>
  </sheetData>
  <autoFilter ref="B4:G4" xr:uid="{00000000-0009-0000-0000-000006000000}"/>
  <mergeCells count="1">
    <mergeCell ref="E3:F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33"/>
  <sheetViews>
    <sheetView zoomScale="80" zoomScaleNormal="80" workbookViewId="0">
      <selection activeCell="E1" sqref="E1"/>
    </sheetView>
  </sheetViews>
  <sheetFormatPr baseColWidth="10" defaultRowHeight="12.75" x14ac:dyDescent="0.2"/>
  <cols>
    <col min="1" max="1" width="3" style="141" customWidth="1"/>
    <col min="2" max="2" width="21.85546875" style="141" bestFit="1" customWidth="1"/>
    <col min="3" max="4" width="12.42578125" style="141" bestFit="1" customWidth="1"/>
    <col min="5" max="5" width="50" style="141" customWidth="1"/>
    <col min="6" max="6" width="41.85546875" style="141" customWidth="1"/>
    <col min="7" max="7" width="32.7109375" style="141" customWidth="1"/>
    <col min="8" max="8" width="31.42578125" style="141" customWidth="1"/>
    <col min="9" max="9" width="21.28515625" style="141" customWidth="1"/>
    <col min="10" max="10" width="23" style="141" customWidth="1"/>
    <col min="11" max="11" width="15.140625" style="141" customWidth="1"/>
    <col min="12" max="12" width="38.7109375" style="141" customWidth="1"/>
    <col min="13" max="13" width="34.140625" style="141" customWidth="1"/>
    <col min="14" max="14" width="43" style="141" customWidth="1"/>
    <col min="15" max="15" width="41" style="141" customWidth="1"/>
    <col min="16" max="16" width="31.28515625" style="141" customWidth="1"/>
    <col min="17" max="17" width="20.140625" style="141" customWidth="1"/>
    <col min="18" max="18" width="21" style="141" customWidth="1"/>
    <col min="19" max="19" width="20.85546875" style="141" customWidth="1"/>
    <col min="20" max="20" width="13.85546875" style="141" customWidth="1"/>
    <col min="21" max="21" width="19.7109375" style="141" customWidth="1"/>
    <col min="22" max="22" width="28.140625" style="141" customWidth="1"/>
    <col min="23" max="23" width="9.140625" style="141" customWidth="1"/>
    <col min="24" max="24" width="39.140625" style="141" customWidth="1"/>
    <col min="25" max="257" width="9.140625" style="141" customWidth="1"/>
    <col min="258" max="258" width="60.85546875" style="141" customWidth="1"/>
    <col min="259" max="259" width="20" style="141" customWidth="1"/>
    <col min="260" max="260" width="15" style="141" customWidth="1"/>
    <col min="261" max="264" width="50" style="141" customWidth="1"/>
    <col min="265" max="267" width="20" style="141" customWidth="1"/>
    <col min="268" max="278" width="50" style="141" customWidth="1"/>
    <col min="279" max="513" width="9.140625" style="141" customWidth="1"/>
    <col min="514" max="514" width="60.85546875" style="141" customWidth="1"/>
    <col min="515" max="515" width="20" style="141" customWidth="1"/>
    <col min="516" max="516" width="15" style="141" customWidth="1"/>
    <col min="517" max="520" width="50" style="141" customWidth="1"/>
    <col min="521" max="523" width="20" style="141" customWidth="1"/>
    <col min="524" max="534" width="50" style="141" customWidth="1"/>
    <col min="535" max="769" width="9.140625" style="141" customWidth="1"/>
    <col min="770" max="770" width="60.85546875" style="141" customWidth="1"/>
    <col min="771" max="771" width="20" style="141" customWidth="1"/>
    <col min="772" max="772" width="15" style="141" customWidth="1"/>
    <col min="773" max="776" width="50" style="141" customWidth="1"/>
    <col min="777" max="779" width="20" style="141" customWidth="1"/>
    <col min="780" max="790" width="50" style="141" customWidth="1"/>
    <col min="791" max="1025" width="9.140625" style="141" customWidth="1"/>
    <col min="1026" max="1026" width="60.85546875" style="141" customWidth="1"/>
    <col min="1027" max="1027" width="20" style="141" customWidth="1"/>
    <col min="1028" max="1028" width="15" style="141" customWidth="1"/>
    <col min="1029" max="1032" width="50" style="141" customWidth="1"/>
    <col min="1033" max="1035" width="20" style="141" customWidth="1"/>
    <col min="1036" max="1046" width="50" style="141" customWidth="1"/>
    <col min="1047" max="1281" width="9.140625" style="141" customWidth="1"/>
    <col min="1282" max="1282" width="60.85546875" style="141" customWidth="1"/>
    <col min="1283" max="1283" width="20" style="141" customWidth="1"/>
    <col min="1284" max="1284" width="15" style="141" customWidth="1"/>
    <col min="1285" max="1288" width="50" style="141" customWidth="1"/>
    <col min="1289" max="1291" width="20" style="141" customWidth="1"/>
    <col min="1292" max="1302" width="50" style="141" customWidth="1"/>
    <col min="1303" max="1537" width="9.140625" style="141" customWidth="1"/>
    <col min="1538" max="1538" width="60.85546875" style="141" customWidth="1"/>
    <col min="1539" max="1539" width="20" style="141" customWidth="1"/>
    <col min="1540" max="1540" width="15" style="141" customWidth="1"/>
    <col min="1541" max="1544" width="50" style="141" customWidth="1"/>
    <col min="1545" max="1547" width="20" style="141" customWidth="1"/>
    <col min="1548" max="1558" width="50" style="141" customWidth="1"/>
    <col min="1559" max="1793" width="9.140625" style="141" customWidth="1"/>
    <col min="1794" max="1794" width="60.85546875" style="141" customWidth="1"/>
    <col min="1795" max="1795" width="20" style="141" customWidth="1"/>
    <col min="1796" max="1796" width="15" style="141" customWidth="1"/>
    <col min="1797" max="1800" width="50" style="141" customWidth="1"/>
    <col min="1801" max="1803" width="20" style="141" customWidth="1"/>
    <col min="1804" max="1814" width="50" style="141" customWidth="1"/>
    <col min="1815" max="2049" width="9.140625" style="141" customWidth="1"/>
    <col min="2050" max="2050" width="60.85546875" style="141" customWidth="1"/>
    <col min="2051" max="2051" width="20" style="141" customWidth="1"/>
    <col min="2052" max="2052" width="15" style="141" customWidth="1"/>
    <col min="2053" max="2056" width="50" style="141" customWidth="1"/>
    <col min="2057" max="2059" width="20" style="141" customWidth="1"/>
    <col min="2060" max="2070" width="50" style="141" customWidth="1"/>
    <col min="2071" max="2305" width="9.140625" style="141" customWidth="1"/>
    <col min="2306" max="2306" width="60.85546875" style="141" customWidth="1"/>
    <col min="2307" max="2307" width="20" style="141" customWidth="1"/>
    <col min="2308" max="2308" width="15" style="141" customWidth="1"/>
    <col min="2309" max="2312" width="50" style="141" customWidth="1"/>
    <col min="2313" max="2315" width="20" style="141" customWidth="1"/>
    <col min="2316" max="2326" width="50" style="141" customWidth="1"/>
    <col min="2327" max="2561" width="9.140625" style="141" customWidth="1"/>
    <col min="2562" max="2562" width="60.85546875" style="141" customWidth="1"/>
    <col min="2563" max="2563" width="20" style="141" customWidth="1"/>
    <col min="2564" max="2564" width="15" style="141" customWidth="1"/>
    <col min="2565" max="2568" width="50" style="141" customWidth="1"/>
    <col min="2569" max="2571" width="20" style="141" customWidth="1"/>
    <col min="2572" max="2582" width="50" style="141" customWidth="1"/>
    <col min="2583" max="2817" width="9.140625" style="141" customWidth="1"/>
    <col min="2818" max="2818" width="60.85546875" style="141" customWidth="1"/>
    <col min="2819" max="2819" width="20" style="141" customWidth="1"/>
    <col min="2820" max="2820" width="15" style="141" customWidth="1"/>
    <col min="2821" max="2824" width="50" style="141" customWidth="1"/>
    <col min="2825" max="2827" width="20" style="141" customWidth="1"/>
    <col min="2828" max="2838" width="50" style="141" customWidth="1"/>
    <col min="2839" max="3073" width="9.140625" style="141" customWidth="1"/>
    <col min="3074" max="3074" width="60.85546875" style="141" customWidth="1"/>
    <col min="3075" max="3075" width="20" style="141" customWidth="1"/>
    <col min="3076" max="3076" width="15" style="141" customWidth="1"/>
    <col min="3077" max="3080" width="50" style="141" customWidth="1"/>
    <col min="3081" max="3083" width="20" style="141" customWidth="1"/>
    <col min="3084" max="3094" width="50" style="141" customWidth="1"/>
    <col min="3095" max="3329" width="9.140625" style="141" customWidth="1"/>
    <col min="3330" max="3330" width="60.85546875" style="141" customWidth="1"/>
    <col min="3331" max="3331" width="20" style="141" customWidth="1"/>
    <col min="3332" max="3332" width="15" style="141" customWidth="1"/>
    <col min="3333" max="3336" width="50" style="141" customWidth="1"/>
    <col min="3337" max="3339" width="20" style="141" customWidth="1"/>
    <col min="3340" max="3350" width="50" style="141" customWidth="1"/>
    <col min="3351" max="3585" width="9.140625" style="141" customWidth="1"/>
    <col min="3586" max="3586" width="60.85546875" style="141" customWidth="1"/>
    <col min="3587" max="3587" width="20" style="141" customWidth="1"/>
    <col min="3588" max="3588" width="15" style="141" customWidth="1"/>
    <col min="3589" max="3592" width="50" style="141" customWidth="1"/>
    <col min="3593" max="3595" width="20" style="141" customWidth="1"/>
    <col min="3596" max="3606" width="50" style="141" customWidth="1"/>
    <col min="3607" max="3841" width="9.140625" style="141" customWidth="1"/>
    <col min="3842" max="3842" width="60.85546875" style="141" customWidth="1"/>
    <col min="3843" max="3843" width="20" style="141" customWidth="1"/>
    <col min="3844" max="3844" width="15" style="141" customWidth="1"/>
    <col min="3845" max="3848" width="50" style="141" customWidth="1"/>
    <col min="3849" max="3851" width="20" style="141" customWidth="1"/>
    <col min="3852" max="3862" width="50" style="141" customWidth="1"/>
    <col min="3863" max="4097" width="9.140625" style="141" customWidth="1"/>
    <col min="4098" max="4098" width="60.85546875" style="141" customWidth="1"/>
    <col min="4099" max="4099" width="20" style="141" customWidth="1"/>
    <col min="4100" max="4100" width="15" style="141" customWidth="1"/>
    <col min="4101" max="4104" width="50" style="141" customWidth="1"/>
    <col min="4105" max="4107" width="20" style="141" customWidth="1"/>
    <col min="4108" max="4118" width="50" style="141" customWidth="1"/>
    <col min="4119" max="4353" width="9.140625" style="141" customWidth="1"/>
    <col min="4354" max="4354" width="60.85546875" style="141" customWidth="1"/>
    <col min="4355" max="4355" width="20" style="141" customWidth="1"/>
    <col min="4356" max="4356" width="15" style="141" customWidth="1"/>
    <col min="4357" max="4360" width="50" style="141" customWidth="1"/>
    <col min="4361" max="4363" width="20" style="141" customWidth="1"/>
    <col min="4364" max="4374" width="50" style="141" customWidth="1"/>
    <col min="4375" max="4609" width="9.140625" style="141" customWidth="1"/>
    <col min="4610" max="4610" width="60.85546875" style="141" customWidth="1"/>
    <col min="4611" max="4611" width="20" style="141" customWidth="1"/>
    <col min="4612" max="4612" width="15" style="141" customWidth="1"/>
    <col min="4613" max="4616" width="50" style="141" customWidth="1"/>
    <col min="4617" max="4619" width="20" style="141" customWidth="1"/>
    <col min="4620" max="4630" width="50" style="141" customWidth="1"/>
    <col min="4631" max="4865" width="9.140625" style="141" customWidth="1"/>
    <col min="4866" max="4866" width="60.85546875" style="141" customWidth="1"/>
    <col min="4867" max="4867" width="20" style="141" customWidth="1"/>
    <col min="4868" max="4868" width="15" style="141" customWidth="1"/>
    <col min="4869" max="4872" width="50" style="141" customWidth="1"/>
    <col min="4873" max="4875" width="20" style="141" customWidth="1"/>
    <col min="4876" max="4886" width="50" style="141" customWidth="1"/>
    <col min="4887" max="5121" width="9.140625" style="141" customWidth="1"/>
    <col min="5122" max="5122" width="60.85546875" style="141" customWidth="1"/>
    <col min="5123" max="5123" width="20" style="141" customWidth="1"/>
    <col min="5124" max="5124" width="15" style="141" customWidth="1"/>
    <col min="5125" max="5128" width="50" style="141" customWidth="1"/>
    <col min="5129" max="5131" width="20" style="141" customWidth="1"/>
    <col min="5132" max="5142" width="50" style="141" customWidth="1"/>
    <col min="5143" max="5377" width="9.140625" style="141" customWidth="1"/>
    <col min="5378" max="5378" width="60.85546875" style="141" customWidth="1"/>
    <col min="5379" max="5379" width="20" style="141" customWidth="1"/>
    <col min="5380" max="5380" width="15" style="141" customWidth="1"/>
    <col min="5381" max="5384" width="50" style="141" customWidth="1"/>
    <col min="5385" max="5387" width="20" style="141" customWidth="1"/>
    <col min="5388" max="5398" width="50" style="141" customWidth="1"/>
    <col min="5399" max="5633" width="9.140625" style="141" customWidth="1"/>
    <col min="5634" max="5634" width="60.85546875" style="141" customWidth="1"/>
    <col min="5635" max="5635" width="20" style="141" customWidth="1"/>
    <col min="5636" max="5636" width="15" style="141" customWidth="1"/>
    <col min="5637" max="5640" width="50" style="141" customWidth="1"/>
    <col min="5641" max="5643" width="20" style="141" customWidth="1"/>
    <col min="5644" max="5654" width="50" style="141" customWidth="1"/>
    <col min="5655" max="5889" width="9.140625" style="141" customWidth="1"/>
    <col min="5890" max="5890" width="60.85546875" style="141" customWidth="1"/>
    <col min="5891" max="5891" width="20" style="141" customWidth="1"/>
    <col min="5892" max="5892" width="15" style="141" customWidth="1"/>
    <col min="5893" max="5896" width="50" style="141" customWidth="1"/>
    <col min="5897" max="5899" width="20" style="141" customWidth="1"/>
    <col min="5900" max="5910" width="50" style="141" customWidth="1"/>
    <col min="5911" max="6145" width="9.140625" style="141" customWidth="1"/>
    <col min="6146" max="6146" width="60.85546875" style="141" customWidth="1"/>
    <col min="6147" max="6147" width="20" style="141" customWidth="1"/>
    <col min="6148" max="6148" width="15" style="141" customWidth="1"/>
    <col min="6149" max="6152" width="50" style="141" customWidth="1"/>
    <col min="6153" max="6155" width="20" style="141" customWidth="1"/>
    <col min="6156" max="6166" width="50" style="141" customWidth="1"/>
    <col min="6167" max="6401" width="9.140625" style="141" customWidth="1"/>
    <col min="6402" max="6402" width="60.85546875" style="141" customWidth="1"/>
    <col min="6403" max="6403" width="20" style="141" customWidth="1"/>
    <col min="6404" max="6404" width="15" style="141" customWidth="1"/>
    <col min="6405" max="6408" width="50" style="141" customWidth="1"/>
    <col min="6409" max="6411" width="20" style="141" customWidth="1"/>
    <col min="6412" max="6422" width="50" style="141" customWidth="1"/>
    <col min="6423" max="6657" width="9.140625" style="141" customWidth="1"/>
    <col min="6658" max="6658" width="60.85546875" style="141" customWidth="1"/>
    <col min="6659" max="6659" width="20" style="141" customWidth="1"/>
    <col min="6660" max="6660" width="15" style="141" customWidth="1"/>
    <col min="6661" max="6664" width="50" style="141" customWidth="1"/>
    <col min="6665" max="6667" width="20" style="141" customWidth="1"/>
    <col min="6668" max="6678" width="50" style="141" customWidth="1"/>
    <col min="6679" max="6913" width="9.140625" style="141" customWidth="1"/>
    <col min="6914" max="6914" width="60.85546875" style="141" customWidth="1"/>
    <col min="6915" max="6915" width="20" style="141" customWidth="1"/>
    <col min="6916" max="6916" width="15" style="141" customWidth="1"/>
    <col min="6917" max="6920" width="50" style="141" customWidth="1"/>
    <col min="6921" max="6923" width="20" style="141" customWidth="1"/>
    <col min="6924" max="6934" width="50" style="141" customWidth="1"/>
    <col min="6935" max="7169" width="9.140625" style="141" customWidth="1"/>
    <col min="7170" max="7170" width="60.85546875" style="141" customWidth="1"/>
    <col min="7171" max="7171" width="20" style="141" customWidth="1"/>
    <col min="7172" max="7172" width="15" style="141" customWidth="1"/>
    <col min="7173" max="7176" width="50" style="141" customWidth="1"/>
    <col min="7177" max="7179" width="20" style="141" customWidth="1"/>
    <col min="7180" max="7190" width="50" style="141" customWidth="1"/>
    <col min="7191" max="7425" width="9.140625" style="141" customWidth="1"/>
    <col min="7426" max="7426" width="60.85546875" style="141" customWidth="1"/>
    <col min="7427" max="7427" width="20" style="141" customWidth="1"/>
    <col min="7428" max="7428" width="15" style="141" customWidth="1"/>
    <col min="7429" max="7432" width="50" style="141" customWidth="1"/>
    <col min="7433" max="7435" width="20" style="141" customWidth="1"/>
    <col min="7436" max="7446" width="50" style="141" customWidth="1"/>
    <col min="7447" max="7681" width="9.140625" style="141" customWidth="1"/>
    <col min="7682" max="7682" width="60.85546875" style="141" customWidth="1"/>
    <col min="7683" max="7683" width="20" style="141" customWidth="1"/>
    <col min="7684" max="7684" width="15" style="141" customWidth="1"/>
    <col min="7685" max="7688" width="50" style="141" customWidth="1"/>
    <col min="7689" max="7691" width="20" style="141" customWidth="1"/>
    <col min="7692" max="7702" width="50" style="141" customWidth="1"/>
    <col min="7703" max="7937" width="9.140625" style="141" customWidth="1"/>
    <col min="7938" max="7938" width="60.85546875" style="141" customWidth="1"/>
    <col min="7939" max="7939" width="20" style="141" customWidth="1"/>
    <col min="7940" max="7940" width="15" style="141" customWidth="1"/>
    <col min="7941" max="7944" width="50" style="141" customWidth="1"/>
    <col min="7945" max="7947" width="20" style="141" customWidth="1"/>
    <col min="7948" max="7958" width="50" style="141" customWidth="1"/>
    <col min="7959" max="8193" width="9.140625" style="141" customWidth="1"/>
    <col min="8194" max="8194" width="60.85546875" style="141" customWidth="1"/>
    <col min="8195" max="8195" width="20" style="141" customWidth="1"/>
    <col min="8196" max="8196" width="15" style="141" customWidth="1"/>
    <col min="8197" max="8200" width="50" style="141" customWidth="1"/>
    <col min="8201" max="8203" width="20" style="141" customWidth="1"/>
    <col min="8204" max="8214" width="50" style="141" customWidth="1"/>
    <col min="8215" max="8449" width="9.140625" style="141" customWidth="1"/>
    <col min="8450" max="8450" width="60.85546875" style="141" customWidth="1"/>
    <col min="8451" max="8451" width="20" style="141" customWidth="1"/>
    <col min="8452" max="8452" width="15" style="141" customWidth="1"/>
    <col min="8453" max="8456" width="50" style="141" customWidth="1"/>
    <col min="8457" max="8459" width="20" style="141" customWidth="1"/>
    <col min="8460" max="8470" width="50" style="141" customWidth="1"/>
    <col min="8471" max="8705" width="9.140625" style="141" customWidth="1"/>
    <col min="8706" max="8706" width="60.85546875" style="141" customWidth="1"/>
    <col min="8707" max="8707" width="20" style="141" customWidth="1"/>
    <col min="8708" max="8708" width="15" style="141" customWidth="1"/>
    <col min="8709" max="8712" width="50" style="141" customWidth="1"/>
    <col min="8713" max="8715" width="20" style="141" customWidth="1"/>
    <col min="8716" max="8726" width="50" style="141" customWidth="1"/>
    <col min="8727" max="8961" width="9.140625" style="141" customWidth="1"/>
    <col min="8962" max="8962" width="60.85546875" style="141" customWidth="1"/>
    <col min="8963" max="8963" width="20" style="141" customWidth="1"/>
    <col min="8964" max="8964" width="15" style="141" customWidth="1"/>
    <col min="8965" max="8968" width="50" style="141" customWidth="1"/>
    <col min="8969" max="8971" width="20" style="141" customWidth="1"/>
    <col min="8972" max="8982" width="50" style="141" customWidth="1"/>
    <col min="8983" max="9217" width="9.140625" style="141" customWidth="1"/>
    <col min="9218" max="9218" width="60.85546875" style="141" customWidth="1"/>
    <col min="9219" max="9219" width="20" style="141" customWidth="1"/>
    <col min="9220" max="9220" width="15" style="141" customWidth="1"/>
    <col min="9221" max="9224" width="50" style="141" customWidth="1"/>
    <col min="9225" max="9227" width="20" style="141" customWidth="1"/>
    <col min="9228" max="9238" width="50" style="141" customWidth="1"/>
    <col min="9239" max="9473" width="9.140625" style="141" customWidth="1"/>
    <col min="9474" max="9474" width="60.85546875" style="141" customWidth="1"/>
    <col min="9475" max="9475" width="20" style="141" customWidth="1"/>
    <col min="9476" max="9476" width="15" style="141" customWidth="1"/>
    <col min="9477" max="9480" width="50" style="141" customWidth="1"/>
    <col min="9481" max="9483" width="20" style="141" customWidth="1"/>
    <col min="9484" max="9494" width="50" style="141" customWidth="1"/>
    <col min="9495" max="9729" width="9.140625" style="141" customWidth="1"/>
    <col min="9730" max="9730" width="60.85546875" style="141" customWidth="1"/>
    <col min="9731" max="9731" width="20" style="141" customWidth="1"/>
    <col min="9732" max="9732" width="15" style="141" customWidth="1"/>
    <col min="9733" max="9736" width="50" style="141" customWidth="1"/>
    <col min="9737" max="9739" width="20" style="141" customWidth="1"/>
    <col min="9740" max="9750" width="50" style="141" customWidth="1"/>
    <col min="9751" max="9985" width="9.140625" style="141" customWidth="1"/>
    <col min="9986" max="9986" width="60.85546875" style="141" customWidth="1"/>
    <col min="9987" max="9987" width="20" style="141" customWidth="1"/>
    <col min="9988" max="9988" width="15" style="141" customWidth="1"/>
    <col min="9989" max="9992" width="50" style="141" customWidth="1"/>
    <col min="9993" max="9995" width="20" style="141" customWidth="1"/>
    <col min="9996" max="10006" width="50" style="141" customWidth="1"/>
    <col min="10007" max="10241" width="9.140625" style="141" customWidth="1"/>
    <col min="10242" max="10242" width="60.85546875" style="141" customWidth="1"/>
    <col min="10243" max="10243" width="20" style="141" customWidth="1"/>
    <col min="10244" max="10244" width="15" style="141" customWidth="1"/>
    <col min="10245" max="10248" width="50" style="141" customWidth="1"/>
    <col min="10249" max="10251" width="20" style="141" customWidth="1"/>
    <col min="10252" max="10262" width="50" style="141" customWidth="1"/>
    <col min="10263" max="10497" width="9.140625" style="141" customWidth="1"/>
    <col min="10498" max="10498" width="60.85546875" style="141" customWidth="1"/>
    <col min="10499" max="10499" width="20" style="141" customWidth="1"/>
    <col min="10500" max="10500" width="15" style="141" customWidth="1"/>
    <col min="10501" max="10504" width="50" style="141" customWidth="1"/>
    <col min="10505" max="10507" width="20" style="141" customWidth="1"/>
    <col min="10508" max="10518" width="50" style="141" customWidth="1"/>
    <col min="10519" max="10753" width="9.140625" style="141" customWidth="1"/>
    <col min="10754" max="10754" width="60.85546875" style="141" customWidth="1"/>
    <col min="10755" max="10755" width="20" style="141" customWidth="1"/>
    <col min="10756" max="10756" width="15" style="141" customWidth="1"/>
    <col min="10757" max="10760" width="50" style="141" customWidth="1"/>
    <col min="10761" max="10763" width="20" style="141" customWidth="1"/>
    <col min="10764" max="10774" width="50" style="141" customWidth="1"/>
    <col min="10775" max="11009" width="9.140625" style="141" customWidth="1"/>
    <col min="11010" max="11010" width="60.85546875" style="141" customWidth="1"/>
    <col min="11011" max="11011" width="20" style="141" customWidth="1"/>
    <col min="11012" max="11012" width="15" style="141" customWidth="1"/>
    <col min="11013" max="11016" width="50" style="141" customWidth="1"/>
    <col min="11017" max="11019" width="20" style="141" customWidth="1"/>
    <col min="11020" max="11030" width="50" style="141" customWidth="1"/>
    <col min="11031" max="11265" width="9.140625" style="141" customWidth="1"/>
    <col min="11266" max="11266" width="60.85546875" style="141" customWidth="1"/>
    <col min="11267" max="11267" width="20" style="141" customWidth="1"/>
    <col min="11268" max="11268" width="15" style="141" customWidth="1"/>
    <col min="11269" max="11272" width="50" style="141" customWidth="1"/>
    <col min="11273" max="11275" width="20" style="141" customWidth="1"/>
    <col min="11276" max="11286" width="50" style="141" customWidth="1"/>
    <col min="11287" max="11521" width="9.140625" style="141" customWidth="1"/>
    <col min="11522" max="11522" width="60.85546875" style="141" customWidth="1"/>
    <col min="11523" max="11523" width="20" style="141" customWidth="1"/>
    <col min="11524" max="11524" width="15" style="141" customWidth="1"/>
    <col min="11525" max="11528" width="50" style="141" customWidth="1"/>
    <col min="11529" max="11531" width="20" style="141" customWidth="1"/>
    <col min="11532" max="11542" width="50" style="141" customWidth="1"/>
    <col min="11543" max="11777" width="9.140625" style="141" customWidth="1"/>
    <col min="11778" max="11778" width="60.85546875" style="141" customWidth="1"/>
    <col min="11779" max="11779" width="20" style="141" customWidth="1"/>
    <col min="11780" max="11780" width="15" style="141" customWidth="1"/>
    <col min="11781" max="11784" width="50" style="141" customWidth="1"/>
    <col min="11785" max="11787" width="20" style="141" customWidth="1"/>
    <col min="11788" max="11798" width="50" style="141" customWidth="1"/>
    <col min="11799" max="12033" width="9.140625" style="141" customWidth="1"/>
    <col min="12034" max="12034" width="60.85546875" style="141" customWidth="1"/>
    <col min="12035" max="12035" width="20" style="141" customWidth="1"/>
    <col min="12036" max="12036" width="15" style="141" customWidth="1"/>
    <col min="12037" max="12040" width="50" style="141" customWidth="1"/>
    <col min="12041" max="12043" width="20" style="141" customWidth="1"/>
    <col min="12044" max="12054" width="50" style="141" customWidth="1"/>
    <col min="12055" max="12289" width="9.140625" style="141" customWidth="1"/>
    <col min="12290" max="12290" width="60.85546875" style="141" customWidth="1"/>
    <col min="12291" max="12291" width="20" style="141" customWidth="1"/>
    <col min="12292" max="12292" width="15" style="141" customWidth="1"/>
    <col min="12293" max="12296" width="50" style="141" customWidth="1"/>
    <col min="12297" max="12299" width="20" style="141" customWidth="1"/>
    <col min="12300" max="12310" width="50" style="141" customWidth="1"/>
    <col min="12311" max="12545" width="9.140625" style="141" customWidth="1"/>
    <col min="12546" max="12546" width="60.85546875" style="141" customWidth="1"/>
    <col min="12547" max="12547" width="20" style="141" customWidth="1"/>
    <col min="12548" max="12548" width="15" style="141" customWidth="1"/>
    <col min="12549" max="12552" width="50" style="141" customWidth="1"/>
    <col min="12553" max="12555" width="20" style="141" customWidth="1"/>
    <col min="12556" max="12566" width="50" style="141" customWidth="1"/>
    <col min="12567" max="12801" width="9.140625" style="141" customWidth="1"/>
    <col min="12802" max="12802" width="60.85546875" style="141" customWidth="1"/>
    <col min="12803" max="12803" width="20" style="141" customWidth="1"/>
    <col min="12804" max="12804" width="15" style="141" customWidth="1"/>
    <col min="12805" max="12808" width="50" style="141" customWidth="1"/>
    <col min="12809" max="12811" width="20" style="141" customWidth="1"/>
    <col min="12812" max="12822" width="50" style="141" customWidth="1"/>
    <col min="12823" max="13057" width="9.140625" style="141" customWidth="1"/>
    <col min="13058" max="13058" width="60.85546875" style="141" customWidth="1"/>
    <col min="13059" max="13059" width="20" style="141" customWidth="1"/>
    <col min="13060" max="13060" width="15" style="141" customWidth="1"/>
    <col min="13061" max="13064" width="50" style="141" customWidth="1"/>
    <col min="13065" max="13067" width="20" style="141" customWidth="1"/>
    <col min="13068" max="13078" width="50" style="141" customWidth="1"/>
    <col min="13079" max="13313" width="9.140625" style="141" customWidth="1"/>
    <col min="13314" max="13314" width="60.85546875" style="141" customWidth="1"/>
    <col min="13315" max="13315" width="20" style="141" customWidth="1"/>
    <col min="13316" max="13316" width="15" style="141" customWidth="1"/>
    <col min="13317" max="13320" width="50" style="141" customWidth="1"/>
    <col min="13321" max="13323" width="20" style="141" customWidth="1"/>
    <col min="13324" max="13334" width="50" style="141" customWidth="1"/>
    <col min="13335" max="13569" width="9.140625" style="141" customWidth="1"/>
    <col min="13570" max="13570" width="60.85546875" style="141" customWidth="1"/>
    <col min="13571" max="13571" width="20" style="141" customWidth="1"/>
    <col min="13572" max="13572" width="15" style="141" customWidth="1"/>
    <col min="13573" max="13576" width="50" style="141" customWidth="1"/>
    <col min="13577" max="13579" width="20" style="141" customWidth="1"/>
    <col min="13580" max="13590" width="50" style="141" customWidth="1"/>
    <col min="13591" max="13825" width="9.140625" style="141" customWidth="1"/>
    <col min="13826" max="13826" width="60.85546875" style="141" customWidth="1"/>
    <col min="13827" max="13827" width="20" style="141" customWidth="1"/>
    <col min="13828" max="13828" width="15" style="141" customWidth="1"/>
    <col min="13829" max="13832" width="50" style="141" customWidth="1"/>
    <col min="13833" max="13835" width="20" style="141" customWidth="1"/>
    <col min="13836" max="13846" width="50" style="141" customWidth="1"/>
    <col min="13847" max="14081" width="9.140625" style="141" customWidth="1"/>
    <col min="14082" max="14082" width="60.85546875" style="141" customWidth="1"/>
    <col min="14083" max="14083" width="20" style="141" customWidth="1"/>
    <col min="14084" max="14084" width="15" style="141" customWidth="1"/>
    <col min="14085" max="14088" width="50" style="141" customWidth="1"/>
    <col min="14089" max="14091" width="20" style="141" customWidth="1"/>
    <col min="14092" max="14102" width="50" style="141" customWidth="1"/>
    <col min="14103" max="14337" width="9.140625" style="141" customWidth="1"/>
    <col min="14338" max="14338" width="60.85546875" style="141" customWidth="1"/>
    <col min="14339" max="14339" width="20" style="141" customWidth="1"/>
    <col min="14340" max="14340" width="15" style="141" customWidth="1"/>
    <col min="14341" max="14344" width="50" style="141" customWidth="1"/>
    <col min="14345" max="14347" width="20" style="141" customWidth="1"/>
    <col min="14348" max="14358" width="50" style="141" customWidth="1"/>
    <col min="14359" max="14593" width="9.140625" style="141" customWidth="1"/>
    <col min="14594" max="14594" width="60.85546875" style="141" customWidth="1"/>
    <col min="14595" max="14595" width="20" style="141" customWidth="1"/>
    <col min="14596" max="14596" width="15" style="141" customWidth="1"/>
    <col min="14597" max="14600" width="50" style="141" customWidth="1"/>
    <col min="14601" max="14603" width="20" style="141" customWidth="1"/>
    <col min="14604" max="14614" width="50" style="141" customWidth="1"/>
    <col min="14615" max="14849" width="9.140625" style="141" customWidth="1"/>
    <col min="14850" max="14850" width="60.85546875" style="141" customWidth="1"/>
    <col min="14851" max="14851" width="20" style="141" customWidth="1"/>
    <col min="14852" max="14852" width="15" style="141" customWidth="1"/>
    <col min="14853" max="14856" width="50" style="141" customWidth="1"/>
    <col min="14857" max="14859" width="20" style="141" customWidth="1"/>
    <col min="14860" max="14870" width="50" style="141" customWidth="1"/>
    <col min="14871" max="15105" width="9.140625" style="141" customWidth="1"/>
    <col min="15106" max="15106" width="60.85546875" style="141" customWidth="1"/>
    <col min="15107" max="15107" width="20" style="141" customWidth="1"/>
    <col min="15108" max="15108" width="15" style="141" customWidth="1"/>
    <col min="15109" max="15112" width="50" style="141" customWidth="1"/>
    <col min="15113" max="15115" width="20" style="141" customWidth="1"/>
    <col min="15116" max="15126" width="50" style="141" customWidth="1"/>
    <col min="15127" max="15361" width="9.140625" style="141" customWidth="1"/>
    <col min="15362" max="15362" width="60.85546875" style="141" customWidth="1"/>
    <col min="15363" max="15363" width="20" style="141" customWidth="1"/>
    <col min="15364" max="15364" width="15" style="141" customWidth="1"/>
    <col min="15365" max="15368" width="50" style="141" customWidth="1"/>
    <col min="15369" max="15371" width="20" style="141" customWidth="1"/>
    <col min="15372" max="15382" width="50" style="141" customWidth="1"/>
    <col min="15383" max="15617" width="9.140625" style="141" customWidth="1"/>
    <col min="15618" max="15618" width="60.85546875" style="141" customWidth="1"/>
    <col min="15619" max="15619" width="20" style="141" customWidth="1"/>
    <col min="15620" max="15620" width="15" style="141" customWidth="1"/>
    <col min="15621" max="15624" width="50" style="141" customWidth="1"/>
    <col min="15625" max="15627" width="20" style="141" customWidth="1"/>
    <col min="15628" max="15638" width="50" style="141" customWidth="1"/>
    <col min="15639" max="15873" width="9.140625" style="141" customWidth="1"/>
    <col min="15874" max="15874" width="60.85546875" style="141" customWidth="1"/>
    <col min="15875" max="15875" width="20" style="141" customWidth="1"/>
    <col min="15876" max="15876" width="15" style="141" customWidth="1"/>
    <col min="15877" max="15880" width="50" style="141" customWidth="1"/>
    <col min="15881" max="15883" width="20" style="141" customWidth="1"/>
    <col min="15884" max="15894" width="50" style="141" customWidth="1"/>
    <col min="15895" max="16129" width="9.140625" style="141" customWidth="1"/>
    <col min="16130" max="16130" width="60.85546875" style="141" customWidth="1"/>
    <col min="16131" max="16131" width="20" style="141" customWidth="1"/>
    <col min="16132" max="16132" width="15" style="141" customWidth="1"/>
    <col min="16133" max="16136" width="50" style="141" customWidth="1"/>
    <col min="16137" max="16139" width="20" style="141" customWidth="1"/>
    <col min="16140" max="16150" width="50" style="141" customWidth="1"/>
    <col min="16151" max="16384" width="9.140625" style="141" customWidth="1"/>
  </cols>
  <sheetData>
    <row r="1" spans="2:23" ht="36" customHeight="1" x14ac:dyDescent="0.2"/>
    <row r="2" spans="2:23" ht="36" customHeight="1" x14ac:dyDescent="0.2"/>
    <row r="3" spans="2:23" ht="36" customHeight="1" x14ac:dyDescent="0.2">
      <c r="W3" s="142"/>
    </row>
    <row r="4" spans="2:23" ht="35.1" customHeight="1" x14ac:dyDescent="0.2">
      <c r="B4" s="231" t="s">
        <v>495</v>
      </c>
      <c r="C4" s="231"/>
      <c r="D4" s="231"/>
      <c r="E4" s="231"/>
      <c r="F4" s="231"/>
      <c r="G4" s="231"/>
      <c r="H4" s="231"/>
      <c r="I4" s="231"/>
      <c r="J4" s="231"/>
      <c r="K4" s="231"/>
      <c r="L4" s="231"/>
      <c r="M4" s="231"/>
      <c r="N4" s="231"/>
      <c r="O4" s="231"/>
      <c r="P4" s="231"/>
      <c r="Q4" s="231"/>
      <c r="R4" s="231"/>
      <c r="S4" s="231"/>
      <c r="T4" s="231"/>
      <c r="U4" s="231"/>
      <c r="V4" s="231"/>
      <c r="W4" s="142"/>
    </row>
    <row r="5" spans="2:23" ht="49.5" customHeight="1" x14ac:dyDescent="0.2">
      <c r="B5" s="143" t="s">
        <v>346</v>
      </c>
      <c r="C5" s="143" t="s">
        <v>147</v>
      </c>
      <c r="D5" s="143" t="s">
        <v>148</v>
      </c>
      <c r="E5" s="143" t="s">
        <v>149</v>
      </c>
      <c r="F5" s="143" t="s">
        <v>150</v>
      </c>
      <c r="G5" s="143" t="s">
        <v>151</v>
      </c>
      <c r="H5" s="143" t="s">
        <v>152</v>
      </c>
      <c r="I5" s="143" t="s">
        <v>153</v>
      </c>
      <c r="J5" s="143" t="s">
        <v>154</v>
      </c>
      <c r="K5" s="143" t="s">
        <v>255</v>
      </c>
      <c r="L5" s="143" t="s">
        <v>155</v>
      </c>
      <c r="M5" s="143" t="s">
        <v>347</v>
      </c>
      <c r="N5" s="143" t="s">
        <v>348</v>
      </c>
      <c r="O5" s="143" t="s">
        <v>349</v>
      </c>
      <c r="P5" s="143" t="s">
        <v>350</v>
      </c>
      <c r="Q5" s="143" t="s">
        <v>351</v>
      </c>
      <c r="R5" s="143" t="s">
        <v>352</v>
      </c>
      <c r="S5" s="143" t="s">
        <v>353</v>
      </c>
      <c r="T5" s="143" t="s">
        <v>354</v>
      </c>
      <c r="U5" s="143" t="s">
        <v>355</v>
      </c>
      <c r="V5" s="143" t="s">
        <v>356</v>
      </c>
      <c r="W5" s="142"/>
    </row>
    <row r="6" spans="2:23" ht="21" customHeight="1" x14ac:dyDescent="0.2">
      <c r="B6" s="144">
        <v>20210000183945</v>
      </c>
      <c r="C6" s="145" t="s">
        <v>156</v>
      </c>
      <c r="D6" s="146">
        <v>3182352</v>
      </c>
      <c r="E6" s="146" t="s">
        <v>264</v>
      </c>
      <c r="F6" s="147" t="s">
        <v>1</v>
      </c>
      <c r="G6" s="146" t="s">
        <v>1</v>
      </c>
      <c r="H6" s="146" t="s">
        <v>1</v>
      </c>
      <c r="I6" s="148" t="s">
        <v>357</v>
      </c>
      <c r="J6" s="146" t="s">
        <v>358</v>
      </c>
      <c r="K6" s="146" t="s">
        <v>359</v>
      </c>
      <c r="L6" s="147" t="s">
        <v>360</v>
      </c>
      <c r="M6" s="146" t="s">
        <v>159</v>
      </c>
      <c r="N6" s="146" t="s">
        <v>361</v>
      </c>
      <c r="O6" s="146" t="s">
        <v>362</v>
      </c>
      <c r="P6" s="146" t="s">
        <v>159</v>
      </c>
      <c r="Q6" s="146">
        <v>899999096</v>
      </c>
      <c r="R6" s="146">
        <v>0</v>
      </c>
      <c r="S6" s="146">
        <v>899999096</v>
      </c>
      <c r="T6" s="146">
        <v>0</v>
      </c>
      <c r="U6" s="146">
        <v>899999096</v>
      </c>
      <c r="V6" s="146" t="s">
        <v>363</v>
      </c>
      <c r="W6" s="142"/>
    </row>
    <row r="7" spans="2:23" ht="51" x14ac:dyDescent="0.2">
      <c r="B7" s="144">
        <v>20210000153206</v>
      </c>
      <c r="C7" s="145" t="s">
        <v>156</v>
      </c>
      <c r="D7" s="146">
        <v>19186989</v>
      </c>
      <c r="E7" s="174" t="s">
        <v>170</v>
      </c>
      <c r="F7" s="147" t="s">
        <v>171</v>
      </c>
      <c r="G7" s="146" t="s">
        <v>1</v>
      </c>
      <c r="H7" s="146" t="s">
        <v>1</v>
      </c>
      <c r="I7" s="148" t="s">
        <v>172</v>
      </c>
      <c r="J7" s="146" t="s">
        <v>358</v>
      </c>
      <c r="K7" s="146" t="s">
        <v>359</v>
      </c>
      <c r="L7" s="147" t="s">
        <v>173</v>
      </c>
      <c r="M7" s="146" t="s">
        <v>159</v>
      </c>
      <c r="N7" s="146" t="s">
        <v>361</v>
      </c>
      <c r="O7" s="146" t="s">
        <v>364</v>
      </c>
      <c r="P7" s="146" t="s">
        <v>159</v>
      </c>
      <c r="Q7" s="146">
        <v>899999096</v>
      </c>
      <c r="R7" s="146">
        <v>0</v>
      </c>
      <c r="S7" s="146">
        <v>899999096</v>
      </c>
      <c r="T7" s="146">
        <v>0</v>
      </c>
      <c r="U7" s="146">
        <v>900373913</v>
      </c>
      <c r="V7" s="146" t="s">
        <v>365</v>
      </c>
      <c r="W7" s="142"/>
    </row>
    <row r="8" spans="2:23" ht="21" customHeight="1" x14ac:dyDescent="0.2">
      <c r="B8" s="144">
        <v>20210000177413</v>
      </c>
      <c r="C8" s="145" t="s">
        <v>156</v>
      </c>
      <c r="D8" s="146">
        <v>51754147</v>
      </c>
      <c r="E8" s="174" t="s">
        <v>166</v>
      </c>
      <c r="F8" s="147" t="s">
        <v>1</v>
      </c>
      <c r="G8" s="146" t="s">
        <v>1</v>
      </c>
      <c r="H8" s="146" t="s">
        <v>1</v>
      </c>
      <c r="I8" s="148" t="s">
        <v>167</v>
      </c>
      <c r="J8" s="146" t="s">
        <v>358</v>
      </c>
      <c r="K8" s="146" t="s">
        <v>366</v>
      </c>
      <c r="L8" s="147" t="s">
        <v>159</v>
      </c>
      <c r="M8" s="146" t="s">
        <v>159</v>
      </c>
      <c r="N8" s="146" t="s">
        <v>361</v>
      </c>
      <c r="O8" s="146" t="s">
        <v>362</v>
      </c>
      <c r="P8" s="146" t="s">
        <v>159</v>
      </c>
      <c r="Q8" s="146">
        <v>899999096</v>
      </c>
      <c r="R8" s="146">
        <v>0</v>
      </c>
      <c r="S8" s="146">
        <v>899999096</v>
      </c>
      <c r="T8" s="146">
        <v>0</v>
      </c>
      <c r="U8" s="146">
        <v>899999096</v>
      </c>
      <c r="V8" s="146" t="s">
        <v>367</v>
      </c>
      <c r="W8" s="142"/>
    </row>
    <row r="9" spans="2:23" ht="21" customHeight="1" x14ac:dyDescent="0.2">
      <c r="B9" s="144">
        <v>20210000190628</v>
      </c>
      <c r="C9" s="145" t="s">
        <v>156</v>
      </c>
      <c r="D9" s="146">
        <v>51665983</v>
      </c>
      <c r="E9" s="146" t="s">
        <v>259</v>
      </c>
      <c r="F9" s="147" t="s">
        <v>1</v>
      </c>
      <c r="G9" s="146" t="s">
        <v>1</v>
      </c>
      <c r="H9" s="146" t="s">
        <v>1</v>
      </c>
      <c r="I9" s="148" t="s">
        <v>368</v>
      </c>
      <c r="J9" s="146" t="s">
        <v>358</v>
      </c>
      <c r="K9" s="146" t="s">
        <v>366</v>
      </c>
      <c r="L9" s="147" t="s">
        <v>159</v>
      </c>
      <c r="M9" s="146" t="s">
        <v>159</v>
      </c>
      <c r="N9" s="146" t="s">
        <v>361</v>
      </c>
      <c r="O9" s="146" t="s">
        <v>362</v>
      </c>
      <c r="P9" s="146" t="s">
        <v>159</v>
      </c>
      <c r="Q9" s="146">
        <v>899999096</v>
      </c>
      <c r="R9" s="146">
        <v>0</v>
      </c>
      <c r="S9" s="146">
        <v>899999096</v>
      </c>
      <c r="T9" s="146">
        <v>0</v>
      </c>
      <c r="U9" s="146">
        <v>899999096</v>
      </c>
      <c r="V9" s="146" t="s">
        <v>369</v>
      </c>
      <c r="W9" s="142"/>
    </row>
    <row r="10" spans="2:23" ht="29.25" customHeight="1" x14ac:dyDescent="0.2">
      <c r="B10" s="144">
        <v>20210000190590</v>
      </c>
      <c r="C10" s="145" t="s">
        <v>156</v>
      </c>
      <c r="D10" s="146">
        <v>63303517</v>
      </c>
      <c r="E10" s="146" t="s">
        <v>258</v>
      </c>
      <c r="F10" s="147" t="s">
        <v>1</v>
      </c>
      <c r="G10" s="146" t="s">
        <v>1</v>
      </c>
      <c r="H10" s="146" t="s">
        <v>1</v>
      </c>
      <c r="I10" s="148" t="s">
        <v>368</v>
      </c>
      <c r="J10" s="146" t="s">
        <v>358</v>
      </c>
      <c r="K10" s="146" t="s">
        <v>366</v>
      </c>
      <c r="L10" s="147" t="s">
        <v>159</v>
      </c>
      <c r="M10" s="146" t="s">
        <v>159</v>
      </c>
      <c r="N10" s="146" t="s">
        <v>361</v>
      </c>
      <c r="O10" s="146" t="s">
        <v>362</v>
      </c>
      <c r="P10" s="146" t="s">
        <v>159</v>
      </c>
      <c r="Q10" s="146">
        <v>899999096</v>
      </c>
      <c r="R10" s="146">
        <v>0</v>
      </c>
      <c r="S10" s="146">
        <v>899999096</v>
      </c>
      <c r="T10" s="146">
        <v>0</v>
      </c>
      <c r="U10" s="146">
        <v>899999096</v>
      </c>
      <c r="V10" s="146" t="s">
        <v>370</v>
      </c>
      <c r="W10" s="142"/>
    </row>
    <row r="11" spans="2:23" ht="21" customHeight="1" x14ac:dyDescent="0.2">
      <c r="B11" s="144">
        <v>20220000000889</v>
      </c>
      <c r="C11" s="145" t="s">
        <v>156</v>
      </c>
      <c r="D11" s="146">
        <v>21112872</v>
      </c>
      <c r="E11" s="146" t="s">
        <v>257</v>
      </c>
      <c r="F11" s="147" t="s">
        <v>1</v>
      </c>
      <c r="G11" s="146" t="s">
        <v>1</v>
      </c>
      <c r="H11" s="146" t="s">
        <v>1</v>
      </c>
      <c r="I11" s="148" t="s">
        <v>371</v>
      </c>
      <c r="J11" s="146" t="s">
        <v>358</v>
      </c>
      <c r="K11" s="146" t="s">
        <v>366</v>
      </c>
      <c r="L11" s="147" t="s">
        <v>159</v>
      </c>
      <c r="M11" s="146" t="s">
        <v>159</v>
      </c>
      <c r="N11" s="146" t="s">
        <v>372</v>
      </c>
      <c r="O11" s="146" t="s">
        <v>362</v>
      </c>
      <c r="P11" s="146" t="s">
        <v>159</v>
      </c>
      <c r="Q11" s="146">
        <v>899999096</v>
      </c>
      <c r="R11" s="146">
        <v>0</v>
      </c>
      <c r="S11" s="146">
        <v>899999096</v>
      </c>
      <c r="T11" s="146">
        <v>0</v>
      </c>
      <c r="U11" s="146">
        <v>899999096</v>
      </c>
      <c r="V11" s="146" t="s">
        <v>373</v>
      </c>
      <c r="W11" s="142"/>
    </row>
    <row r="12" spans="2:23" ht="21" customHeight="1" x14ac:dyDescent="0.2">
      <c r="B12" s="144">
        <v>20210000139561</v>
      </c>
      <c r="C12" s="145" t="s">
        <v>156</v>
      </c>
      <c r="D12" s="146">
        <v>41780429</v>
      </c>
      <c r="E12" s="174" t="s">
        <v>160</v>
      </c>
      <c r="F12" s="147" t="s">
        <v>1</v>
      </c>
      <c r="G12" s="146" t="s">
        <v>1</v>
      </c>
      <c r="H12" s="146" t="s">
        <v>1</v>
      </c>
      <c r="I12" s="148" t="s">
        <v>161</v>
      </c>
      <c r="J12" s="146" t="s">
        <v>358</v>
      </c>
      <c r="K12" s="146" t="s">
        <v>374</v>
      </c>
      <c r="L12" s="147" t="s">
        <v>162</v>
      </c>
      <c r="M12" s="146" t="s">
        <v>159</v>
      </c>
      <c r="N12" s="146" t="s">
        <v>361</v>
      </c>
      <c r="O12" s="146" t="s">
        <v>362</v>
      </c>
      <c r="P12" s="146" t="s">
        <v>159</v>
      </c>
      <c r="Q12" s="146">
        <v>899999096</v>
      </c>
      <c r="R12" s="146">
        <v>0</v>
      </c>
      <c r="S12" s="146">
        <v>899999096</v>
      </c>
      <c r="T12" s="146">
        <v>0</v>
      </c>
      <c r="U12" s="146">
        <v>899999096</v>
      </c>
      <c r="V12" s="146" t="s">
        <v>375</v>
      </c>
      <c r="W12" s="142"/>
    </row>
    <row r="13" spans="2:23" ht="21" customHeight="1" x14ac:dyDescent="0.2">
      <c r="B13" s="144">
        <v>20210000158361</v>
      </c>
      <c r="C13" s="145" t="s">
        <v>156</v>
      </c>
      <c r="D13" s="146">
        <v>28879339</v>
      </c>
      <c r="E13" s="174" t="s">
        <v>157</v>
      </c>
      <c r="F13" s="147" t="s">
        <v>1</v>
      </c>
      <c r="G13" s="146" t="s">
        <v>1</v>
      </c>
      <c r="H13" s="146" t="s">
        <v>1</v>
      </c>
      <c r="I13" s="148" t="s">
        <v>158</v>
      </c>
      <c r="J13" s="146" t="s">
        <v>358</v>
      </c>
      <c r="K13" s="146" t="s">
        <v>374</v>
      </c>
      <c r="L13" s="147" t="s">
        <v>159</v>
      </c>
      <c r="M13" s="146" t="s">
        <v>159</v>
      </c>
      <c r="N13" s="146" t="s">
        <v>361</v>
      </c>
      <c r="O13" s="146" t="s">
        <v>362</v>
      </c>
      <c r="P13" s="146" t="s">
        <v>159</v>
      </c>
      <c r="Q13" s="146">
        <v>899999096</v>
      </c>
      <c r="R13" s="146">
        <v>0</v>
      </c>
      <c r="S13" s="146">
        <v>899999096</v>
      </c>
      <c r="T13" s="146">
        <v>0</v>
      </c>
      <c r="U13" s="146">
        <v>899999096</v>
      </c>
      <c r="V13" s="146" t="s">
        <v>376</v>
      </c>
      <c r="W13" s="142"/>
    </row>
    <row r="14" spans="2:23" ht="33" customHeight="1" x14ac:dyDescent="0.2">
      <c r="B14" s="144">
        <v>20210000156070</v>
      </c>
      <c r="C14" s="145" t="s">
        <v>156</v>
      </c>
      <c r="D14" s="146">
        <v>39687888</v>
      </c>
      <c r="E14" s="174" t="s">
        <v>377</v>
      </c>
      <c r="F14" s="147" t="s">
        <v>1</v>
      </c>
      <c r="G14" s="146" t="s">
        <v>1</v>
      </c>
      <c r="H14" s="146" t="s">
        <v>1</v>
      </c>
      <c r="I14" s="148" t="s">
        <v>378</v>
      </c>
      <c r="J14" s="146" t="s">
        <v>358</v>
      </c>
      <c r="K14" s="146" t="s">
        <v>374</v>
      </c>
      <c r="L14" s="147" t="s">
        <v>159</v>
      </c>
      <c r="M14" s="146" t="s">
        <v>159</v>
      </c>
      <c r="N14" s="146" t="s">
        <v>361</v>
      </c>
      <c r="O14" s="146" t="s">
        <v>362</v>
      </c>
      <c r="P14" s="146" t="s">
        <v>159</v>
      </c>
      <c r="Q14" s="146">
        <v>899999096</v>
      </c>
      <c r="R14" s="146">
        <v>0</v>
      </c>
      <c r="S14" s="146">
        <v>899999096</v>
      </c>
      <c r="T14" s="146">
        <v>0</v>
      </c>
      <c r="U14" s="146">
        <v>899999096</v>
      </c>
      <c r="V14" s="146" t="s">
        <v>379</v>
      </c>
      <c r="W14" s="142"/>
    </row>
    <row r="15" spans="2:23" ht="27.75" customHeight="1" x14ac:dyDescent="0.2">
      <c r="B15" s="144">
        <v>20210000163628</v>
      </c>
      <c r="C15" s="145" t="s">
        <v>156</v>
      </c>
      <c r="D15" s="146">
        <v>79251427</v>
      </c>
      <c r="E15" s="174" t="s">
        <v>163</v>
      </c>
      <c r="F15" s="147" t="s">
        <v>1</v>
      </c>
      <c r="G15" s="146" t="s">
        <v>1</v>
      </c>
      <c r="H15" s="146" t="s">
        <v>1</v>
      </c>
      <c r="I15" s="148" t="s">
        <v>164</v>
      </c>
      <c r="J15" s="146" t="s">
        <v>256</v>
      </c>
      <c r="K15" s="146" t="s">
        <v>380</v>
      </c>
      <c r="L15" s="147" t="s">
        <v>159</v>
      </c>
      <c r="M15" s="146" t="s">
        <v>381</v>
      </c>
      <c r="N15" s="146" t="s">
        <v>361</v>
      </c>
      <c r="O15" s="146" t="s">
        <v>362</v>
      </c>
      <c r="P15" s="146" t="s">
        <v>382</v>
      </c>
      <c r="Q15" s="146">
        <v>899999096</v>
      </c>
      <c r="R15" s="146">
        <v>0</v>
      </c>
      <c r="S15" s="146">
        <v>899999096</v>
      </c>
      <c r="T15" s="146">
        <v>0</v>
      </c>
      <c r="U15" s="146">
        <v>899999096</v>
      </c>
      <c r="V15" s="146" t="s">
        <v>383</v>
      </c>
      <c r="W15" s="142"/>
    </row>
    <row r="16" spans="2:23" ht="25.5" x14ac:dyDescent="0.2">
      <c r="B16" s="144">
        <v>20210000203104</v>
      </c>
      <c r="C16" s="145" t="s">
        <v>156</v>
      </c>
      <c r="D16" s="146">
        <v>11430210</v>
      </c>
      <c r="E16" s="174" t="s">
        <v>384</v>
      </c>
      <c r="F16" s="147" t="s">
        <v>385</v>
      </c>
      <c r="G16" s="146" t="s">
        <v>1</v>
      </c>
      <c r="H16" s="146" t="s">
        <v>1</v>
      </c>
      <c r="I16" s="148" t="s">
        <v>386</v>
      </c>
      <c r="J16" s="146" t="s">
        <v>358</v>
      </c>
      <c r="K16" s="146" t="s">
        <v>380</v>
      </c>
      <c r="L16" s="147" t="s">
        <v>159</v>
      </c>
      <c r="M16" s="146" t="s">
        <v>159</v>
      </c>
      <c r="N16" s="146" t="s">
        <v>361</v>
      </c>
      <c r="O16" s="146" t="s">
        <v>362</v>
      </c>
      <c r="P16" s="146" t="s">
        <v>159</v>
      </c>
      <c r="Q16" s="146">
        <v>899999096</v>
      </c>
      <c r="R16" s="146">
        <v>0</v>
      </c>
      <c r="S16" s="146">
        <v>899999096</v>
      </c>
      <c r="T16" s="146">
        <v>0</v>
      </c>
      <c r="U16" s="146">
        <v>800144331</v>
      </c>
      <c r="V16" s="146" t="s">
        <v>387</v>
      </c>
      <c r="W16" s="142"/>
    </row>
    <row r="17" spans="2:25" ht="21" customHeight="1" x14ac:dyDescent="0.2">
      <c r="B17" s="144">
        <v>20210000127399</v>
      </c>
      <c r="C17" s="145" t="s">
        <v>156</v>
      </c>
      <c r="D17" s="146">
        <v>35485050</v>
      </c>
      <c r="E17" s="174" t="s">
        <v>388</v>
      </c>
      <c r="F17" s="147" t="s">
        <v>1</v>
      </c>
      <c r="G17" s="146" t="s">
        <v>1</v>
      </c>
      <c r="H17" s="146" t="s">
        <v>1</v>
      </c>
      <c r="I17" s="148" t="s">
        <v>389</v>
      </c>
      <c r="J17" s="146" t="s">
        <v>358</v>
      </c>
      <c r="K17" s="146" t="s">
        <v>390</v>
      </c>
      <c r="L17" s="147" t="s">
        <v>391</v>
      </c>
      <c r="M17" s="146" t="s">
        <v>159</v>
      </c>
      <c r="N17" s="146" t="s">
        <v>361</v>
      </c>
      <c r="O17" s="146" t="s">
        <v>362</v>
      </c>
      <c r="P17" s="146" t="s">
        <v>159</v>
      </c>
      <c r="Q17" s="146">
        <v>899999096</v>
      </c>
      <c r="R17" s="146">
        <v>0</v>
      </c>
      <c r="S17" s="146">
        <v>899999096</v>
      </c>
      <c r="T17" s="146">
        <v>0</v>
      </c>
      <c r="U17" s="146">
        <v>899999096</v>
      </c>
      <c r="V17" s="146" t="s">
        <v>392</v>
      </c>
      <c r="W17" s="142"/>
    </row>
    <row r="18" spans="2:25" ht="21" customHeight="1" x14ac:dyDescent="0.2">
      <c r="B18" s="144">
        <v>20210000098858</v>
      </c>
      <c r="C18" s="145" t="s">
        <v>156</v>
      </c>
      <c r="D18" s="146">
        <v>2993005</v>
      </c>
      <c r="E18" s="174" t="s">
        <v>393</v>
      </c>
      <c r="F18" s="147" t="s">
        <v>1</v>
      </c>
      <c r="G18" s="146" t="s">
        <v>1</v>
      </c>
      <c r="H18" s="146" t="s">
        <v>1</v>
      </c>
      <c r="I18" s="148" t="s">
        <v>394</v>
      </c>
      <c r="J18" s="146" t="s">
        <v>358</v>
      </c>
      <c r="K18" s="146" t="s">
        <v>390</v>
      </c>
      <c r="L18" s="147" t="s">
        <v>159</v>
      </c>
      <c r="M18" s="146" t="s">
        <v>159</v>
      </c>
      <c r="N18" s="146" t="s">
        <v>361</v>
      </c>
      <c r="O18" s="146" t="s">
        <v>362</v>
      </c>
      <c r="P18" s="146" t="s">
        <v>159</v>
      </c>
      <c r="Q18" s="146">
        <v>899999096</v>
      </c>
      <c r="R18" s="146">
        <v>0</v>
      </c>
      <c r="S18" s="146">
        <v>899999096</v>
      </c>
      <c r="T18" s="146">
        <v>0</v>
      </c>
      <c r="U18" s="146">
        <v>899999096</v>
      </c>
      <c r="V18" s="146" t="s">
        <v>395</v>
      </c>
      <c r="W18" s="142"/>
    </row>
    <row r="19" spans="2:25" ht="21" customHeight="1" x14ac:dyDescent="0.2">
      <c r="B19" s="144">
        <v>20210000115397</v>
      </c>
      <c r="C19" s="145" t="s">
        <v>156</v>
      </c>
      <c r="D19" s="146">
        <v>2993475</v>
      </c>
      <c r="E19" s="174" t="s">
        <v>396</v>
      </c>
      <c r="F19" s="147" t="s">
        <v>1</v>
      </c>
      <c r="G19" s="146" t="s">
        <v>1</v>
      </c>
      <c r="H19" s="146" t="s">
        <v>1</v>
      </c>
      <c r="I19" s="148" t="s">
        <v>397</v>
      </c>
      <c r="J19" s="146" t="s">
        <v>358</v>
      </c>
      <c r="K19" s="146" t="s">
        <v>390</v>
      </c>
      <c r="L19" s="147" t="s">
        <v>398</v>
      </c>
      <c r="M19" s="146" t="s">
        <v>159</v>
      </c>
      <c r="N19" s="146" t="s">
        <v>361</v>
      </c>
      <c r="O19" s="146" t="s">
        <v>362</v>
      </c>
      <c r="P19" s="146" t="s">
        <v>159</v>
      </c>
      <c r="Q19" s="146">
        <v>899999096</v>
      </c>
      <c r="R19" s="146">
        <v>0</v>
      </c>
      <c r="S19" s="146">
        <v>899999096</v>
      </c>
      <c r="T19" s="146">
        <v>0</v>
      </c>
      <c r="U19" s="146">
        <v>899999096</v>
      </c>
      <c r="V19" s="146" t="s">
        <v>399</v>
      </c>
      <c r="W19" s="142"/>
    </row>
    <row r="20" spans="2:25" ht="21" customHeight="1" x14ac:dyDescent="0.2">
      <c r="B20" s="144">
        <v>20210000048126</v>
      </c>
      <c r="C20" s="145" t="s">
        <v>156</v>
      </c>
      <c r="D20" s="146">
        <v>35508925</v>
      </c>
      <c r="E20" s="174" t="s">
        <v>372</v>
      </c>
      <c r="F20" s="147" t="s">
        <v>1</v>
      </c>
      <c r="G20" s="146" t="s">
        <v>1</v>
      </c>
      <c r="H20" s="146" t="s">
        <v>1</v>
      </c>
      <c r="I20" s="148" t="s">
        <v>400</v>
      </c>
      <c r="J20" s="146" t="s">
        <v>358</v>
      </c>
      <c r="K20" s="146" t="s">
        <v>390</v>
      </c>
      <c r="L20" s="147" t="s">
        <v>159</v>
      </c>
      <c r="M20" s="146" t="s">
        <v>159</v>
      </c>
      <c r="N20" s="146" t="s">
        <v>361</v>
      </c>
      <c r="O20" s="146" t="s">
        <v>362</v>
      </c>
      <c r="P20" s="146" t="s">
        <v>159</v>
      </c>
      <c r="Q20" s="146">
        <v>899999096</v>
      </c>
      <c r="R20" s="146">
        <v>0</v>
      </c>
      <c r="S20" s="146">
        <v>899999096</v>
      </c>
      <c r="T20" s="146">
        <v>0</v>
      </c>
      <c r="U20" s="146">
        <v>899999096</v>
      </c>
      <c r="V20" s="146" t="s">
        <v>401</v>
      </c>
      <c r="W20" s="142"/>
    </row>
    <row r="21" spans="2:25" ht="33" customHeight="1" x14ac:dyDescent="0.2">
      <c r="B21" s="144">
        <v>20210000024227</v>
      </c>
      <c r="C21" s="145" t="s">
        <v>156</v>
      </c>
      <c r="D21" s="146">
        <v>52222764</v>
      </c>
      <c r="E21" s="174" t="s">
        <v>402</v>
      </c>
      <c r="F21" s="147" t="s">
        <v>1</v>
      </c>
      <c r="G21" s="146" t="s">
        <v>1</v>
      </c>
      <c r="H21" s="146" t="s">
        <v>1</v>
      </c>
      <c r="I21" s="148" t="s">
        <v>403</v>
      </c>
      <c r="J21" s="146" t="s">
        <v>358</v>
      </c>
      <c r="K21" s="146" t="s">
        <v>390</v>
      </c>
      <c r="L21" s="147" t="s">
        <v>159</v>
      </c>
      <c r="M21" s="146" t="s">
        <v>159</v>
      </c>
      <c r="N21" s="146" t="s">
        <v>361</v>
      </c>
      <c r="O21" s="146" t="s">
        <v>362</v>
      </c>
      <c r="P21" s="146" t="s">
        <v>159</v>
      </c>
      <c r="Q21" s="146">
        <v>899999096</v>
      </c>
      <c r="R21" s="146">
        <v>0</v>
      </c>
      <c r="S21" s="146">
        <v>899999096</v>
      </c>
      <c r="T21" s="146">
        <v>0</v>
      </c>
      <c r="U21" s="146">
        <v>899999096</v>
      </c>
      <c r="V21" s="146" t="s">
        <v>404</v>
      </c>
      <c r="W21" s="142"/>
    </row>
    <row r="22" spans="2:25" ht="36.75" customHeight="1" x14ac:dyDescent="0.25">
      <c r="B22" s="144">
        <v>20210000042135</v>
      </c>
      <c r="C22" s="145" t="s">
        <v>156</v>
      </c>
      <c r="D22" s="146">
        <v>41520794</v>
      </c>
      <c r="E22" s="174" t="s">
        <v>405</v>
      </c>
      <c r="F22" s="147" t="s">
        <v>1</v>
      </c>
      <c r="G22" s="146" t="s">
        <v>1</v>
      </c>
      <c r="H22" s="146" t="s">
        <v>1</v>
      </c>
      <c r="I22" s="148" t="s">
        <v>406</v>
      </c>
      <c r="J22" s="146" t="s">
        <v>358</v>
      </c>
      <c r="K22" s="146" t="s">
        <v>390</v>
      </c>
      <c r="L22" s="147" t="s">
        <v>159</v>
      </c>
      <c r="M22" s="146" t="s">
        <v>159</v>
      </c>
      <c r="N22" s="146" t="s">
        <v>361</v>
      </c>
      <c r="O22" s="146" t="s">
        <v>362</v>
      </c>
      <c r="P22" s="146" t="s">
        <v>159</v>
      </c>
      <c r="Q22" s="146">
        <v>899999096</v>
      </c>
      <c r="R22" s="146">
        <v>0</v>
      </c>
      <c r="S22" s="146">
        <v>899999096</v>
      </c>
      <c r="T22" s="146">
        <v>0</v>
      </c>
      <c r="U22" s="146">
        <v>899999096</v>
      </c>
      <c r="V22" s="146" t="s">
        <v>407</v>
      </c>
      <c r="W22" s="142"/>
      <c r="X22"/>
    </row>
    <row r="23" spans="2:25" ht="35.25" customHeight="1" x14ac:dyDescent="0.2">
      <c r="B23" s="144">
        <v>20200000261703</v>
      </c>
      <c r="C23" s="145" t="s">
        <v>156</v>
      </c>
      <c r="D23" s="146">
        <v>51602990</v>
      </c>
      <c r="E23" s="174" t="s">
        <v>408</v>
      </c>
      <c r="F23" s="147" t="s">
        <v>165</v>
      </c>
      <c r="G23" s="146" t="s">
        <v>1</v>
      </c>
      <c r="H23" s="146" t="s">
        <v>1</v>
      </c>
      <c r="I23" s="148" t="s">
        <v>409</v>
      </c>
      <c r="J23" s="146" t="s">
        <v>358</v>
      </c>
      <c r="K23" s="146" t="s">
        <v>390</v>
      </c>
      <c r="L23" s="147" t="s">
        <v>410</v>
      </c>
      <c r="M23" s="146" t="s">
        <v>159</v>
      </c>
      <c r="N23" s="146" t="s">
        <v>361</v>
      </c>
      <c r="O23" s="146" t="s">
        <v>362</v>
      </c>
      <c r="P23" s="146" t="s">
        <v>159</v>
      </c>
      <c r="Q23" s="146">
        <v>899999096</v>
      </c>
      <c r="R23" s="146">
        <v>0</v>
      </c>
      <c r="S23" s="146">
        <v>899999096</v>
      </c>
      <c r="T23" s="146">
        <v>0</v>
      </c>
      <c r="U23" s="146">
        <v>900336004</v>
      </c>
      <c r="V23" s="146" t="s">
        <v>411</v>
      </c>
      <c r="W23" s="142"/>
    </row>
    <row r="24" spans="2:25" ht="25.5" x14ac:dyDescent="0.2">
      <c r="B24" s="144">
        <v>20200000177615</v>
      </c>
      <c r="C24" s="145" t="s">
        <v>156</v>
      </c>
      <c r="D24" s="146">
        <v>19318739</v>
      </c>
      <c r="E24" s="174" t="s">
        <v>412</v>
      </c>
      <c r="F24" s="147" t="s">
        <v>165</v>
      </c>
      <c r="G24" s="146" t="s">
        <v>1</v>
      </c>
      <c r="H24" s="146" t="s">
        <v>1</v>
      </c>
      <c r="I24" s="148" t="s">
        <v>413</v>
      </c>
      <c r="J24" s="146" t="s">
        <v>358</v>
      </c>
      <c r="K24" s="146" t="s">
        <v>390</v>
      </c>
      <c r="L24" s="147" t="s">
        <v>159</v>
      </c>
      <c r="M24" s="146" t="s">
        <v>159</v>
      </c>
      <c r="N24" s="146" t="s">
        <v>361</v>
      </c>
      <c r="O24" s="146" t="s">
        <v>362</v>
      </c>
      <c r="P24" s="146" t="s">
        <v>159</v>
      </c>
      <c r="Q24" s="146">
        <v>899999096</v>
      </c>
      <c r="R24" s="146">
        <v>0</v>
      </c>
      <c r="S24" s="146">
        <v>899999096</v>
      </c>
      <c r="T24" s="146">
        <v>0</v>
      </c>
      <c r="U24" s="146">
        <v>900336004</v>
      </c>
      <c r="V24" s="146" t="s">
        <v>414</v>
      </c>
      <c r="W24" s="142"/>
    </row>
    <row r="25" spans="2:25" ht="25.5" x14ac:dyDescent="0.2">
      <c r="B25" s="144">
        <v>20200000099645</v>
      </c>
      <c r="C25" s="145" t="s">
        <v>156</v>
      </c>
      <c r="D25" s="146">
        <v>19342201</v>
      </c>
      <c r="E25" s="174" t="s">
        <v>415</v>
      </c>
      <c r="F25" s="147" t="s">
        <v>165</v>
      </c>
      <c r="G25" s="146" t="s">
        <v>1</v>
      </c>
      <c r="H25" s="146" t="s">
        <v>1</v>
      </c>
      <c r="I25" s="148" t="s">
        <v>416</v>
      </c>
      <c r="J25" s="146" t="s">
        <v>358</v>
      </c>
      <c r="K25" s="146" t="s">
        <v>390</v>
      </c>
      <c r="L25" s="147" t="s">
        <v>159</v>
      </c>
      <c r="M25" s="146" t="s">
        <v>159</v>
      </c>
      <c r="N25" s="146" t="s">
        <v>361</v>
      </c>
      <c r="O25" s="146" t="s">
        <v>362</v>
      </c>
      <c r="P25" s="146" t="s">
        <v>159</v>
      </c>
      <c r="Q25" s="146">
        <v>899999096</v>
      </c>
      <c r="R25" s="146">
        <v>0</v>
      </c>
      <c r="S25" s="146">
        <v>899999096</v>
      </c>
      <c r="T25" s="146">
        <v>0</v>
      </c>
      <c r="U25" s="146">
        <v>900336004</v>
      </c>
      <c r="V25" s="146" t="s">
        <v>417</v>
      </c>
      <c r="W25" s="142"/>
    </row>
    <row r="26" spans="2:25" ht="21" customHeight="1" x14ac:dyDescent="0.2">
      <c r="B26" s="144">
        <v>20210000180017</v>
      </c>
      <c r="C26" s="145" t="s">
        <v>156</v>
      </c>
      <c r="D26" s="146">
        <v>2994333</v>
      </c>
      <c r="E26" s="174" t="s">
        <v>168</v>
      </c>
      <c r="F26" s="147" t="s">
        <v>1</v>
      </c>
      <c r="G26" s="146" t="s">
        <v>1</v>
      </c>
      <c r="H26" s="146" t="s">
        <v>1</v>
      </c>
      <c r="I26" s="148" t="s">
        <v>169</v>
      </c>
      <c r="J26" s="146" t="s">
        <v>256</v>
      </c>
      <c r="K26" s="146" t="s">
        <v>418</v>
      </c>
      <c r="L26" s="147" t="s">
        <v>159</v>
      </c>
      <c r="M26" s="146" t="s">
        <v>381</v>
      </c>
      <c r="N26" s="146" t="s">
        <v>361</v>
      </c>
      <c r="O26" s="146" t="s">
        <v>362</v>
      </c>
      <c r="P26" s="146" t="s">
        <v>419</v>
      </c>
      <c r="Q26" s="146">
        <v>899999096</v>
      </c>
      <c r="R26" s="146">
        <v>0</v>
      </c>
      <c r="S26" s="146">
        <v>899999096</v>
      </c>
      <c r="T26" s="146">
        <v>0</v>
      </c>
      <c r="U26" s="146">
        <v>899999096</v>
      </c>
      <c r="V26" s="146" t="s">
        <v>420</v>
      </c>
      <c r="W26" s="142"/>
    </row>
    <row r="27" spans="2:25" ht="21" customHeight="1" x14ac:dyDescent="0.2">
      <c r="B27" s="144">
        <v>20210000194661</v>
      </c>
      <c r="C27" s="145" t="s">
        <v>156</v>
      </c>
      <c r="D27" s="146">
        <v>2993163</v>
      </c>
      <c r="E27" s="146" t="s">
        <v>260</v>
      </c>
      <c r="F27" s="147" t="s">
        <v>1</v>
      </c>
      <c r="G27" s="146" t="s">
        <v>1</v>
      </c>
      <c r="H27" s="146" t="s">
        <v>1</v>
      </c>
      <c r="I27" s="148" t="s">
        <v>421</v>
      </c>
      <c r="J27" s="146" t="s">
        <v>256</v>
      </c>
      <c r="K27" s="146" t="s">
        <v>422</v>
      </c>
      <c r="L27" s="147" t="s">
        <v>159</v>
      </c>
      <c r="M27" s="146" t="s">
        <v>381</v>
      </c>
      <c r="N27" s="146" t="s">
        <v>361</v>
      </c>
      <c r="O27" s="146" t="s">
        <v>362</v>
      </c>
      <c r="P27" s="146" t="s">
        <v>419</v>
      </c>
      <c r="Q27" s="146">
        <v>899999096</v>
      </c>
      <c r="R27" s="146">
        <v>0</v>
      </c>
      <c r="S27" s="146">
        <v>899999096</v>
      </c>
      <c r="T27" s="146">
        <v>0</v>
      </c>
      <c r="U27" s="146">
        <v>899999096</v>
      </c>
      <c r="V27" s="146" t="s">
        <v>423</v>
      </c>
      <c r="W27" s="142"/>
    </row>
    <row r="28" spans="2:25" ht="15" x14ac:dyDescent="0.25">
      <c r="B28" s="144">
        <v>20210000195570</v>
      </c>
      <c r="C28" s="145" t="s">
        <v>156</v>
      </c>
      <c r="D28" s="146">
        <v>32554560</v>
      </c>
      <c r="E28" s="146" t="s">
        <v>261</v>
      </c>
      <c r="F28" s="147" t="s">
        <v>1</v>
      </c>
      <c r="G28" s="146" t="s">
        <v>1</v>
      </c>
      <c r="H28" s="146" t="s">
        <v>1</v>
      </c>
      <c r="I28" s="148" t="s">
        <v>424</v>
      </c>
      <c r="J28" s="146" t="s">
        <v>256</v>
      </c>
      <c r="K28" s="146" t="s">
        <v>422</v>
      </c>
      <c r="L28" s="147" t="s">
        <v>159</v>
      </c>
      <c r="M28" s="146" t="s">
        <v>381</v>
      </c>
      <c r="N28" s="146" t="s">
        <v>361</v>
      </c>
      <c r="O28" s="146" t="s">
        <v>362</v>
      </c>
      <c r="P28" s="146" t="s">
        <v>419</v>
      </c>
      <c r="Q28" s="146">
        <v>899999096</v>
      </c>
      <c r="R28" s="146">
        <v>0</v>
      </c>
      <c r="S28" s="146">
        <v>899999096</v>
      </c>
      <c r="T28" s="146">
        <v>0</v>
      </c>
      <c r="U28" s="146">
        <v>899999096</v>
      </c>
      <c r="V28" s="146" t="s">
        <v>425</v>
      </c>
      <c r="W28" s="142"/>
      <c r="X28"/>
    </row>
    <row r="29" spans="2:25" ht="15" x14ac:dyDescent="0.25">
      <c r="B29" s="144">
        <v>20220000001911</v>
      </c>
      <c r="C29" s="145" t="s">
        <v>156</v>
      </c>
      <c r="D29" s="146">
        <v>2994098</v>
      </c>
      <c r="E29" s="146" t="s">
        <v>262</v>
      </c>
      <c r="F29" s="147" t="s">
        <v>1</v>
      </c>
      <c r="G29" s="146" t="s">
        <v>1</v>
      </c>
      <c r="H29" s="146" t="s">
        <v>1</v>
      </c>
      <c r="I29" s="148" t="s">
        <v>426</v>
      </c>
      <c r="J29" s="146" t="s">
        <v>263</v>
      </c>
      <c r="K29" s="146" t="s">
        <v>426</v>
      </c>
      <c r="L29" s="147" t="s">
        <v>427</v>
      </c>
      <c r="M29" s="146" t="s">
        <v>428</v>
      </c>
      <c r="N29" s="146" t="s">
        <v>159</v>
      </c>
      <c r="O29" s="146" t="s">
        <v>159</v>
      </c>
      <c r="P29" s="146" t="s">
        <v>159</v>
      </c>
      <c r="Q29" s="146">
        <v>899999096</v>
      </c>
      <c r="R29" s="146">
        <v>0</v>
      </c>
      <c r="S29" s="146">
        <v>899999096</v>
      </c>
      <c r="T29" s="146">
        <v>0</v>
      </c>
      <c r="U29" s="146">
        <v>899999096</v>
      </c>
      <c r="V29" s="146"/>
      <c r="Y29"/>
    </row>
    <row r="30" spans="2:25" ht="14.25" x14ac:dyDescent="0.2">
      <c r="B30" s="144">
        <v>20216000850001</v>
      </c>
      <c r="C30" s="159" t="s">
        <v>156</v>
      </c>
      <c r="D30" s="157">
        <v>51679952</v>
      </c>
      <c r="E30" s="146" t="s">
        <v>450</v>
      </c>
      <c r="F30" s="147" t="s">
        <v>1</v>
      </c>
      <c r="G30" s="146" t="s">
        <v>1</v>
      </c>
      <c r="H30" s="146" t="s">
        <v>1</v>
      </c>
      <c r="I30" s="160"/>
      <c r="J30" s="146" t="s">
        <v>256</v>
      </c>
      <c r="K30" s="158">
        <v>211206</v>
      </c>
      <c r="L30" s="160"/>
      <c r="M30" s="160"/>
      <c r="N30" s="146" t="s">
        <v>361</v>
      </c>
      <c r="O30" s="146" t="s">
        <v>362</v>
      </c>
      <c r="P30" s="146" t="s">
        <v>382</v>
      </c>
      <c r="Q30" s="146">
        <v>899999096</v>
      </c>
      <c r="R30" s="160">
        <v>0</v>
      </c>
      <c r="S30" s="146">
        <v>899999096</v>
      </c>
      <c r="T30" s="160">
        <v>0</v>
      </c>
      <c r="U30" s="146">
        <v>899999096</v>
      </c>
      <c r="V30" s="146" t="s">
        <v>460</v>
      </c>
    </row>
    <row r="31" spans="2:25" ht="15" x14ac:dyDescent="0.2">
      <c r="B31" s="144">
        <v>20216000660005</v>
      </c>
      <c r="C31" s="161" t="s">
        <v>156</v>
      </c>
      <c r="D31" s="162">
        <v>41752709</v>
      </c>
      <c r="E31" s="162" t="s">
        <v>451</v>
      </c>
      <c r="F31" s="147" t="s">
        <v>1</v>
      </c>
      <c r="G31" s="146" t="s">
        <v>1</v>
      </c>
      <c r="H31" s="146" t="s">
        <v>1</v>
      </c>
      <c r="I31" s="162"/>
      <c r="J31" s="146" t="s">
        <v>256</v>
      </c>
      <c r="K31" s="162">
        <v>20211125</v>
      </c>
      <c r="L31" s="162"/>
      <c r="M31" s="162"/>
      <c r="N31" s="146" t="s">
        <v>361</v>
      </c>
      <c r="O31" s="146" t="s">
        <v>362</v>
      </c>
      <c r="P31" s="146" t="s">
        <v>382</v>
      </c>
      <c r="Q31" s="146">
        <v>899999096</v>
      </c>
      <c r="R31" s="162">
        <v>0</v>
      </c>
      <c r="S31" s="146">
        <v>899999096</v>
      </c>
      <c r="T31" s="162">
        <v>0</v>
      </c>
      <c r="U31" s="146">
        <v>899999096</v>
      </c>
      <c r="V31" s="163" t="s">
        <v>470</v>
      </c>
      <c r="X31" s="83"/>
    </row>
    <row r="33" spans="2:3" ht="26.1" customHeight="1" x14ac:dyDescent="0.2">
      <c r="B33" s="214" t="s">
        <v>493</v>
      </c>
      <c r="C33" s="212" t="s">
        <v>498</v>
      </c>
    </row>
  </sheetData>
  <mergeCells count="1">
    <mergeCell ref="B4:V4"/>
  </mergeCells>
  <pageMargins left="0.75" right="0.75" top="1" bottom="1" header="0.5" footer="0.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zoomScaleNormal="100" workbookViewId="0">
      <selection activeCell="C3" sqref="C3"/>
    </sheetView>
  </sheetViews>
  <sheetFormatPr baseColWidth="10" defaultColWidth="11.42578125" defaultRowHeight="15" x14ac:dyDescent="0.25"/>
  <cols>
    <col min="2" max="2" width="27" customWidth="1"/>
    <col min="3" max="3" width="52.28515625" customWidth="1"/>
    <col min="4" max="4" width="15.42578125" customWidth="1"/>
    <col min="5" max="5" width="16.140625" customWidth="1"/>
    <col min="6" max="6" width="18" customWidth="1"/>
  </cols>
  <sheetData>
    <row r="1" spans="1:7" ht="20.100000000000001" customHeight="1" x14ac:dyDescent="0.25"/>
    <row r="2" spans="1:7" ht="20.100000000000001" customHeight="1" x14ac:dyDescent="0.25"/>
    <row r="3" spans="1:7" ht="20.100000000000001" customHeight="1" x14ac:dyDescent="0.25"/>
    <row r="4" spans="1:7" ht="20.100000000000001" customHeight="1" x14ac:dyDescent="0.25"/>
    <row r="5" spans="1:7" ht="18" x14ac:dyDescent="0.25">
      <c r="B5" s="232" t="s">
        <v>494</v>
      </c>
      <c r="C5" s="232"/>
      <c r="D5" s="232"/>
      <c r="E5" s="232"/>
      <c r="F5" s="232"/>
    </row>
    <row r="6" spans="1:7" ht="35.1" customHeight="1" x14ac:dyDescent="0.25">
      <c r="B6" s="215" t="s">
        <v>241</v>
      </c>
      <c r="C6" s="215" t="s">
        <v>174</v>
      </c>
      <c r="D6" s="215" t="s">
        <v>242</v>
      </c>
      <c r="E6" s="215" t="s">
        <v>243</v>
      </c>
      <c r="F6" s="215" t="s">
        <v>175</v>
      </c>
    </row>
    <row r="7" spans="1:7" ht="78.95" customHeight="1" x14ac:dyDescent="0.25">
      <c r="B7" s="118" t="s">
        <v>250</v>
      </c>
      <c r="C7" s="216" t="s">
        <v>244</v>
      </c>
      <c r="D7" s="132"/>
      <c r="E7" s="118" t="s">
        <v>136</v>
      </c>
      <c r="F7" s="118" t="s">
        <v>245</v>
      </c>
    </row>
    <row r="8" spans="1:7" ht="54" customHeight="1" x14ac:dyDescent="0.25">
      <c r="B8" s="118" t="s">
        <v>251</v>
      </c>
      <c r="C8" s="216" t="s">
        <v>252</v>
      </c>
      <c r="D8" s="132"/>
      <c r="E8" s="118" t="s">
        <v>136</v>
      </c>
      <c r="F8" s="118" t="s">
        <v>246</v>
      </c>
    </row>
    <row r="9" spans="1:7" ht="114" x14ac:dyDescent="0.25">
      <c r="B9" s="118" t="s">
        <v>247</v>
      </c>
      <c r="C9" s="216" t="s">
        <v>248</v>
      </c>
      <c r="D9" s="118" t="s">
        <v>136</v>
      </c>
      <c r="E9" s="132"/>
      <c r="F9" s="118" t="s">
        <v>245</v>
      </c>
    </row>
    <row r="10" spans="1:7" ht="85.5" x14ac:dyDescent="0.25">
      <c r="A10" s="73"/>
      <c r="B10" s="118" t="s">
        <v>253</v>
      </c>
      <c r="C10" s="216" t="s">
        <v>249</v>
      </c>
      <c r="D10" s="132"/>
      <c r="E10" s="118" t="s">
        <v>136</v>
      </c>
      <c r="F10" s="118" t="s">
        <v>245</v>
      </c>
      <c r="G10" s="73"/>
    </row>
    <row r="11" spans="1:7" x14ac:dyDescent="0.25">
      <c r="A11" s="73"/>
      <c r="B11" s="74"/>
      <c r="C11" s="74"/>
      <c r="D11" s="75"/>
      <c r="E11" s="74"/>
      <c r="F11" s="75"/>
      <c r="G11" s="73"/>
    </row>
    <row r="12" spans="1:7" x14ac:dyDescent="0.25">
      <c r="A12" s="73"/>
      <c r="B12" s="74"/>
      <c r="C12" s="74"/>
      <c r="D12" s="75"/>
      <c r="E12" s="74"/>
      <c r="F12" s="75"/>
      <c r="G12" s="73"/>
    </row>
    <row r="13" spans="1:7" x14ac:dyDescent="0.25">
      <c r="A13" s="73"/>
      <c r="B13" s="74"/>
      <c r="C13" s="74"/>
      <c r="D13" s="75"/>
      <c r="E13" s="74"/>
      <c r="F13" s="75"/>
      <c r="G13" s="73"/>
    </row>
    <row r="14" spans="1:7" x14ac:dyDescent="0.25">
      <c r="A14" s="73"/>
      <c r="B14" s="74"/>
      <c r="C14" s="74"/>
      <c r="D14" s="75"/>
      <c r="E14" s="74"/>
      <c r="F14" s="75"/>
      <c r="G14" s="73"/>
    </row>
    <row r="15" spans="1:7" x14ac:dyDescent="0.25">
      <c r="A15" s="73"/>
      <c r="B15" s="74"/>
      <c r="C15" s="74"/>
      <c r="D15" s="75"/>
      <c r="E15" s="74"/>
      <c r="F15" s="73"/>
      <c r="G15" s="73"/>
    </row>
    <row r="16" spans="1:7" x14ac:dyDescent="0.25">
      <c r="A16" s="73"/>
      <c r="B16" s="74"/>
      <c r="C16" s="74"/>
      <c r="D16" s="73"/>
      <c r="E16" s="74"/>
      <c r="F16" s="76"/>
      <c r="G16" s="73"/>
    </row>
    <row r="17" spans="1:7" ht="30" customHeight="1" x14ac:dyDescent="0.25">
      <c r="A17" s="73"/>
      <c r="B17" s="73"/>
      <c r="C17" s="73"/>
      <c r="D17" s="73"/>
      <c r="E17" s="73"/>
      <c r="F17" s="73"/>
      <c r="G17" s="73"/>
    </row>
    <row r="18" spans="1:7" x14ac:dyDescent="0.25">
      <c r="A18" s="73"/>
      <c r="B18" s="75"/>
      <c r="C18" s="74"/>
      <c r="D18" s="74"/>
      <c r="E18" s="75"/>
      <c r="F18" s="75"/>
      <c r="G18" s="73"/>
    </row>
    <row r="19" spans="1:7" x14ac:dyDescent="0.25">
      <c r="A19" s="73"/>
      <c r="B19" s="76"/>
      <c r="C19" s="74"/>
      <c r="D19" s="74"/>
      <c r="E19" s="75"/>
      <c r="F19" s="75"/>
      <c r="G19" s="73"/>
    </row>
    <row r="20" spans="1:7" x14ac:dyDescent="0.25">
      <c r="A20" s="73"/>
      <c r="B20" s="76"/>
      <c r="C20" s="74"/>
      <c r="D20" s="74"/>
      <c r="E20" s="75"/>
      <c r="F20" s="75"/>
      <c r="G20" s="73"/>
    </row>
    <row r="21" spans="1:7" x14ac:dyDescent="0.25">
      <c r="A21" s="73"/>
      <c r="B21" s="76"/>
      <c r="C21" s="74"/>
      <c r="D21" s="74"/>
      <c r="E21" s="75"/>
      <c r="F21" s="75"/>
      <c r="G21" s="73"/>
    </row>
    <row r="22" spans="1:7" x14ac:dyDescent="0.25">
      <c r="A22" s="73"/>
      <c r="B22" s="76"/>
      <c r="C22" s="74"/>
      <c r="D22" s="74"/>
      <c r="E22" s="75"/>
      <c r="F22" s="75"/>
      <c r="G22" s="73"/>
    </row>
    <row r="23" spans="1:7" x14ac:dyDescent="0.25">
      <c r="A23" s="73"/>
      <c r="B23" s="76"/>
      <c r="C23" s="74"/>
      <c r="D23" s="74"/>
      <c r="E23" s="75"/>
      <c r="F23" s="73"/>
      <c r="G23" s="73"/>
    </row>
    <row r="24" spans="1:7" x14ac:dyDescent="0.25">
      <c r="A24" s="73"/>
      <c r="B24" s="76"/>
      <c r="C24" s="74"/>
      <c r="D24" s="74"/>
      <c r="E24" s="75"/>
      <c r="F24" s="76"/>
      <c r="G24" s="73"/>
    </row>
    <row r="25" spans="1:7" x14ac:dyDescent="0.25">
      <c r="A25" s="73"/>
      <c r="B25" s="76"/>
      <c r="C25" s="74"/>
      <c r="D25" s="74"/>
      <c r="E25" s="73"/>
      <c r="F25" s="76"/>
      <c r="G25" s="73"/>
    </row>
    <row r="26" spans="1:7" x14ac:dyDescent="0.25">
      <c r="A26" s="73"/>
      <c r="B26" s="73"/>
      <c r="C26" s="73"/>
      <c r="D26" s="73"/>
      <c r="E26" s="73"/>
      <c r="F26" s="73"/>
      <c r="G26" s="73"/>
    </row>
  </sheetData>
  <mergeCells count="1">
    <mergeCell ref="B5:F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INICIO</vt:lpstr>
      <vt:lpstr>1. Criterios</vt:lpstr>
      <vt:lpstr>2.Tendencias</vt:lpstr>
      <vt:lpstr>3. AcumuladasSinEvidencia</vt:lpstr>
      <vt:lpstr>4. Muestreo</vt:lpstr>
      <vt:lpstr>5. Atributos</vt:lpstr>
      <vt:lpstr>6. Hallazgos</vt:lpstr>
      <vt:lpstr>7. Cetil</vt:lpstr>
      <vt:lpstr>8. QuejasCID</vt:lpstr>
      <vt:lpstr>9. Recomendaciones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Luz Mary Santafe Cifuentes</cp:lastModifiedBy>
  <cp:revision/>
  <dcterms:created xsi:type="dcterms:W3CDTF">2021-10-30T03:21:32Z</dcterms:created>
  <dcterms:modified xsi:type="dcterms:W3CDTF">2022-03-17T16:58:56Z</dcterms:modified>
  <cp:category/>
  <cp:contentStatus/>
</cp:coreProperties>
</file>