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quilaguy\Desktop\Planes 2021\"/>
    </mc:Choice>
  </mc:AlternateContent>
  <bookViews>
    <workbookView xWindow="0" yWindow="0" windowWidth="24000" windowHeight="9435" activeTab="1"/>
  </bookViews>
  <sheets>
    <sheet name="SeguimientoPAAC" sheetId="1" r:id="rId1"/>
    <sheet name="EstadoCumplimiento" sheetId="2" r:id="rId2"/>
    <sheet name="RiesgoCorrupción" sheetId="5" r:id="rId3"/>
  </sheets>
  <externalReferences>
    <externalReference r:id="rId4"/>
    <externalReference r:id="rId5"/>
    <externalReference r:id="rId6"/>
    <externalReference r:id="rId7"/>
  </externalReferences>
  <definedNames>
    <definedName name="_xlnm._FilterDatabase" localSheetId="2" hidden="1">RiesgoCorrupción!$B$3:$AR$8</definedName>
    <definedName name="_xlnm._FilterDatabase" localSheetId="0" hidden="1">SeguimientoPAAC!$C$6:$AQ$63</definedName>
    <definedName name="Actividades_Misionales" localSheetId="0">#REF!</definedName>
    <definedName name="Actividades_Misionales">#REF!</definedName>
    <definedName name="Alianzas" localSheetId="0">#REF!</definedName>
    <definedName name="Alianzas">#REF!</definedName>
    <definedName name="Apropiación_Social_Del_Conocimiento_Y_Del_Patrimonio" localSheetId="0">#REF!</definedName>
    <definedName name="Apropiación_Social_Del_Conocimiento_Y_Del_Patrimonio">#REF!</definedName>
    <definedName name="AREA">#REF!</definedName>
    <definedName name="_xlnm.Print_Area" localSheetId="0">SeguimientoPAAC!$D$6:$AH$63</definedName>
    <definedName name="CODIGO">#REF!</definedName>
    <definedName name="Contabilidad_Y_Presupuesto" localSheetId="0">#REF!</definedName>
    <definedName name="Contabilidad_Y_Presupuesto">#REF!</definedName>
    <definedName name="Control_Interno" localSheetId="0">#REF!</definedName>
    <definedName name="Control_Interno">#REF!</definedName>
    <definedName name="D">'[1]ACTIVOS DIGITAL'!$1:$1048576</definedName>
    <definedName name="DD">'[1]ACTIVOS DIGITAL'!$1:$1048576</definedName>
    <definedName name="Direccionamiento_Estratégico" localSheetId="0">#REF!</definedName>
    <definedName name="Direccionamiento_Estratégico">#REF!</definedName>
    <definedName name="Direccionamiento_Estratégico_Y_Planeación" localSheetId="0">#REF!</definedName>
    <definedName name="Direccionamiento_Estratégico_Y_Planeación">#REF!</definedName>
    <definedName name="Evaluación_De_Resultados" localSheetId="0">#REF!</definedName>
    <definedName name="Evaluación_De_Resultados">#REF!</definedName>
    <definedName name="Evaluación_Independiente" localSheetId="0">#REF!</definedName>
    <definedName name="Evaluación_Independiente">#REF!</definedName>
    <definedName name="Formación" localSheetId="0">#REF!</definedName>
    <definedName name="Formación">#REF!</definedName>
    <definedName name="Gestión_Administrativa" localSheetId="0">#REF!</definedName>
    <definedName name="Gestión_Administrativa">#REF!</definedName>
    <definedName name="Gestión_Con_Valores_Para_Resultados" localSheetId="0">#REF!</definedName>
    <definedName name="Gestión_Con_Valores_Para_Resultados">#REF!</definedName>
    <definedName name="Gestión_Contractual" localSheetId="0">#REF!</definedName>
    <definedName name="Gestión_Contractual">#REF!</definedName>
    <definedName name="Gestión_Del_Conocimiento_Y_La_Innovación" localSheetId="0">#REF!</definedName>
    <definedName name="Gestión_Del_Conocimiento_Y_La_Innovación">#REF!</definedName>
    <definedName name="Gestión_Del_Talento_Humano" localSheetId="0">#REF!</definedName>
    <definedName name="Gestión_Del_Talento_Humano">#REF!</definedName>
    <definedName name="IMPACTO">#REF!</definedName>
    <definedName name="Impacto_digital">#REF!</definedName>
    <definedName name="Información_Y_Comunicación" localSheetId="0">#REF!</definedName>
    <definedName name="Información_Y_Comunicación">#REF!</definedName>
    <definedName name="Información_Y_Comunicación." localSheetId="0">#REF!</definedName>
    <definedName name="Información_Y_Comunicación.">#REF!</definedName>
    <definedName name="Investigación" localSheetId="0">#REF!</definedName>
    <definedName name="Investigación">#REF!</definedName>
    <definedName name="MATRIZ">'[2]ACTIVOS DIGITAL'!$A:$IV</definedName>
    <definedName name="Matriz_Digital">#REF!</definedName>
    <definedName name="Mejoramiento_Continuo" localSheetId="0">#REF!</definedName>
    <definedName name="Mejoramiento_Continuo">#REF!</definedName>
    <definedName name="NUEVA">'[1]ACTIVOS DIGITAL'!$1:$1048576</definedName>
    <definedName name="PROBABILIDAD">#REF!</definedName>
    <definedName name="Probabilidad_digital">#REF!</definedName>
    <definedName name="PROCESO">#REF!</definedName>
    <definedName name="SSS">'[1]ACTIVOS DIGITAL'!$1:$1048576</definedName>
    <definedName name="Talento_Humano" localSheetId="0">#REF!</definedName>
    <definedName name="Talento_Humano">#REF!</definedName>
    <definedName name="TIPO">#REF!</definedName>
    <definedName name="TIPOCONTROL">#REF!</definedName>
    <definedName name="Tipocontrol_digital">'[3]Criterios-Controles'!$A$7:$A$9</definedName>
    <definedName name="TIPORIESGO">#REF!</definedName>
    <definedName name="Tiporiesgo_digital">#REF!</definedName>
    <definedName name="_xlnm.Print_Titles" localSheetId="0">SeguimientoPAAC!$6:$6</definedName>
    <definedName name="VALORCONTROL">#REF!</definedName>
    <definedName name="Valorcontrol_digital">'[3]Criterios-Controles'!$A$12:$A$14</definedName>
  </definedNames>
  <calcPr calcId="152511"/>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 i="5" l="1"/>
  <c r="AP6" i="5"/>
  <c r="AP7" i="5"/>
  <c r="AP8" i="5"/>
  <c r="AJ63" i="1" l="1"/>
  <c r="AI58" i="1"/>
  <c r="V62" i="1"/>
  <c r="AI62" i="1"/>
  <c r="AJ62" i="1"/>
  <c r="U66" i="1" l="1"/>
  <c r="T66" i="1"/>
  <c r="S66" i="1"/>
  <c r="R66" i="1"/>
  <c r="Q66" i="1"/>
  <c r="P66" i="1"/>
  <c r="O66" i="1"/>
  <c r="N66" i="1"/>
  <c r="M66" i="1"/>
  <c r="L66" i="1"/>
  <c r="K66" i="1"/>
  <c r="J66" i="1"/>
  <c r="AH65" i="1"/>
  <c r="AG65" i="1"/>
  <c r="AF65" i="1"/>
  <c r="AE65" i="1"/>
  <c r="AD65" i="1"/>
  <c r="AC65" i="1"/>
  <c r="AB65" i="1"/>
  <c r="AA65" i="1"/>
  <c r="Z65" i="1"/>
  <c r="Y65" i="1"/>
  <c r="X65" i="1"/>
  <c r="W65" i="1"/>
  <c r="U65" i="1"/>
  <c r="T65" i="1"/>
  <c r="S65" i="1"/>
  <c r="R65" i="1"/>
  <c r="Q65" i="1"/>
  <c r="P65" i="1"/>
  <c r="O65" i="1"/>
  <c r="N65" i="1"/>
  <c r="M65" i="1"/>
  <c r="L65" i="1"/>
  <c r="K65" i="1"/>
  <c r="J65" i="1"/>
  <c r="AI63" i="1"/>
  <c r="V63" i="1"/>
  <c r="AJ61" i="1"/>
  <c r="AI61" i="1"/>
  <c r="V61" i="1"/>
  <c r="AJ60" i="1"/>
  <c r="AI60" i="1"/>
  <c r="V60" i="1"/>
  <c r="AJ59" i="1"/>
  <c r="AI59" i="1"/>
  <c r="V59" i="1"/>
  <c r="AJ58" i="1"/>
  <c r="V58" i="1"/>
  <c r="AJ57" i="1"/>
  <c r="AI57" i="1"/>
  <c r="V57" i="1"/>
  <c r="AJ56" i="1"/>
  <c r="AI56" i="1"/>
  <c r="V56" i="1"/>
  <c r="AJ55" i="1"/>
  <c r="AI55" i="1"/>
  <c r="V55" i="1"/>
  <c r="AJ54" i="1"/>
  <c r="AI54" i="1"/>
  <c r="V54" i="1"/>
  <c r="AJ53" i="1"/>
  <c r="AI53" i="1"/>
  <c r="V53" i="1"/>
  <c r="AJ52" i="1"/>
  <c r="AI52" i="1"/>
  <c r="V52" i="1"/>
  <c r="AJ51" i="1"/>
  <c r="AI51" i="1"/>
  <c r="V51" i="1"/>
  <c r="AJ50" i="1"/>
  <c r="AI50" i="1"/>
  <c r="V50" i="1"/>
  <c r="AJ49" i="1"/>
  <c r="AI49" i="1"/>
  <c r="V49" i="1"/>
  <c r="AJ48" i="1"/>
  <c r="AI48" i="1"/>
  <c r="V48" i="1"/>
  <c r="AJ47" i="1"/>
  <c r="AI47" i="1"/>
  <c r="V47" i="1"/>
  <c r="AJ46" i="1"/>
  <c r="AI46" i="1"/>
  <c r="V46" i="1"/>
  <c r="AJ45" i="1"/>
  <c r="AI45" i="1"/>
  <c r="V45" i="1"/>
  <c r="AJ44" i="1"/>
  <c r="AI44" i="1"/>
  <c r="V44" i="1"/>
  <c r="AJ43" i="1"/>
  <c r="AI43" i="1"/>
  <c r="V43" i="1"/>
  <c r="AJ42" i="1"/>
  <c r="AI42" i="1"/>
  <c r="V42" i="1"/>
  <c r="AJ41" i="1"/>
  <c r="AI41" i="1"/>
  <c r="V41" i="1"/>
  <c r="AJ40" i="1"/>
  <c r="AI40" i="1"/>
  <c r="V40" i="1"/>
  <c r="AJ39" i="1"/>
  <c r="AI39" i="1"/>
  <c r="V39" i="1"/>
  <c r="AJ38" i="1"/>
  <c r="AI38" i="1"/>
  <c r="V38" i="1"/>
  <c r="AJ37" i="1"/>
  <c r="AI37" i="1"/>
  <c r="V37" i="1"/>
  <c r="AJ36" i="1"/>
  <c r="AI36" i="1"/>
  <c r="V36" i="1"/>
  <c r="AJ35" i="1"/>
  <c r="AI35" i="1"/>
  <c r="V35" i="1"/>
  <c r="AJ34" i="1"/>
  <c r="AI34" i="1"/>
  <c r="V34" i="1"/>
  <c r="AJ33" i="1"/>
  <c r="AI33" i="1"/>
  <c r="V33" i="1"/>
  <c r="AJ32" i="1"/>
  <c r="AI32" i="1"/>
  <c r="V32" i="1"/>
  <c r="AJ31" i="1"/>
  <c r="AI31" i="1"/>
  <c r="V31" i="1"/>
  <c r="AJ30" i="1"/>
  <c r="AI30" i="1"/>
  <c r="V30" i="1"/>
  <c r="AJ29" i="1"/>
  <c r="AI29" i="1"/>
  <c r="V29" i="1"/>
  <c r="AJ28" i="1"/>
  <c r="AI28" i="1"/>
  <c r="V28" i="1"/>
  <c r="AJ27" i="1"/>
  <c r="AI27" i="1"/>
  <c r="V27" i="1"/>
  <c r="AJ26" i="1"/>
  <c r="AI26" i="1"/>
  <c r="V26" i="1"/>
  <c r="AJ25" i="1"/>
  <c r="AI25" i="1"/>
  <c r="V25" i="1"/>
  <c r="AJ24" i="1"/>
  <c r="AI24" i="1"/>
  <c r="V24" i="1"/>
  <c r="AJ23" i="1"/>
  <c r="AI23" i="1"/>
  <c r="V23" i="1"/>
  <c r="AJ22" i="1"/>
  <c r="AI22" i="1"/>
  <c r="V22" i="1"/>
  <c r="AJ21" i="1"/>
  <c r="AI21" i="1"/>
  <c r="V21" i="1"/>
  <c r="AJ20" i="1"/>
  <c r="AI20" i="1"/>
  <c r="V20" i="1"/>
  <c r="AJ19" i="1"/>
  <c r="AI19" i="1"/>
  <c r="V19" i="1"/>
  <c r="AJ18" i="1"/>
  <c r="AI18" i="1"/>
  <c r="V18" i="1"/>
  <c r="AJ17" i="1"/>
  <c r="AI17" i="1"/>
  <c r="V17" i="1"/>
  <c r="AJ16" i="1"/>
  <c r="AI16" i="1"/>
  <c r="V16" i="1"/>
  <c r="AJ15" i="1"/>
  <c r="AI15" i="1"/>
  <c r="V15" i="1"/>
  <c r="AJ14" i="1"/>
  <c r="AI14" i="1"/>
  <c r="V14" i="1"/>
  <c r="AJ13" i="1"/>
  <c r="AI13" i="1"/>
  <c r="V13" i="1"/>
  <c r="AJ12" i="1"/>
  <c r="AI12" i="1"/>
  <c r="V12" i="1"/>
  <c r="AJ11" i="1"/>
  <c r="AI11" i="1"/>
  <c r="V11" i="1"/>
  <c r="AJ10" i="1"/>
  <c r="AI10" i="1"/>
  <c r="V10" i="1"/>
  <c r="AJ9" i="1"/>
  <c r="AI9" i="1"/>
  <c r="V9" i="1"/>
  <c r="AJ8" i="1"/>
  <c r="AI8" i="1"/>
  <c r="V8" i="1"/>
  <c r="AJ7" i="1"/>
  <c r="AI7" i="1"/>
  <c r="V7" i="1"/>
  <c r="V65" i="1" l="1"/>
  <c r="AJ65" i="1"/>
  <c r="AK63" i="1" l="1"/>
  <c r="AK7" i="1"/>
  <c r="AK8" i="1"/>
  <c r="AK62" i="1"/>
  <c r="AK60" i="1"/>
  <c r="AK58" i="1"/>
  <c r="AK56" i="1"/>
  <c r="AK59" i="1"/>
  <c r="AK55" i="1"/>
  <c r="AK53" i="1"/>
  <c r="AK51" i="1"/>
  <c r="AK49" i="1"/>
  <c r="AK47" i="1"/>
  <c r="AK45" i="1"/>
  <c r="AK43" i="1"/>
  <c r="AK41" i="1"/>
  <c r="AK39" i="1"/>
  <c r="AK37" i="1"/>
  <c r="AK35" i="1"/>
  <c r="AK33" i="1"/>
  <c r="AK31" i="1"/>
  <c r="AK29" i="1"/>
  <c r="AK27" i="1"/>
  <c r="AK25" i="1"/>
  <c r="AK23" i="1"/>
  <c r="AK21" i="1"/>
  <c r="AK19" i="1"/>
  <c r="AK17" i="1"/>
  <c r="AK15" i="1"/>
  <c r="AK13" i="1"/>
  <c r="AK11" i="1"/>
  <c r="AK9" i="1"/>
  <c r="AK52" i="1"/>
  <c r="AK44" i="1"/>
  <c r="AK36" i="1"/>
  <c r="AK28" i="1"/>
  <c r="AK20" i="1"/>
  <c r="AK12" i="1"/>
  <c r="AK50" i="1"/>
  <c r="AK42" i="1"/>
  <c r="AK34" i="1"/>
  <c r="AK26" i="1"/>
  <c r="AK18" i="1"/>
  <c r="AK10" i="1"/>
  <c r="AK61" i="1"/>
  <c r="AK57" i="1"/>
  <c r="AK48" i="1"/>
  <c r="AK40" i="1"/>
  <c r="AK32" i="1"/>
  <c r="AK24" i="1"/>
  <c r="AK16" i="1"/>
  <c r="AK30" i="1"/>
  <c r="AK38" i="1"/>
  <c r="AK46" i="1"/>
  <c r="AK14" i="1"/>
  <c r="AK54" i="1"/>
  <c r="AK22" i="1"/>
  <c r="AL46" i="1" l="1"/>
  <c r="AM46" i="1"/>
  <c r="AO46" i="1" s="1"/>
  <c r="AL26" i="1"/>
  <c r="AM26" i="1"/>
  <c r="AO26" i="1" s="1"/>
  <c r="AL44" i="1"/>
  <c r="AM44" i="1"/>
  <c r="AL21" i="1"/>
  <c r="AM21" i="1"/>
  <c r="AO21" i="1" s="1"/>
  <c r="AL37" i="1"/>
  <c r="AM37" i="1"/>
  <c r="AL7" i="1"/>
  <c r="AM7" i="1"/>
  <c r="AO7" i="1" s="1"/>
  <c r="AL38" i="1"/>
  <c r="AM38" i="1"/>
  <c r="AL61" i="1"/>
  <c r="AM61" i="1"/>
  <c r="AO61" i="1" s="1"/>
  <c r="AL20" i="1"/>
  <c r="AM20" i="1"/>
  <c r="AL15" i="1"/>
  <c r="AM15" i="1"/>
  <c r="AO15" i="1" s="1"/>
  <c r="AL23" i="1"/>
  <c r="AM23" i="1"/>
  <c r="AL39" i="1"/>
  <c r="AM39" i="1"/>
  <c r="AO39" i="1" s="1"/>
  <c r="AL47" i="1"/>
  <c r="AM47" i="1"/>
  <c r="AO47" i="1" s="1"/>
  <c r="AL55" i="1"/>
  <c r="AM55" i="1"/>
  <c r="AL60" i="1"/>
  <c r="AM60" i="1"/>
  <c r="AL63" i="1"/>
  <c r="AM63" i="1"/>
  <c r="AO63" i="1" s="1"/>
  <c r="AL54" i="1"/>
  <c r="AM54" i="1"/>
  <c r="AL30" i="1"/>
  <c r="AM30" i="1"/>
  <c r="AO30" i="1" s="1"/>
  <c r="AL40" i="1"/>
  <c r="AM40" i="1"/>
  <c r="AL10" i="1"/>
  <c r="AM10" i="1"/>
  <c r="AO10" i="1" s="1"/>
  <c r="AL42" i="1"/>
  <c r="AM42" i="1"/>
  <c r="AL28" i="1"/>
  <c r="AM28" i="1"/>
  <c r="AL9" i="1"/>
  <c r="AM9" i="1"/>
  <c r="AL17" i="1"/>
  <c r="AM17" i="1"/>
  <c r="AO17" i="1" s="1"/>
  <c r="AL25" i="1"/>
  <c r="AM25" i="1"/>
  <c r="AL33" i="1"/>
  <c r="AM33" i="1"/>
  <c r="AO33" i="1" s="1"/>
  <c r="AL41" i="1"/>
  <c r="AM41" i="1"/>
  <c r="AL49" i="1"/>
  <c r="AM49" i="1"/>
  <c r="AO49" i="1" s="1"/>
  <c r="AL59" i="1"/>
  <c r="AM59" i="1"/>
  <c r="AO59" i="1" s="1"/>
  <c r="AL62" i="1"/>
  <c r="AM62" i="1"/>
  <c r="AO62" i="1" s="1"/>
  <c r="AL14" i="1"/>
  <c r="AM14" i="1"/>
  <c r="AL16" i="1"/>
  <c r="AM16" i="1"/>
  <c r="AL48" i="1"/>
  <c r="AM48" i="1"/>
  <c r="AL18" i="1"/>
  <c r="AM18" i="1"/>
  <c r="AO18" i="1" s="1"/>
  <c r="AL50" i="1"/>
  <c r="AM50" i="1"/>
  <c r="AO50" i="1" s="1"/>
  <c r="AL36" i="1"/>
  <c r="AM36" i="1"/>
  <c r="AL11" i="1"/>
  <c r="AM11" i="1"/>
  <c r="AL19" i="1"/>
  <c r="AM19" i="1"/>
  <c r="AO19" i="1" s="1"/>
  <c r="AL27" i="1"/>
  <c r="AM27" i="1"/>
  <c r="AO27" i="1" s="1"/>
  <c r="AL35" i="1"/>
  <c r="AM35" i="1"/>
  <c r="AO35" i="1" s="1"/>
  <c r="AL43" i="1"/>
  <c r="AM43" i="1"/>
  <c r="AO43" i="1" s="1"/>
  <c r="AL51" i="1"/>
  <c r="AM51" i="1"/>
  <c r="AO51" i="1" s="1"/>
  <c r="AL56" i="1"/>
  <c r="AM56" i="1"/>
  <c r="AL8" i="1"/>
  <c r="AM8" i="1"/>
  <c r="AL24" i="1"/>
  <c r="AM24" i="1"/>
  <c r="AL57" i="1"/>
  <c r="AM57" i="1"/>
  <c r="AO57" i="1" s="1"/>
  <c r="AL12" i="1"/>
  <c r="AM12" i="1"/>
  <c r="AL13" i="1"/>
  <c r="AM13" i="1"/>
  <c r="AO13" i="1" s="1"/>
  <c r="AL29" i="1"/>
  <c r="AM29" i="1"/>
  <c r="AO29" i="1" s="1"/>
  <c r="AL45" i="1"/>
  <c r="AM45" i="1"/>
  <c r="AO45" i="1" s="1"/>
  <c r="AL53" i="1"/>
  <c r="AM53" i="1"/>
  <c r="AL58" i="1"/>
  <c r="AM58" i="1"/>
  <c r="AO58" i="1" s="1"/>
  <c r="AL22" i="1"/>
  <c r="AM22" i="1"/>
  <c r="AO22" i="1" s="1"/>
  <c r="AL32" i="1"/>
  <c r="AM32" i="1"/>
  <c r="AL34" i="1"/>
  <c r="AM34" i="1"/>
  <c r="AO34" i="1" s="1"/>
  <c r="AL52" i="1"/>
  <c r="AM52" i="1"/>
  <c r="AL31" i="1"/>
  <c r="AM31" i="1"/>
  <c r="AO31" i="1" s="1"/>
  <c r="AO14" i="1"/>
  <c r="AO42" i="1"/>
  <c r="AO25" i="1"/>
  <c r="AO41" i="1"/>
  <c r="AO38" i="1"/>
  <c r="AO23" i="1"/>
  <c r="AO9" i="1"/>
  <c r="AO11" i="1"/>
  <c r="AO37" i="1"/>
  <c r="AK65" i="1"/>
  <c r="AN50" i="1" l="1"/>
  <c r="AN33" i="1"/>
  <c r="AN42" i="1"/>
  <c r="AN37" i="1"/>
  <c r="AN63" i="1"/>
  <c r="AN29" i="1"/>
  <c r="AN46" i="1"/>
  <c r="AN62" i="1"/>
  <c r="AN27" i="1"/>
  <c r="AN39" i="1"/>
  <c r="AN51" i="1"/>
  <c r="AN58" i="1"/>
  <c r="AN48" i="1"/>
  <c r="AO48" i="1"/>
  <c r="AN14" i="1"/>
  <c r="AN8" i="1"/>
  <c r="AO8" i="1"/>
  <c r="AN59" i="1"/>
  <c r="AN25" i="1"/>
  <c r="AN10" i="1"/>
  <c r="AN13" i="1"/>
  <c r="AN11" i="1"/>
  <c r="AN31" i="1"/>
  <c r="AN61" i="1"/>
  <c r="AN32" i="1"/>
  <c r="AO32" i="1"/>
  <c r="AN56" i="1"/>
  <c r="AO56" i="1"/>
  <c r="AN36" i="1"/>
  <c r="AO36" i="1"/>
  <c r="AN60" i="1"/>
  <c r="AO60" i="1"/>
  <c r="AN49" i="1"/>
  <c r="AN17" i="1"/>
  <c r="AN30" i="1"/>
  <c r="AN26" i="1"/>
  <c r="AN7" i="1"/>
  <c r="AN23" i="1"/>
  <c r="AN38" i="1"/>
  <c r="AN21" i="1"/>
  <c r="AN35" i="1"/>
  <c r="AN44" i="1"/>
  <c r="AO44" i="1"/>
  <c r="AN34" i="1"/>
  <c r="AN12" i="1"/>
  <c r="AO12" i="1"/>
  <c r="AN16" i="1"/>
  <c r="AO16" i="1"/>
  <c r="AN20" i="1"/>
  <c r="AO20" i="1"/>
  <c r="AN24" i="1"/>
  <c r="AO24" i="1"/>
  <c r="AN28" i="1"/>
  <c r="AO28" i="1"/>
  <c r="AN40" i="1"/>
  <c r="AO40" i="1"/>
  <c r="AN41" i="1"/>
  <c r="AN9" i="1"/>
  <c r="AN45" i="1"/>
  <c r="AN43" i="1"/>
  <c r="AN18" i="1"/>
  <c r="AN47" i="1"/>
  <c r="AN15" i="1"/>
  <c r="AN22" i="1"/>
  <c r="AN57" i="1"/>
  <c r="AN19" i="1"/>
  <c r="AO55" i="1"/>
  <c r="AN55" i="1"/>
  <c r="AO54" i="1"/>
  <c r="AN54" i="1"/>
  <c r="AO53" i="1"/>
  <c r="AN53" i="1"/>
  <c r="AO52" i="1"/>
  <c r="AN52" i="1"/>
  <c r="AM65" i="1"/>
  <c r="AO65" i="1" s="1"/>
  <c r="AL65" i="1"/>
  <c r="AN65" i="1" l="1"/>
</calcChain>
</file>

<file path=xl/sharedStrings.xml><?xml version="1.0" encoding="utf-8"?>
<sst xmlns="http://schemas.openxmlformats.org/spreadsheetml/2006/main" count="644" uniqueCount="391">
  <si>
    <r>
      <t xml:space="preserve">Programación </t>
    </r>
    <r>
      <rPr>
        <b/>
        <sz val="10"/>
        <color theme="7" tint="0.39997558519241921"/>
        <rFont val="Arial Narrow"/>
        <family val="2"/>
      </rPr>
      <t>inicio</t>
    </r>
    <r>
      <rPr>
        <b/>
        <sz val="10"/>
        <color theme="0"/>
        <rFont val="Arial Narrow"/>
        <family val="2"/>
      </rPr>
      <t xml:space="preserve"> y </t>
    </r>
    <r>
      <rPr>
        <b/>
        <sz val="10"/>
        <color rgb="FF66FFCC"/>
        <rFont val="Arial Narrow"/>
        <family val="2"/>
      </rPr>
      <t>fin</t>
    </r>
  </si>
  <si>
    <t>#</t>
  </si>
  <si>
    <r>
      <t xml:space="preserve">ID Act.
</t>
    </r>
    <r>
      <rPr>
        <b/>
        <sz val="10"/>
        <color rgb="FFFFFF00"/>
        <rFont val="Arial Narrow"/>
        <family val="2"/>
      </rPr>
      <t>&lt;Identificador&gt;</t>
    </r>
  </si>
  <si>
    <t>Actividad</t>
  </si>
  <si>
    <t>Entregable - Evidencia</t>
  </si>
  <si>
    <t>Dependencia o Grupo Responsable</t>
  </si>
  <si>
    <t>¿Requiere 10 o más días de trabajo en un mes?</t>
  </si>
  <si>
    <t>Ene</t>
  </si>
  <si>
    <t>Feb</t>
  </si>
  <si>
    <t>Mar</t>
  </si>
  <si>
    <t>Abr</t>
  </si>
  <si>
    <t>May</t>
  </si>
  <si>
    <t>Jun</t>
  </si>
  <si>
    <t>Jul</t>
  </si>
  <si>
    <t>Ago</t>
  </si>
  <si>
    <t>Sep</t>
  </si>
  <si>
    <t>Oct</t>
  </si>
  <si>
    <t>Nov</t>
  </si>
  <si>
    <t>Dic</t>
  </si>
  <si>
    <t>META</t>
  </si>
  <si>
    <t>ACUMULADO</t>
  </si>
  <si>
    <t>Peso</t>
  </si>
  <si>
    <t>Ponderado actividad</t>
  </si>
  <si>
    <t>SI</t>
  </si>
  <si>
    <t>Dirección general / Contratista jurídico</t>
  </si>
  <si>
    <t>Planeación</t>
  </si>
  <si>
    <t>Mecanismos para la Transparencia</t>
  </si>
  <si>
    <t>Elaborar documentos para gestionar la matriz legal al interior de la entidad
Elaboración del procedimiento para la gestión de la matriz legal
Elaboración del formato para  la gestión de la matriz legal</t>
  </si>
  <si>
    <t>Facultad Seminario Andrés Bello</t>
  </si>
  <si>
    <t>N/A</t>
  </si>
  <si>
    <t>Talento Humano</t>
  </si>
  <si>
    <t>Gestión del Riesgo de Corrupción - Mapa de Riesgos de Corrupción</t>
  </si>
  <si>
    <t>Acción 1. actualizar la Política de administración de riesgos
Acción 2. diseño de las piezas para dos (2) comunicaciones internas
Acción 3. envió de las piezas de comunicación interna validadas a los servidores públicos del ICC</t>
  </si>
  <si>
    <t xml:space="preserve">Una (1) política de administración de riesgos actualizada
Dos (2) acciones de divulgación de la política de administración de riesgos </t>
  </si>
  <si>
    <t>Acción 1. dos socializaciones al equipo MIPG sobre la política, metodología y herramientas para la administración de riesgos y los lineamientos sobre corrupción
Acción 2. dos talleres al equipo MIPG sobre la política, metodología y herramientas para la administración de riesgos y los lineamientos sobre corrupción</t>
  </si>
  <si>
    <t>Cuatro (4) acciones de socialización al equipo MIPG en la política, metodología y herramientas para la administración de riesgos y los lineamientos sobre corrupción</t>
  </si>
  <si>
    <t>Acción 1. mesas de trabajo con los procesos para la construcción del mapa de riesgos de corrupción
Acción 2. consolidar el mapa de riesgos de corrupción
Acción 3. aprobar el mapa de riesgos de corrupción</t>
  </si>
  <si>
    <t>Un  (1) mapa de riesgos de corrupción construido y aprobado</t>
  </si>
  <si>
    <t>Acción 1. diseño del banner informativo y recopilar observaciones
Acción 2. publicación del banner</t>
  </si>
  <si>
    <t>Un (1) banner informativo para ciudadanos y servidores del ICC para consulta del mapa de riesgos de corrupción elaborado y divulgado</t>
  </si>
  <si>
    <t>Publicar matriz de riesgos de corrupción página web</t>
  </si>
  <si>
    <t>Un (1) mapa de riesgos de corrupción publicado en página web</t>
  </si>
  <si>
    <t>Realizar los reportes de monitoreo cuatrimestral al mapa de riesgos de corrupción socializado al equipo MIPG (Enero, Mayo, Septiembre)</t>
  </si>
  <si>
    <t>Tres (3)  reportes de monitoreo cuatrimestral al mapa de riesgos de corrupción socializado al equipo MIPG</t>
  </si>
  <si>
    <t>Realizar los informes de seguimiento cuatrimensuales con los plazos: 16 de enero, 15 de mayo y 14 de septiembre de 2020</t>
  </si>
  <si>
    <t>DG-Unidad Control Interno</t>
  </si>
  <si>
    <t>Racionalización de trámites</t>
  </si>
  <si>
    <t>Implementar trámite seleccionado e inscrito en el SUIT y examinar su desempeño para evaluar si es susceptible</t>
  </si>
  <si>
    <t>Estrategia de Racionalización de trámites inscrita ante Función Publica SUIT, como resultado de priorización interna de los trámites a racionaliza</t>
  </si>
  <si>
    <t>Realizar el análisis de los formatos que se utilizan actualmente para la expedición de certificados y constancias, para diseñar y proponer modificaciones para la integración de un código de verificación de autenticidad</t>
  </si>
  <si>
    <t>Seguimiento a la estrategia antitrámites</t>
  </si>
  <si>
    <t>Rendición de cuentas</t>
  </si>
  <si>
    <t>Realizar y socializar el informe de gestión de la vigencia 2020
Preparar la información sobre el cumplimiento de metas (plan de acción, de los programas, proyectos y servicios implementados, verificando la calidad de la misma y asociándola a los diversos grupos poblacionales beneficiados.</t>
  </si>
  <si>
    <t>Informe de gestión de la vigencia 2020</t>
  </si>
  <si>
    <t>Asociar las metas y actividades formuladas en la planeación institucional de la vigencia  con los derechos que se están garantizando a través de la gestión institucional.</t>
  </si>
  <si>
    <t>Plan de Acción Actualizado con los Derechos garantizados a través de la gestión institucional</t>
  </si>
  <si>
    <t xml:space="preserve">Caracterizar  los grupos de valor </t>
  </si>
  <si>
    <t>"Documento de  caracterización que identifique:
1)  Las principales demandas, necesidades o preferencias de información por parte de los grupos de valor en el marco de la gestión institucional. 
2)Los canales  de publicación y difusión de información consultada por los grupos de valor</t>
  </si>
  <si>
    <t>Piezas comunicativas para publicar información de la gestión institucional a través de los canales del Instituto</t>
  </si>
  <si>
    <t xml:space="preserve">Realizar acciones de información dirigidas a:
* Estudiantes de la entidad
* Grupo de interés misional </t>
  </si>
  <si>
    <t>Actividades de divulgación de información a los estudiantes del Instituto</t>
  </si>
  <si>
    <t>Priorizar los temas de interés que los grupos de valor tienen sobre la gestión de las metas del plan institucional para priorizar la información que se producirá de manera permanente.</t>
  </si>
  <si>
    <t>Encuesta que será divulgada en los distintos canales de comunicación del Instituto</t>
  </si>
  <si>
    <t xml:space="preserve">Poner en consulta de la ciudadanía el cronograma de actividades de participación ciudadana y rendición de cuentas que incluya las actividades de diálogo de los ejercicios de rendición de cuentas, diferenciando si son espacios de diálogo sobre la gestión general de la entidad o sobre los temas priorizados de acuerdo a la clasificación realizada previamente. </t>
  </si>
  <si>
    <t>Cronograma de participación ciudadana en consulta de la ciudadanía</t>
  </si>
  <si>
    <t xml:space="preserve">Identificar los espacios y mecanismos de las actividades permanentes institucionales que pueden utilizarse como ejercicios de diálogo para la rendición de cuentas tales como: mesas de trabajo, foros, reuniones, etc.
Clasificar los grupos de valor que convocará a los espacios de diálogo para la rendición de cuentas a partir de los temas específicos de interés especial que implementará la entidad durante la vigencia, de acuerdo a la priorización realizada previamente. </t>
  </si>
  <si>
    <t>Cronograma de participación ciudadana publicado y documento de caracterización que identifique:
1)  Las principales demandas, necesidades o preferencias de información por parte de los grupos de valor en el marco de la gestión institucional. 
2)Los canales  de publicación y difusión de información consultada por los grupos de valor</t>
  </si>
  <si>
    <t>Realizar acciones de diálogo
* Dos espacios dirigidos a un Grupo de interés misional
* Audiencia pública</t>
  </si>
  <si>
    <t>Acciones de diálogo con los Grupo de interés misional</t>
  </si>
  <si>
    <t>Definir los lineamientos internos para implementar la ruta (antes, durante y después) a seguir para el desarrollo de los espacios de diálogo en la rendición de cuentas.</t>
  </si>
  <si>
    <t>Documento con procedimiento, roles y responsables del seguimiento al cumplimiento de los compromisos adquiridos en los espacios de diálogo.</t>
  </si>
  <si>
    <t>Estrategia de Rendición de Cuentas 2021 divulgada</t>
  </si>
  <si>
    <t xml:space="preserve">Formato interno de reporte de  las actividades de rendición de cuentas </t>
  </si>
  <si>
    <t xml:space="preserve">Realizar acción pedagógica al interior de la entidad sobre rendición de cuentas </t>
  </si>
  <si>
    <t xml:space="preserve">Acción pedagógica al interior de la entidad sobre rendición de cuentas </t>
  </si>
  <si>
    <t>Actualizar la página web de la entidad con la información preparada por la entidad.</t>
  </si>
  <si>
    <t>Actualización del Informe de gestión en la página web institucional</t>
  </si>
  <si>
    <t>Actualizar y socializar autodiagnóstico de rendición de cuentas MIPG</t>
  </si>
  <si>
    <t>Autodiagnóstico de Rendición de Cuentas actualizado y socializado</t>
  </si>
  <si>
    <t>Analizar la implementación de la estrategia de rendición de cuentas, y el resultado de los espacios de diálogo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institucionales priorizadas sobre las que se rindió cuentas
4. Evaluación y recomendaciones de cada espacio de rendición de cuentas
5. Estado actual de los compromisos asumidos de cara a la ciudadanía.
6. Nivel de cumplimiento de las actividades establecidas en toda la estrategia de rendición de cuentas.</t>
  </si>
  <si>
    <t>Documento de evaluación de los resultados de implementación de la estrategia y de los espacios de rendición de cuentas desarrollados y divulgado</t>
  </si>
  <si>
    <t>Mecanismos para Mejorar la Atención al Ciudadano</t>
  </si>
  <si>
    <t xml:space="preserve">Reformular los procedimientos internos asociados al proceso "información y comunicación" relacionados con el servicio al ciudadano </t>
  </si>
  <si>
    <t xml:space="preserve"> Actualización de documentos de gestión relacionados con el servicio al ciudadano realizada</t>
  </si>
  <si>
    <t>Socialización al CIGD de los cambios a la luz del articulo 17 de la ley 2052 de 2020</t>
  </si>
  <si>
    <t>Disponer para los grupos de valor un espacio de consulta ágil de las PQRSD</t>
  </si>
  <si>
    <t>Formulario PQRSD Revisado y optimizado</t>
  </si>
  <si>
    <t>Realizar socializaciones a los funcionarios y contratistas del ICC con el objetivo de  desarrollar habilidades claves en la atención al público.</t>
  </si>
  <si>
    <t>Dos (2) socializaciones realizadas</t>
  </si>
  <si>
    <t>Establecer el formato  interno de reporte de  las actividades de participación ciudadana que se realizarán en toda la entidad que como mínimo contenga: 
-Actividades realizadas
-Grupos de valor involucrados
-Temas y/o metas institucionales asociadas a los espacios de participación ciudadana.
- Observaciones, propuestas y recomendaciones  de los grupos de valor. 
- Resultado de la participación</t>
  </si>
  <si>
    <t>Formato interno de reporte de  las actividades de participación ciudadana propuesto para aprobación</t>
  </si>
  <si>
    <t>Establecer un reglamento interno para la gestión de las peticiones, quejas y reclamos</t>
  </si>
  <si>
    <t>Establecer un reglamento interno de gestión de PQRSD</t>
  </si>
  <si>
    <t xml:space="preserve">Documento de  caracterización que identifique:
1)Los canales  de publicación y difusión de información consultada por los grupos de valor; 
2) Intereses y preferencias en materia de participación ciudadana en el marco de la gestión institucional. </t>
  </si>
  <si>
    <t>Conformar y capacitar un equipo de trabajo que lidere el proceso de planeación e implementación de los ejercicios de participación ciudadana (involucrando subdirecciones y facultad)</t>
  </si>
  <si>
    <t xml:space="preserve">Acciones de socialización que incluyan temas como: 
- Gestión y producción de información institucional para la participación; 
- Instancias y mecanismos de participación ciudadana
- Capacidades y herramientas que faciliten la participación ciudadana; </t>
  </si>
  <si>
    <t>Diseñar y divulgar el  cronograma que identifica y define los espacios de participación ciudadana, presenciales y virtuales, que se emplearán y los grupos de valor (incluye instancias legalmente conformadas) que se involucrarán en su desarrollo.</t>
  </si>
  <si>
    <t xml:space="preserve">Cronograma publicado dirigido a la ciudadanía en el que  defina como mínimo: 
Cuáles espacios de participación ciudadana presenciales y virtuales  desarrollará 
Cuándo 
Objetivo  de la participación 
Meta institucional a la que involucra la participación 
Grupo de valor  al cuál está dirigido </t>
  </si>
  <si>
    <t xml:space="preserve">Con las áreas misionales y de apoyo a la gestión identifique:
1. Actividades en las cuales tiene programado o debe involucrar a los grupos de valor para el cumplimiento de las metas. 
2. En las actividades identificadas, señale cuáles de estas son acciones de participación ciudadana y las instancias o espacios de participación que involucrará.
3. Determinar a qué etapa del ciclo de la gestión corresponde la actividad de participación (diagnóstico, diseño o formulación, implementación, seguimiento y evaluación) </t>
  </si>
  <si>
    <t>Documento que relaciona:
1. Cronograma de participación ciudadana
2. Instancias o mecanismos de participación;
3. Metas o actividades en las cuales involucrará las instancias identificadas o espacios que desarrollará.</t>
  </si>
  <si>
    <t>O4.11</t>
  </si>
  <si>
    <t>Analizar la implementación de la estrategia de participación ciudadana, y el resultado de los espacios de participación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y actividades institucionales que incluyeron ejercicios de participación.
4. Evaluación y recomendaciones de cada espacio de participación ciudadana.
5. Nivel de cumplimiento de las actividades establecidas en toda la estrategia de participación ciudadana.</t>
  </si>
  <si>
    <t>Modificar, actualizar y aprobar el Plan Anual de Adquisiciones (PAA) 2020, de acuerdo con solicitudes formuladas por los responsables de áreas y grupos de trabajo</t>
  </si>
  <si>
    <t>Generar y publicar informes de seguimiento de ejecución de la planeación institucional</t>
  </si>
  <si>
    <t>Planeación institucional definida y monitoreada</t>
  </si>
  <si>
    <t>Informe de lo estados financieros publicados</t>
  </si>
  <si>
    <t>Estados financieros publicados</t>
  </si>
  <si>
    <t xml:space="preserve">Implementar modelo de respuestas de PQRSD al ciudadano </t>
  </si>
  <si>
    <t>Ver actividad 1  Subcomponente 1. Estructura administrativa y direccionamiento estratégico</t>
  </si>
  <si>
    <t>Actualizar el inventario de activos de información en el aplicativo que determine el grupo de las TIC</t>
  </si>
  <si>
    <t>Realizar el acompañamiento al grupo de gestión documental para elaborar el documento de lineamientos de tablas de control de acceso</t>
  </si>
  <si>
    <t>Documento con las recomendaciones para elaborar el lineamiento tablas de control de acceso</t>
  </si>
  <si>
    <t>(4) Videos institucionales en lenguaje de señas promovido</t>
  </si>
  <si>
    <t>Crear el indicador de oportunidad en la gestión de peticiones</t>
  </si>
  <si>
    <t>PQRSD atendidas en los términos de ley y acuerdos de niveles de servicio por el GSCI, grupo de servicio al ciudadano institucional</t>
  </si>
  <si>
    <t>Publicación trimestral informe PQRSD</t>
  </si>
  <si>
    <t xml:space="preserve">Integridad y Conflictos de interés </t>
  </si>
  <si>
    <t>Sensibilizar los supervisores y las personas que los apoyan en esta labor, para ponerlos al tanto de las reformas más importantes efectuadas al manual de contratación. Evidenciada por medio de cuestionario.</t>
  </si>
  <si>
    <t>Gestión Contractual</t>
  </si>
  <si>
    <t>Gestionar capacitación a supervisores y sus apoyos sobre la forma de efectuar la actividad de seguimiento a los contratos en el SECOP II. Evidenciada por medio de cuestionario.</t>
  </si>
  <si>
    <t>Socializaciones sobre los temas financieros y tributarios que impactan las actividades operativas institucionales, para lograr la sinergia entre los procesos que apunten al fortalecimiento institucional</t>
  </si>
  <si>
    <t>Gestión Financiera</t>
  </si>
  <si>
    <t>Incorporar a la Gestión de Riesgos - Mapas de Riesgos de Corrupción del Plan Anticorrupción y Atención al Ciudadano - PAAC, la identificación de riesgos y controles frente a conflictos de intereses.</t>
  </si>
  <si>
    <t>Actualización mapa de riesgos institucional incluyendo mapa de  riesgos de corrupción</t>
  </si>
  <si>
    <t>Identificar las áreas con riesgo de posibles conflictos de intereses en los procesos o dependencias</t>
  </si>
  <si>
    <t>Subdirección Administrativa y Financiera</t>
  </si>
  <si>
    <t>Entregables que finalizan</t>
  </si>
  <si>
    <t>Entregables en ejecución</t>
  </si>
  <si>
    <t>Pesos</t>
  </si>
  <si>
    <t>Total</t>
  </si>
  <si>
    <t>Actividad cumplida y reportada desde el plan anual de auditoría</t>
  </si>
  <si>
    <t>Se evidencia publicación, no se evidencia socialización</t>
  </si>
  <si>
    <t>Monitoreo</t>
  </si>
  <si>
    <t>No aplica para este cuatrimestre</t>
  </si>
  <si>
    <t>Sin entregables programados en el primer cuatrimestre de 2021</t>
  </si>
  <si>
    <t>El informe disponible en: https://www.caroycuervo.gov.co/Transparencia/documentos-transparencia/504</t>
  </si>
  <si>
    <t xml:space="preserve">Se evidencia la adopción de (1) una política de administración del riesgo
No se evidencia una (1) divulgación programada </t>
  </si>
  <si>
    <t>Se realizó reporte cuatrimestral de cierre 30/04/2021</t>
  </si>
  <si>
    <r>
      <t xml:space="preserve">De acuerdo a la solicitud presentada, se informa que fue tramitada desde el perfil de coordinador del Grupo de Planeación en la plataforma SUIT.
Se identifica que ahora </t>
    </r>
    <r>
      <rPr>
        <sz val="10"/>
        <color rgb="FF0070C0"/>
        <rFont val="Arial Narrow"/>
        <family val="2"/>
      </rPr>
      <t>son tres trámites inscritos en el SUIT</t>
    </r>
    <r>
      <rPr>
        <sz val="10"/>
        <rFont val="Arial Narrow"/>
        <family val="2"/>
      </rPr>
      <t>, por lo cual se recomienda tramitar el ajuste al PAAC.</t>
    </r>
  </si>
  <si>
    <t>Informe de Gestión 2020
https://www.caroycuervo.gov.co/Transparencia/documentos-transparencia/511</t>
  </si>
  <si>
    <t>Plan de Acción Institucional 2021
https://www.caroycuervo.gov.co/Transparencia/documentos-transparencia/525</t>
  </si>
  <si>
    <t>A la fecha no se ha logrado avance debido a la actual dinámica institucional y al flujo de trabajo de la Oficina de Planeación, se solicitará ajuste a la mensualización de esta meta.</t>
  </si>
  <si>
    <t>No se evidencia caracterización de los grupos de valor</t>
  </si>
  <si>
    <t>El Equipo de Comunicaciones y Prensa a la fecha ha desarrollado sus estrategia de comunicación por medio de los correos de comunicación interna y de redes sociales
Evidencia: Informe trimestral marzo 2021</t>
  </si>
  <si>
    <t>No aplica para este trimestre</t>
  </si>
  <si>
    <t>No se evidencia reporte para el mes de abril</t>
  </si>
  <si>
    <t>Propuesta de cronograma del Plan de Participación Ciudadana publicada a la ciudadanía
https://www.caroycuervo.gov.co/Transparencia/documentos-transparencia/576</t>
  </si>
  <si>
    <t xml:space="preserve">Se realizó la Socialización proyecto CoCrea e Instituto Caro y Cuervo a un público objetivo (editorial) del ICC. Se contó con la intervención y diálogo de los interesados https://www.facebook.com/events/823579011579841/ </t>
  </si>
  <si>
    <t>Se evidencia divulgación virtual del 28 de abril de 2021</t>
  </si>
  <si>
    <t>Comunicación interna No 2 19/01/2021
Plan Anticorrupción y de atención al ciudadano 1.0</t>
  </si>
  <si>
    <t>Se crea la plantilla de informe de gestión institucional con el fin de consolidar en un documento la información a divulgar de los avances de gestión y cuantitativos que se adelantan en la entidad.</t>
  </si>
  <si>
    <t>Actividad divulgada mediante Comunicación Interna del 27 de abril de 2021 e Intranet https://youtu.be/-FD-X370eW8
Comunicaciones divulgadas</t>
  </si>
  <si>
    <t>No se evidencia cumplimiento de lo programado para abril de 2021</t>
  </si>
  <si>
    <t>Acta de CIGD 1  del  29_01_2021
Borrador del Acta de CIGD 02 del 27/04/2021</t>
  </si>
  <si>
    <t>Se evidencia presentación del asunto en el Comité de Gestión y desempeño</t>
  </si>
  <si>
    <t>Se presenta avance con el cronograma de Plan de Participación Ciudadana donde se identifican públicos y medios de comunicación con la ciudadanía.
https://www.caroycuervo.gov.co/Transparencia/documentos-transparencia/576
Se realizó el sondeo de Rendición de Cuentas con el fin de identificar los temas claves en la participación ciudadana y los espacios más utilizados. Publicado en el Componente 3 de Rendición de Cuentas. 
En: https://www.caroycuervo.gov.co/Transparencia/61-politicas-lineamientos-y-manuales#1 d. Plan de rendición de cuentas</t>
  </si>
  <si>
    <t>Se realiza la conformación y activación del equipo líder en Rendición de Cuentas y Participación Ciudadana confirmado mediante acta de CIGD y correo electrónico</t>
  </si>
  <si>
    <t>Se evidencia cronograma</t>
  </si>
  <si>
    <t>Documento informe evaluación de los resultados de implementación de la estrategia articulado con el informe de rendición de cuentas general de la entidad.</t>
  </si>
  <si>
    <t>Plan anual de adquisiciones gestionado</t>
  </si>
  <si>
    <t>Se convocaron mesas de trabajo por dimensión del MIPG para el diligenciamiento y reporte del aplicativo FURAG , en dichas reuniones se socializaron los resultados de la anterior medición como base para el nuevo reporte:
• Mesas de trabajo por dimensión: Direccionamiento estratégico - Gestión con valores para resultados; Lun 8/03/2021, 'de' 9:30 AM a 10:30 AM
• Mesas de trabajo por dimensión: Talento humano - Gestión del conocimiento; Mar 9/03/2021, 'de' 10:00 AM a 11:00 AM
• Mesas de trabajo por dimensión: Gestión con valores para resultados – Evaluación de resultados; Mié 10/03/2021, 'de' 9:30 AM a 10:30 AM
• Mesas de trabajo por dimensión: Información y comunicación; Jue 11/03/2021, 'de' 9:30 AM a 10:30 AM
• Mesas de trabajo por dimensión: Gestión con valores para resultados - Control interno; Vie 12/03/2021, 'de' 10:30 AM a 11:30 AM</t>
  </si>
  <si>
    <t>No se evidencia divulgación de resultados FURAG para la política de control interno, dado que no han sido publicados por Función Pública, se recomienda reformular la actividad</t>
  </si>
  <si>
    <t>Dos (2) documentos: procedimiento y formato aprobados</t>
  </si>
  <si>
    <t>Registro de activos de información</t>
  </si>
  <si>
    <t>Una (1) sensibilización presencial o virtual realizada</t>
  </si>
  <si>
    <t>Una (1) capacitación realizada</t>
  </si>
  <si>
    <t>Una (1) Socialización dirigida a estudiantes del Instituto
Cuatro (4) Socializaciones dirigidos a: supervisores, líderes de procesos, profesionales, contratistas servidores públicos del Instituto</t>
  </si>
  <si>
    <t xml:space="preserve">Un documento de delegación para orientar sobre conflictos de intereses o decisión de impedimentos, recusaciones, inhabilidades o incompatibilidades. </t>
  </si>
  <si>
    <t xml:space="preserve">Realizar seguimiento y monitoreo al registro de conflictos de intereses han surtido trámite </t>
  </si>
  <si>
    <t>Presentación realizada al CIGD</t>
  </si>
  <si>
    <t>Elaborar documentos para gestionar el conflicto de interés al interior de la entidad
Elaboración del procedimiento para la declaración del conflicto de intereses
Elaboración del formato para declaración del conflicto de intereses.</t>
  </si>
  <si>
    <t xml:space="preserve">Tres (3) socializaciones de temas relacionados con aspectos disciplinarios </t>
  </si>
  <si>
    <t>Tres (3)  informes cuatrimensuales</t>
  </si>
  <si>
    <t>Eficacia cuatrimestre 1</t>
  </si>
  <si>
    <t>Eficacia
Global</t>
  </si>
  <si>
    <t>Indicador incorporado al Informe trimestral de PQRSD</t>
  </si>
  <si>
    <t>Se evidencia informe PQRSD, publicado el 14 de abril.</t>
  </si>
  <si>
    <t>Informe de PQRSD primer trimestre de 2021, https://www.caroycuervo.gov.co/Transparencia/documentos-transparencia/574</t>
  </si>
  <si>
    <t>Socialización por medio de la encuesta de integridad</t>
  </si>
  <si>
    <t>No se reportaron evidencias</t>
  </si>
  <si>
    <t xml:space="preserve">Se hizo uno en febrero al equipo MIPG y uno en marzo a contratistas y funcionarios de la Facultad SAB
No se presentan evidencias. Se deben remitir la evidencias en el próximo trimestre para lograr mantener el valor de seguimiento cualitativo. </t>
  </si>
  <si>
    <t>No reporta avance</t>
  </si>
  <si>
    <t>Se realizó la socialización sobre los cambios Código General Disciplinario</t>
  </si>
  <si>
    <t>Cápsula de servicio al ciudadano No. 1 - 30 de marzo de 2021, correo de socialización del video  de sensibilización lenguaje claro. https://www.youtube.com/watch?v=pMqIy2ICHSg&amp;feature=youtu.be</t>
  </si>
  <si>
    <t>No se evidencia ejecución de dos (2) socializaciones programadas, el equipo MIPG se encuentra derogado</t>
  </si>
  <si>
    <t>Se evidencia divulgación de información a través del canal Youtube el 26 de abril de 2021, con 22 visitas, se recomienda replantear esta actividad con el fin de mejorar su cobertura</t>
  </si>
  <si>
    <r>
      <t>Promover videos institucionales en</t>
    </r>
    <r>
      <rPr>
        <sz val="10"/>
        <color rgb="FF0070C0"/>
        <rFont val="Arial Narrow"/>
        <family val="2"/>
      </rPr>
      <t xml:space="preserve"> lenguaje de señas</t>
    </r>
  </si>
  <si>
    <r>
      <t xml:space="preserve">Generar </t>
    </r>
    <r>
      <rPr>
        <sz val="10"/>
        <color rgb="FF0070C0"/>
        <rFont val="Arial Narrow"/>
        <family val="2"/>
      </rPr>
      <t>piezas comunicativas</t>
    </r>
    <r>
      <rPr>
        <sz val="10"/>
        <rFont val="Arial Narrow"/>
        <family val="2"/>
      </rPr>
      <t xml:space="preserve"> para publicar información de la gestión institucional a través de redes sociales, página web, Intranet y Teams</t>
    </r>
  </si>
  <si>
    <r>
      <t xml:space="preserve">No se evidencian </t>
    </r>
    <r>
      <rPr>
        <sz val="10"/>
        <color rgb="FF0070C0"/>
        <rFont val="Arial Narrow"/>
        <family val="2"/>
      </rPr>
      <t xml:space="preserve">las tres piezas comunicativas </t>
    </r>
    <r>
      <rPr>
        <sz val="10"/>
        <rFont val="Arial Narrow"/>
        <family val="2"/>
      </rPr>
      <t>sobre la gestión institucional.</t>
    </r>
  </si>
  <si>
    <r>
      <rPr>
        <sz val="10"/>
        <color rgb="FF0070C0"/>
        <rFont val="Arial Narrow"/>
        <family val="2"/>
      </rPr>
      <t>Divulgar</t>
    </r>
    <r>
      <rPr>
        <sz val="10"/>
        <rFont val="Arial Narrow"/>
        <family val="2"/>
      </rPr>
      <t xml:space="preserve"> estrategia de rendición de cuentas </t>
    </r>
    <r>
      <rPr>
        <sz val="10"/>
        <color rgb="FF0070C0"/>
        <rFont val="Arial Narrow"/>
        <family val="2"/>
      </rPr>
      <t>a la ciudadanía</t>
    </r>
    <r>
      <rPr>
        <sz val="10"/>
        <rFont val="Arial Narrow"/>
        <family val="2"/>
      </rPr>
      <t xml:space="preserve"> para la recolección de comentarios, ajustes y sugerencias sobre la misma.</t>
    </r>
  </si>
  <si>
    <r>
      <t xml:space="preserve">Se evidencia plan anticorrupción y de atención al ciudadano versión 1, y comunicación interna del 19 de enero de 2021, No se evidencia </t>
    </r>
    <r>
      <rPr>
        <sz val="10"/>
        <color rgb="FF0070C0"/>
        <rFont val="Arial Narrow"/>
        <family val="2"/>
      </rPr>
      <t>comunicación externa</t>
    </r>
  </si>
  <si>
    <r>
      <t xml:space="preserve">Estandarizar </t>
    </r>
    <r>
      <rPr>
        <sz val="10"/>
        <color rgb="FF0070C0"/>
        <rFont val="Arial Narrow"/>
        <family val="2"/>
      </rPr>
      <t>formatos  internos</t>
    </r>
    <r>
      <rPr>
        <sz val="10"/>
        <rFont val="Arial Narrow"/>
        <family val="2"/>
      </rPr>
      <t xml:space="preserve"> de reporte de  las actividades de rendición de cuentas que se realizarán en toda la entidad que como mínimo contenga: Actividades realizadas, grupos de valor involucrados, aportes, resultados, observaciones, propuestas y recomendaciones ciudadanas.</t>
    </r>
  </si>
  <si>
    <r>
      <t>No se evidencia estandarización de los</t>
    </r>
    <r>
      <rPr>
        <sz val="10"/>
        <color rgb="FF0070C0"/>
        <rFont val="Arial Narrow"/>
        <family val="2"/>
      </rPr>
      <t xml:space="preserve"> formatos internos</t>
    </r>
    <r>
      <rPr>
        <sz val="10"/>
        <rFont val="Arial Narrow"/>
        <family val="2"/>
      </rPr>
      <t xml:space="preserve"> de reporte.</t>
    </r>
  </si>
  <si>
    <t>Se evidencia conformación del equipo según comité de gestión y desempeño 2 de 2021</t>
  </si>
  <si>
    <r>
      <t>Socializar y</t>
    </r>
    <r>
      <rPr>
        <sz val="10"/>
        <color rgb="FF0070C0"/>
        <rFont val="Arial Narrow"/>
        <family val="2"/>
      </rPr>
      <t xml:space="preserve"> difundir los resultados de la evaluación</t>
    </r>
    <r>
      <rPr>
        <sz val="10"/>
        <rFont val="Arial Narrow"/>
        <family val="2"/>
      </rPr>
      <t xml:space="preserve"> de las dimensiones y políticas MIPG, medidos en el reporte FURAG</t>
    </r>
  </si>
  <si>
    <r>
      <rPr>
        <sz val="10"/>
        <color rgb="FF0070C0"/>
        <rFont val="Arial Narrow"/>
        <family val="2"/>
      </rPr>
      <t>Política de control interno evaluada</t>
    </r>
    <r>
      <rPr>
        <sz val="10"/>
        <rFont val="Arial Narrow"/>
        <family val="2"/>
      </rPr>
      <t xml:space="preserve"> bajo los resultados FURAG</t>
    </r>
  </si>
  <si>
    <r>
      <rPr>
        <sz val="10"/>
        <color rgb="FF0070C0"/>
        <rFont val="Arial Narrow"/>
        <family val="2"/>
      </rPr>
      <t>Socializar</t>
    </r>
    <r>
      <rPr>
        <sz val="10"/>
        <rFont val="Arial Narrow"/>
        <family val="2"/>
      </rPr>
      <t xml:space="preserve"> el Código de Buen Gobierno e Integridad entre  funcionarios y colaboradores</t>
    </r>
  </si>
  <si>
    <r>
      <t xml:space="preserve">Realizar socializaciones de temas </t>
    </r>
    <r>
      <rPr>
        <sz val="10"/>
        <color rgb="FF0070C0"/>
        <rFont val="Arial Narrow"/>
        <family val="2"/>
      </rPr>
      <t>relacionados con aspectos disciplinarios</t>
    </r>
    <r>
      <rPr>
        <sz val="10"/>
        <rFont val="Arial Narrow"/>
        <family val="2"/>
      </rPr>
      <t xml:space="preserve"> </t>
    </r>
  </si>
  <si>
    <t>Avance Verificado</t>
  </si>
  <si>
    <t>Total general</t>
  </si>
  <si>
    <t>Promedio de Eficacia cuatrimestre 1</t>
  </si>
  <si>
    <t>Componente</t>
  </si>
  <si>
    <r>
      <t xml:space="preserve">ID Componente </t>
    </r>
    <r>
      <rPr>
        <b/>
        <sz val="10"/>
        <color rgb="FFFFFF00"/>
        <rFont val="Arial Narrow"/>
        <family val="2"/>
      </rPr>
      <t>&lt;Subcarpeta&gt;</t>
    </r>
  </si>
  <si>
    <t>1.1</t>
  </si>
  <si>
    <t>1.2</t>
  </si>
  <si>
    <t>1.3</t>
  </si>
  <si>
    <t>1.4</t>
  </si>
  <si>
    <t>1.5</t>
  </si>
  <si>
    <t>1.6</t>
  </si>
  <si>
    <t>1.7</t>
  </si>
  <si>
    <t>2.1</t>
  </si>
  <si>
    <t>2.2</t>
  </si>
  <si>
    <t>3.1</t>
  </si>
  <si>
    <t>3.2</t>
  </si>
  <si>
    <t>3.3</t>
  </si>
  <si>
    <t>3.4</t>
  </si>
  <si>
    <t>3.5</t>
  </si>
  <si>
    <t>3.6</t>
  </si>
  <si>
    <t>3.7</t>
  </si>
  <si>
    <t>3.8</t>
  </si>
  <si>
    <t>3.9</t>
  </si>
  <si>
    <t>3.10</t>
  </si>
  <si>
    <t>3.11</t>
  </si>
  <si>
    <t>3.12</t>
  </si>
  <si>
    <t>3.13</t>
  </si>
  <si>
    <t>3.14</t>
  </si>
  <si>
    <t>3.15</t>
  </si>
  <si>
    <t>3.16</t>
  </si>
  <si>
    <t>4.1</t>
  </si>
  <si>
    <t>4.2</t>
  </si>
  <si>
    <t>4.3</t>
  </si>
  <si>
    <t>4.4</t>
  </si>
  <si>
    <t>4.5</t>
  </si>
  <si>
    <t>4.6</t>
  </si>
  <si>
    <t>4.7</t>
  </si>
  <si>
    <t>4.8</t>
  </si>
  <si>
    <t>4.9</t>
  </si>
  <si>
    <t>4.10</t>
  </si>
  <si>
    <t>5.1</t>
  </si>
  <si>
    <t>5.2</t>
  </si>
  <si>
    <t>5.3</t>
  </si>
  <si>
    <t>5.4</t>
  </si>
  <si>
    <t>5.5</t>
  </si>
  <si>
    <t>5.6</t>
  </si>
  <si>
    <t>5.7</t>
  </si>
  <si>
    <t>5.8</t>
  </si>
  <si>
    <t>5.9</t>
  </si>
  <si>
    <t>5.10</t>
  </si>
  <si>
    <t>5.11</t>
  </si>
  <si>
    <t>5.12</t>
  </si>
  <si>
    <t>6.1</t>
  </si>
  <si>
    <t>6.2</t>
  </si>
  <si>
    <t>6.3</t>
  </si>
  <si>
    <t>6.4</t>
  </si>
  <si>
    <t>6.5</t>
  </si>
  <si>
    <t>6.6</t>
  </si>
  <si>
    <t>6.7</t>
  </si>
  <si>
    <t>6.8</t>
  </si>
  <si>
    <t>6.9</t>
  </si>
  <si>
    <t>Seguimiento
Observaciones y recomendaciones por actividad</t>
  </si>
  <si>
    <t>Recomendaciones por componente</t>
  </si>
  <si>
    <t>Recomendaciones generales</t>
  </si>
  <si>
    <r>
      <t xml:space="preserve">Modificar la inscripción en la </t>
    </r>
    <r>
      <rPr>
        <b/>
        <sz val="11"/>
        <color theme="1"/>
        <rFont val="Arial Narrow"/>
        <family val="2"/>
      </rPr>
      <t>plataforma SUIT</t>
    </r>
    <r>
      <rPr>
        <sz val="11"/>
        <color theme="1"/>
        <rFont val="Arial Narrow"/>
        <family val="2"/>
      </rPr>
      <t xml:space="preserve"> para incluir todos los trámites priorizados</t>
    </r>
  </si>
  <si>
    <r>
      <t xml:space="preserve">Priorizar la actualización del </t>
    </r>
    <r>
      <rPr>
        <b/>
        <sz val="11"/>
        <color theme="1"/>
        <rFont val="Arial Narrow"/>
        <family val="2"/>
      </rPr>
      <t>mapa de riesgos de corrupción</t>
    </r>
    <r>
      <rPr>
        <sz val="11"/>
        <color theme="1"/>
        <rFont val="Arial Narrow"/>
        <family val="2"/>
      </rPr>
      <t xml:space="preserve"> de conformidad con la </t>
    </r>
    <r>
      <rPr>
        <b/>
        <sz val="11"/>
        <color theme="1"/>
        <rFont val="Arial Narrow"/>
        <family val="2"/>
      </rPr>
      <t>tabla 13</t>
    </r>
    <r>
      <rPr>
        <sz val="11"/>
        <color theme="1"/>
        <rFont val="Arial Narrow"/>
        <family val="2"/>
      </rPr>
      <t xml:space="preserve"> de la Guía para administración del riesgo y diseño de controles en entidades publicas</t>
    </r>
  </si>
  <si>
    <r>
      <rPr>
        <b/>
        <sz val="11"/>
        <color theme="1"/>
        <rFont val="Arial Narrow"/>
        <family val="2"/>
      </rPr>
      <t>Simplificar la formulación</t>
    </r>
    <r>
      <rPr>
        <sz val="11"/>
        <color theme="1"/>
        <rFont val="Arial Narrow"/>
        <family val="2"/>
      </rPr>
      <t xml:space="preserve"> del componente 3 dado que se detecta que un mismo entregable responde a varias actividades</t>
    </r>
  </si>
  <si>
    <r>
      <t xml:space="preserve">Incluir acciones para el cumplimiento de la </t>
    </r>
    <r>
      <rPr>
        <b/>
        <sz val="11"/>
        <color theme="1"/>
        <rFont val="Arial Narrow"/>
        <family val="2"/>
      </rPr>
      <t>Resolución 1519 de 2020</t>
    </r>
    <r>
      <rPr>
        <sz val="11"/>
        <color theme="1"/>
        <rFont val="Arial Narrow"/>
        <family val="2"/>
      </rPr>
      <t xml:space="preserve"> expedida por MinTic</t>
    </r>
  </si>
  <si>
    <t>Conclusión general</t>
  </si>
  <si>
    <t>Avance programado cuatrimestre 1</t>
  </si>
  <si>
    <t>Estado de cumplimiento a la ejecución del Plan anticorrupción y de atención al ciudadano - primer cuatrimestre de 2021</t>
  </si>
  <si>
    <r>
      <t xml:space="preserve">Informe basado en la  </t>
    </r>
    <r>
      <rPr>
        <b/>
        <sz val="10"/>
        <rFont val="Arial Narrow"/>
        <family val="2"/>
      </rPr>
      <t>versión 1 del PAAC</t>
    </r>
    <r>
      <rPr>
        <sz val="10"/>
        <rFont val="Arial Narrow"/>
        <family val="2"/>
      </rPr>
      <t xml:space="preserve">, publicada en la sección de </t>
    </r>
    <r>
      <rPr>
        <b/>
        <sz val="10"/>
        <rFont val="Arial Narrow"/>
        <family val="2"/>
      </rPr>
      <t>Transparencia y acceso a la información pública</t>
    </r>
  </si>
  <si>
    <t>Verificación de cumplimiento al Plan anticorrupción y de atención al ciudadano - PAAC - primer cuatrimestre de 2021</t>
  </si>
  <si>
    <t>Matriz de seguimiento al Plan anticorrupción y de atención al ciudadano - PAAC - primer cuatrimestre de 2021</t>
  </si>
  <si>
    <r>
      <t xml:space="preserve">Especificar el </t>
    </r>
    <r>
      <rPr>
        <b/>
        <sz val="11"/>
        <color theme="1"/>
        <rFont val="Arial Narrow"/>
        <family val="2"/>
      </rPr>
      <t>alcance</t>
    </r>
    <r>
      <rPr>
        <sz val="11"/>
        <color theme="1"/>
        <rFont val="Arial Narrow"/>
        <family val="2"/>
      </rPr>
      <t xml:space="preserve"> de las acciones incluidas en el componente 5 del PAAC</t>
    </r>
  </si>
  <si>
    <t>Se evidencia monitoreo al riesgo de corrupción incluido en el mapa versión 6 disponible en: https://www.caroycuervo.gov.co/SIG/#! 
La programación del monitoreo al riesgo de corrupción no coincide con los cortes definidos en la guía de gestión del riesgo de corrupción según artículo  2.1.4.4. .Anexo del Decreto 1081 de 2015</t>
  </si>
  <si>
    <t>La formulación de la actividad es imprecisa se menciona implementar un trámite cuando lo que se lo que se hizo fue priorizarlo e inscribirlo en la plataforma SUIT</t>
  </si>
  <si>
    <r>
      <t xml:space="preserve">Se evidencia publicación del plan de acción 2021 versión 1
No se evidencia asociación de metas con derechos garantizados. Según informe remitido el 11 de febrero de 2021, </t>
    </r>
    <r>
      <rPr>
        <b/>
        <sz val="10"/>
        <rFont val="Arial Narrow"/>
        <family val="2"/>
      </rPr>
      <t>No se ha establecido mecanismo de medición</t>
    </r>
    <r>
      <rPr>
        <sz val="10"/>
        <rFont val="Arial Narrow"/>
        <family val="2"/>
      </rPr>
      <t xml:space="preserve"> de los planes:
PINAR, de previsión, estratégico de talento humano, de capacitación, de bienestar e incentivos, de seguridad y salud en el trabajo, de gestión ambiental, el programa de gestión documental, plan de conservación documental, </t>
    </r>
    <r>
      <rPr>
        <b/>
        <sz val="10"/>
        <rFont val="Arial Narrow"/>
        <family val="2"/>
      </rPr>
      <t xml:space="preserve"> (ver parágrafo 1 del artículo 1 del Decreto 612 de 2018</t>
    </r>
    <r>
      <rPr>
        <sz val="10"/>
        <rFont val="Arial Narrow"/>
        <family val="2"/>
      </rPr>
      <t>)</t>
    </r>
    <r>
      <rPr>
        <b/>
        <sz val="10"/>
        <rFont val="Arial Narrow"/>
        <family val="2"/>
      </rPr>
      <t xml:space="preserve">
</t>
    </r>
    <r>
      <rPr>
        <sz val="10"/>
        <rFont val="Arial Narrow"/>
        <family val="2"/>
      </rPr>
      <t xml:space="preserve">
Para la vigencia 2021 </t>
    </r>
    <r>
      <rPr>
        <b/>
        <sz val="10"/>
        <rFont val="Arial Narrow"/>
        <family val="2"/>
      </rPr>
      <t>No se han suscrito los planes</t>
    </r>
    <r>
      <rPr>
        <sz val="10"/>
        <rFont val="Arial Narrow"/>
        <family val="2"/>
      </rPr>
      <t>:
a) Implementación del sistema integrado de conservación
b) Transferencias documentales primarias y secundarias</t>
    </r>
  </si>
  <si>
    <t>Se evidencia publicación de propuesta de plan de participación ciudadana y comunicación interna y externa  para la consideración del mismo del 30 de abril de 2021 (extemporánea)</t>
  </si>
  <si>
    <t>Dado que se dio plazo para la presentación de sugerencias sobre la propuesta de la fila anterior hasta el 5 de mayo de 2021 al corte de este informe (30 de abril), esta actividad no evidencia cumplimiento</t>
  </si>
  <si>
    <t>MIPG - Autodiagnóstico de Rendición de Cuentas
Correo de socialización de autodiagnóstico</t>
  </si>
  <si>
    <t>Se evidencia autodiagnóstico y mensaje de correo electrónico enviado a los directivos el 31 de marzo de 2021 (extemporáneo)</t>
  </si>
  <si>
    <t>Presentar al CIGD la necesidad de realizarlos cambios de acuerdo con el articulo 17 de la ley 2052 de 2020</t>
  </si>
  <si>
    <t xml:space="preserve">Se publicó el cronograma de Plan de Participación Ciudadana
Se realizó el sondeo de Rendición de Cuentas con el fin de identificar los temas claves en la participación ciudadana y los espacios más utilizados. Publicado en el Componente 3 de Rendición de Cuentas. 
En: https://www.caroycuervo.gov.co/Transparencia/61-politicas-lineamientos-y-manuales#1 d. Plan de rendición de cuentas
Igualmente estamos en proceso de acompañamiento de la Función Pública para fortalecer la estrategia de Participación Ciudadana. </t>
  </si>
  <si>
    <t xml:space="preserve">Se publicó el cronograma de Plan de Participación Ciudadana Se realizó el sondeo de Rendición de Cuentas con el fin de  identificar los temas claves en la participación ciudanía y los espacios más utilizados. Publicado en el Componente 3 de Rendición de Cuentas.
 En: https://www.caroycuervo.gov.co/Transparencia/61-politicas-lineamientos-y-manuales#1 d. Plan de rendición de cuentas
Igualmente estamos en proceso de acompañamiento de la Función Pública para fortalecer la estrategia de Participación Ciudadana. </t>
  </si>
  <si>
    <t>Según el esquema de publicación los estados financieros se publican mensualmente (ver fila 42) se recomienda ajustar la programación de la actividad</t>
  </si>
  <si>
    <t>Actualizar el índice de información reservada y/o clasificada en el aplicativo que determine el grupo de las TIC</t>
  </si>
  <si>
    <t>Índice de información clasificada y reservada</t>
  </si>
  <si>
    <r>
      <t xml:space="preserve">Se evidencia 1 video en Youtube del 04 de abril (extemporáneo), sobre </t>
    </r>
    <r>
      <rPr>
        <sz val="10"/>
        <color rgb="FF0070C0"/>
        <rFont val="Arial Narrow"/>
        <family val="2"/>
      </rPr>
      <t>lenguaje claro</t>
    </r>
    <r>
      <rPr>
        <sz val="10"/>
        <rFont val="Arial Narrow"/>
        <family val="2"/>
      </rPr>
      <t xml:space="preserve">, no se evidencia lo relacionado con lenguaje de señas, no se evidencia </t>
    </r>
    <r>
      <rPr>
        <sz val="10"/>
        <color rgb="FF0070C0"/>
        <rFont val="Arial Narrow"/>
        <family val="2"/>
      </rPr>
      <t>segundo video</t>
    </r>
    <r>
      <rPr>
        <sz val="10"/>
        <rFont val="Arial Narrow"/>
        <family val="2"/>
      </rPr>
      <t>.</t>
    </r>
  </si>
  <si>
    <t>1 indicador de oportunidad incorporado a la batería de indicadores institucionales</t>
  </si>
  <si>
    <r>
      <t xml:space="preserve">Se evidencia un indicador incorporado en el numeral 5 del informe PQRSD, publicado el 14 de abril.
El Instituto no cuenta con </t>
    </r>
    <r>
      <rPr>
        <sz val="10"/>
        <color rgb="FF0070C0"/>
        <rFont val="Arial Narrow"/>
        <family val="2"/>
      </rPr>
      <t>batería de indicadores</t>
    </r>
    <r>
      <rPr>
        <sz val="10"/>
        <rFont val="Arial Narrow"/>
        <family val="2"/>
      </rPr>
      <t>, se recomienda precisar la actividad en este sentido</t>
    </r>
  </si>
  <si>
    <r>
      <rPr>
        <sz val="10"/>
        <color rgb="FF0070C0"/>
        <rFont val="Arial Narrow"/>
        <family val="2"/>
      </rPr>
      <t>1</t>
    </r>
    <r>
      <rPr>
        <sz val="10"/>
        <rFont val="Arial Narrow"/>
        <family val="2"/>
      </rPr>
      <t xml:space="preserve"> socialización del código de  buen gobierno e integridad realizada a funcionarios y contratistas</t>
    </r>
  </si>
  <si>
    <t>No se evidencia socialización. Esta actividad corresponde al componente 6 y el número de entregables no coincide con la programación
Se recomienda reformular la actividad articulando así: 
"Desarrollar la estrategia de integridad definida en el PETH"</t>
  </si>
  <si>
    <r>
      <t xml:space="preserve">Se evidencia la divulgación de un video sobre la </t>
    </r>
    <r>
      <rPr>
        <sz val="10"/>
        <color rgb="FF0070C0"/>
        <rFont val="Arial Narrow"/>
        <family val="2"/>
      </rPr>
      <t>empatía</t>
    </r>
    <r>
      <rPr>
        <sz val="10"/>
        <rFont val="Arial Narrow"/>
        <family val="2"/>
      </rPr>
      <t xml:space="preserve"> del 18 de febrero de 2021, el cual no guarda relación con temas disciplinarios.
Se evidencia lista de asistencia a una reunión sobre cambios en el Código único disciplinario con la participación de 9 personas, se recomienda reformular la actividad garantizando cobertura ante 200 colaboradores que aproximadamente tiene el Instituto.</t>
    </r>
  </si>
  <si>
    <t>Política aprobada en el Manual de Administración del Riesgo en Comité Institucional de Coordinación de Control Interno del 29/04/2021
Se solicitó en el mes de abril el ajuste para el cumplimiento de la actividad.
Se realizaron mesas de trabajo entre la UCI, Grupo de planeación para el desarrollo de la articulación de la metodología y actualización de todo lo pertinente.
Se generaron las propuestas de la política (manual), guías (anexas al manual; y instrumentos mapas de riesgos; para aprobación en los comités respectivos</t>
  </si>
  <si>
    <t>Responsable</t>
  </si>
  <si>
    <r>
      <t xml:space="preserve">Dinamizar el </t>
    </r>
    <r>
      <rPr>
        <b/>
        <sz val="11"/>
        <color theme="1"/>
        <rFont val="Arial Narrow"/>
        <family val="2"/>
      </rPr>
      <t>diseño de estrategias</t>
    </r>
    <r>
      <rPr>
        <sz val="11"/>
        <color theme="1"/>
        <rFont val="Arial Narrow"/>
        <family val="2"/>
      </rPr>
      <t xml:space="preserve"> del componente 6 a través del </t>
    </r>
    <r>
      <rPr>
        <i/>
        <sz val="11"/>
        <color theme="1"/>
        <rFont val="Arial Narrow"/>
        <family val="2"/>
      </rPr>
      <t>equipo institucional de integridad</t>
    </r>
    <r>
      <rPr>
        <sz val="11"/>
        <color theme="1"/>
        <rFont val="Arial Narrow"/>
        <family val="2"/>
      </rPr>
      <t xml:space="preserve"> </t>
    </r>
  </si>
  <si>
    <t>CONTINGENCIA</t>
  </si>
  <si>
    <t>Sin evaluar</t>
  </si>
  <si>
    <t>EXTREMA</t>
  </si>
  <si>
    <t>CATASTRÓFICO</t>
  </si>
  <si>
    <t>BAJA</t>
  </si>
  <si>
    <t/>
  </si>
  <si>
    <t>NO</t>
  </si>
  <si>
    <t xml:space="preserve">Informe sobre los  monitoreos a Planes articulados e inscritos en la Planeación institucional </t>
  </si>
  <si>
    <t xml:space="preserve">Comunicar a las Subdirecciones y Facultad sobre la incorrecta aplicación de la metodología divulgada por Planeación y solicitar ajustes en el Plan formulado. </t>
  </si>
  <si>
    <t>Trimestral</t>
  </si>
  <si>
    <t xml:space="preserve">Comité Institucional de Gestión y Desempeño </t>
  </si>
  <si>
    <t>Coord. Grupo Planeación</t>
  </si>
  <si>
    <t>Prevenir</t>
  </si>
  <si>
    <t>Verificar que en la planeación institucional se implementen los instrumentos  divulgados por el Grupo de Planeación y registrados en el SIG.</t>
  </si>
  <si>
    <t>REDUCIR</t>
  </si>
  <si>
    <t>ECONÓMICO - bienes</t>
  </si>
  <si>
    <t>Incumplimiento deliberado de los principios éticos de la función pública</t>
  </si>
  <si>
    <t>Afectación de la imagen, credibilidad, recursos de la entidad y su labor misional.</t>
  </si>
  <si>
    <t>CORRUPCIÓN</t>
  </si>
  <si>
    <t>Posibilidad de ejecutar la planeación institucional en contravía de los principios de la administración pública</t>
  </si>
  <si>
    <t>Establecer metodologías a través de la consolidación de resultados y el análisis de sus causas para asegurar la correcta implementación de los lineamientos establecidos por el gobierno Nacional y por la alta dirección</t>
  </si>
  <si>
    <t>MEJORAMIENTO CONTINUO</t>
  </si>
  <si>
    <t>MEJ-RI-02</t>
  </si>
  <si>
    <t xml:space="preserve">PLANEACIÓN </t>
  </si>
  <si>
    <t>PLA-RI-02</t>
  </si>
  <si>
    <t>Eficacia administración del riesgo</t>
  </si>
  <si>
    <t>Eficacia de control 
50%</t>
  </si>
  <si>
    <t>Coherencia análisis del riesgo
50%</t>
  </si>
  <si>
    <t>Zona de riesgo residual</t>
  </si>
  <si>
    <t>Severidad
Residual</t>
  </si>
  <si>
    <t>Impacto residual</t>
  </si>
  <si>
    <t>Probabilidad residual</t>
  </si>
  <si>
    <t>Mitigación Impacto</t>
  </si>
  <si>
    <t>Mitigación Probabilidad</t>
  </si>
  <si>
    <t>Controles detectivos</t>
  </si>
  <si>
    <t>Controles preventivos</t>
  </si>
  <si>
    <t>Ejecución global</t>
  </si>
  <si>
    <t>Ejecución individual</t>
  </si>
  <si>
    <t>Diseño global</t>
  </si>
  <si>
    <t>Diseño individual</t>
  </si>
  <si>
    <t>Evidencias</t>
  </si>
  <si>
    <t>Desviaciones</t>
  </si>
  <si>
    <t>Periodicidad</t>
  </si>
  <si>
    <t>Autoridad</t>
  </si>
  <si>
    <t>Responsabilidad</t>
  </si>
  <si>
    <t>Propósito</t>
  </si>
  <si>
    <t>Método</t>
  </si>
  <si>
    <t>Coherencia de las causas</t>
  </si>
  <si>
    <t>Coherencia de las consecuencias</t>
  </si>
  <si>
    <t>Redacción del riesgo</t>
  </si>
  <si>
    <t>Observaciones frente al monitoreo</t>
  </si>
  <si>
    <t>Reportes de materialización</t>
  </si>
  <si>
    <t>Evidencias de diseño y ejecución del control</t>
  </si>
  <si>
    <t>Evidencias valoración participativa</t>
  </si>
  <si>
    <t>Evidencias identificación (riesgo - causa- consecuencia) participativa</t>
  </si>
  <si>
    <t>Evidencias de ejecución</t>
  </si>
  <si>
    <t>¿Qué pasa con las desviaciones?</t>
  </si>
  <si>
    <t>Definición de la Periodicidad</t>
  </si>
  <si>
    <t>Rol o Cargo del Responsable</t>
  </si>
  <si>
    <t>Definición del propósito</t>
  </si>
  <si>
    <t>¿Cómo se realiza la actividad?
(Verbos de control)</t>
  </si>
  <si>
    <t>Fecha de implementación</t>
  </si>
  <si>
    <t>¿Control implementado?</t>
  </si>
  <si>
    <t>OPCIÓN DE MANEJO</t>
  </si>
  <si>
    <t>ZONA DE RIESGO
INHERENTE</t>
  </si>
  <si>
    <t>SEVERIDAD
INHERENTE
Pi x Ii</t>
  </si>
  <si>
    <t>IMPACTO INHERENTE
Ii</t>
  </si>
  <si>
    <t>PROBABILIDAD INHERENTE
Pi</t>
  </si>
  <si>
    <t>Principal afectación</t>
  </si>
  <si>
    <t>CAUSAS</t>
  </si>
  <si>
    <t>CONSECUENCIAS</t>
  </si>
  <si>
    <t>TIPO DE RIESGO</t>
  </si>
  <si>
    <t>RIESGO</t>
  </si>
  <si>
    <t>OBJETIVO DEL PROCESO</t>
  </si>
  <si>
    <t>NUEVO PROCESO</t>
  </si>
  <si>
    <t>CÓDIGO NUEVO</t>
  </si>
  <si>
    <t>PROCESO o PROYECTO</t>
  </si>
  <si>
    <t>CÓDIGO</t>
  </si>
  <si>
    <t>11. Indicadores administración del riesgo</t>
  </si>
  <si>
    <t>10. Nivel de riesgo</t>
  </si>
  <si>
    <t>9. Evaluación ejecución del control</t>
  </si>
  <si>
    <t>8. Evaluación diseño del control</t>
  </si>
  <si>
    <t>7. Evaluación del análisis del riesgo</t>
  </si>
  <si>
    <t>6. Monitoreo del riesgo</t>
  </si>
  <si>
    <t>5. Descriptores del control</t>
  </si>
  <si>
    <t>4. Implementación de control</t>
  </si>
  <si>
    <t>3. Valoración preliminar</t>
  </si>
  <si>
    <t>2. Análisis del impacto</t>
  </si>
  <si>
    <t>1. Identificación del riesgo</t>
  </si>
  <si>
    <t>NO VALIDA</t>
  </si>
  <si>
    <t>NO VALIDO</t>
  </si>
  <si>
    <t>OBSERVACIONES DE LA UNIDAD DE CONTROL INTERNO</t>
  </si>
  <si>
    <t>La identificación del riesgo MEJ-RI-02 tiene en cuenta de manera explicita el criterio:
a) acción u omisión
Sin embargo no tiene en cuenta de manera explicita los criterios:
b) Uso del poder
c) Desviar la gestión de los público
d) Beneficio privado
Por lo anterior no es procedente analizar las demás etapas en la administración de este riesgo.
Adcionalmente, es preciso indicar que el Comité Institucional de Coordinación de Control Interno del 29 de abril de 2021, aprobó los nuevos lineamientos para la administración del riesgo en concordancia con la guía versión 5 expedida por el DAFP, se recomienda priorizar la implementación para los riesgos de corrupción en relación con la tabla 13 de la referida guía.</t>
  </si>
  <si>
    <r>
      <t xml:space="preserve">&gt; Analizar la </t>
    </r>
    <r>
      <rPr>
        <b/>
        <sz val="11"/>
        <color theme="1"/>
        <rFont val="Arial Narrow"/>
        <family val="2"/>
      </rPr>
      <t xml:space="preserve">coherencia entre actividades y entregables </t>
    </r>
    <r>
      <rPr>
        <sz val="11"/>
        <color theme="1"/>
        <rFont val="Arial Narrow"/>
        <family val="2"/>
      </rPr>
      <t xml:space="preserve">del Plan anticorrupción y de atención al Ciudadano
&gt; Brindar asesoria sobre la forma correcta y oportuna de de realizar </t>
    </r>
    <r>
      <rPr>
        <b/>
        <sz val="11"/>
        <color theme="1"/>
        <rFont val="Arial Narrow"/>
        <family val="2"/>
      </rPr>
      <t>monitoreo al plan anticorrupción y de atención al ciudadano</t>
    </r>
    <r>
      <rPr>
        <sz val="11"/>
        <color theme="1"/>
        <rFont val="Arial Narrow"/>
        <family val="2"/>
      </rPr>
      <t xml:space="preserve">
&gt; Implementar métodos que permitan el desarrollo de la </t>
    </r>
    <r>
      <rPr>
        <b/>
        <sz val="11"/>
        <color theme="1"/>
        <rFont val="Arial Narrow"/>
        <family val="2"/>
      </rPr>
      <t xml:space="preserve">gestión de cambios </t>
    </r>
    <r>
      <rPr>
        <sz val="11"/>
        <color theme="1"/>
        <rFont val="Arial Narrow"/>
        <family val="2"/>
      </rPr>
      <t>a la planeación institucional de manera ágil y participativa</t>
    </r>
  </si>
  <si>
    <t>Avance
verificado cuatrimestre 1</t>
  </si>
  <si>
    <r>
      <t xml:space="preserve">De </t>
    </r>
    <r>
      <rPr>
        <b/>
        <sz val="11"/>
        <color theme="1"/>
        <rFont val="Arial Narrow"/>
        <family val="2"/>
      </rPr>
      <t xml:space="preserve">31 actividades </t>
    </r>
    <r>
      <rPr>
        <sz val="11"/>
        <color theme="1"/>
        <rFont val="Arial Narrow"/>
        <family val="2"/>
      </rPr>
      <t xml:space="preserve">con avance programado para el primer cuatrimestre de 2021, en </t>
    </r>
    <r>
      <rPr>
        <b/>
        <sz val="11"/>
        <color rgb="FF00B050"/>
        <rFont val="Arial Narrow"/>
        <family val="2"/>
      </rPr>
      <t>16 actividades se cumplió</t>
    </r>
    <r>
      <rPr>
        <sz val="11"/>
        <color theme="1"/>
        <rFont val="Arial Narrow"/>
        <family val="2"/>
      </rPr>
      <t xml:space="preserve">, en </t>
    </r>
    <r>
      <rPr>
        <b/>
        <sz val="11"/>
        <color theme="7" tint="-0.249977111117893"/>
        <rFont val="Arial Narrow"/>
        <family val="2"/>
      </rPr>
      <t>2 actividades se cumplió parcialmente</t>
    </r>
    <r>
      <rPr>
        <sz val="11"/>
        <color theme="1"/>
        <rFont val="Arial Narrow"/>
        <family val="2"/>
      </rPr>
      <t xml:space="preserve"> y en </t>
    </r>
    <r>
      <rPr>
        <b/>
        <sz val="11"/>
        <color theme="5" tint="-0.249977111117893"/>
        <rFont val="Arial Narrow"/>
        <family val="2"/>
      </rPr>
      <t>13 actividades se incumplió.</t>
    </r>
    <r>
      <rPr>
        <sz val="11"/>
        <color theme="1"/>
        <rFont val="Arial Narrow"/>
        <family val="2"/>
      </rPr>
      <t xml:space="preserve"> De manera global se tiene un</t>
    </r>
    <r>
      <rPr>
        <b/>
        <sz val="11"/>
        <color rgb="FF0070C0"/>
        <rFont val="Arial Narrow"/>
        <family val="2"/>
      </rPr>
      <t xml:space="preserve"> avance programado del 40%</t>
    </r>
    <r>
      <rPr>
        <sz val="11"/>
        <color theme="1"/>
        <rFont val="Arial Narrow"/>
        <family val="2"/>
      </rPr>
      <t xml:space="preserve"> y un </t>
    </r>
    <r>
      <rPr>
        <b/>
        <sz val="11"/>
        <color rgb="FF0070C0"/>
        <rFont val="Arial Narrow"/>
        <family val="2"/>
      </rPr>
      <t>avance verificado del 20%</t>
    </r>
    <r>
      <rPr>
        <sz val="11"/>
        <color theme="1"/>
        <rFont val="Arial Narrow"/>
        <family val="2"/>
      </rPr>
      <t xml:space="preserve"> lo que se traduce en un </t>
    </r>
    <r>
      <rPr>
        <b/>
        <sz val="11"/>
        <color rgb="FF0070C0"/>
        <rFont val="Arial Narrow"/>
        <family val="2"/>
      </rPr>
      <t xml:space="preserve">50% de cumplimiento del Plan Anticorrupción y de Atención al Ciudadano, </t>
    </r>
    <r>
      <rPr>
        <sz val="11"/>
        <rFont val="Arial Narrow"/>
        <family val="2"/>
      </rPr>
      <t>con corte al 30 de abril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</si>
</sst>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x14ac:knownFonts="1">
    <font>
      <sz val="11"/>
      <color theme="1"/>
      <name val="Calibri"/>
      <family val="2"/>
      <scheme val="minor"/>
    </font>
    <font>
      <sz val="10"/>
      <name val="Arial"/>
      <family val="2"/>
    </font>
    <font>
      <sz val="10"/>
      <name val="Arial Narrow"/>
      <family val="2"/>
    </font>
    <font>
      <b/>
      <sz val="14"/>
      <color rgb="FF00B050"/>
      <name val="Arial Narrow"/>
      <family val="2"/>
    </font>
    <font>
      <b/>
      <sz val="10"/>
      <color theme="0"/>
      <name val="Arial Narrow"/>
      <family val="2"/>
    </font>
    <font>
      <b/>
      <sz val="10"/>
      <color theme="7" tint="0.39997558519241921"/>
      <name val="Arial Narrow"/>
      <family val="2"/>
    </font>
    <font>
      <b/>
      <sz val="10"/>
      <color rgb="FF66FFCC"/>
      <name val="Arial Narrow"/>
      <family val="2"/>
    </font>
    <font>
      <b/>
      <sz val="10"/>
      <color rgb="FFFFFF00"/>
      <name val="Arial Narrow"/>
      <family val="2"/>
    </font>
    <font>
      <b/>
      <sz val="10"/>
      <name val="Arial Narrow"/>
      <family val="2"/>
    </font>
    <font>
      <sz val="10"/>
      <color rgb="FF00B050"/>
      <name val="Arial Narrow"/>
      <family val="2"/>
    </font>
    <font>
      <sz val="10"/>
      <color rgb="FF0070C0"/>
      <name val="Arial Narrow"/>
      <family val="2"/>
    </font>
    <font>
      <b/>
      <sz val="11"/>
      <color rgb="FFC00000"/>
      <name val="Arial Narrow"/>
      <family val="2"/>
    </font>
    <font>
      <b/>
      <sz val="10"/>
      <color rgb="FFFF0000"/>
      <name val="Arial Narrow"/>
      <family val="2"/>
    </font>
    <font>
      <b/>
      <sz val="10"/>
      <color theme="9" tint="-0.249977111117893"/>
      <name val="Arial Narrow"/>
      <family val="2"/>
    </font>
    <font>
      <b/>
      <sz val="11"/>
      <color rgb="FF00B050"/>
      <name val="Arial Narrow"/>
      <family val="2"/>
    </font>
    <font>
      <b/>
      <sz val="11"/>
      <name val="Arial Narrow"/>
      <family val="2"/>
    </font>
    <font>
      <b/>
      <sz val="12"/>
      <name val="Arial Narrow"/>
      <family val="2"/>
    </font>
    <font>
      <sz val="11"/>
      <name val="Arial Narrow"/>
      <family val="2"/>
    </font>
    <font>
      <b/>
      <sz val="10"/>
      <color rgb="FF0070C0"/>
      <name val="Arial Narrow"/>
      <family val="2"/>
    </font>
    <font>
      <sz val="11"/>
      <color theme="1"/>
      <name val="Calibri"/>
      <family val="2"/>
      <scheme val="minor"/>
    </font>
    <font>
      <sz val="11"/>
      <color theme="0"/>
      <name val="Arial Narrow"/>
      <family val="2"/>
    </font>
    <font>
      <sz val="14"/>
      <color theme="0"/>
      <name val="Arial Narrow"/>
      <family val="2"/>
    </font>
    <font>
      <sz val="11"/>
      <color theme="1"/>
      <name val="Arial Narrow"/>
      <family val="2"/>
    </font>
    <font>
      <b/>
      <sz val="11"/>
      <color theme="1"/>
      <name val="Arial Narrow"/>
      <family val="2"/>
    </font>
    <font>
      <b/>
      <sz val="11"/>
      <color rgb="FF0070C0"/>
      <name val="Arial Narrow"/>
      <family val="2"/>
    </font>
    <font>
      <b/>
      <sz val="11"/>
      <color theme="5" tint="-0.249977111117893"/>
      <name val="Arial Narrow"/>
      <family val="2"/>
    </font>
    <font>
      <b/>
      <sz val="11"/>
      <color theme="7" tint="-0.249977111117893"/>
      <name val="Arial Narrow"/>
      <family val="2"/>
    </font>
    <font>
      <i/>
      <sz val="11"/>
      <color theme="1"/>
      <name val="Arial Narrow"/>
      <family val="2"/>
    </font>
    <font>
      <sz val="10"/>
      <color theme="1"/>
      <name val="Arial Narrow"/>
      <family val="2"/>
    </font>
    <font>
      <sz val="11"/>
      <color indexed="8"/>
      <name val="Calibri"/>
      <family val="2"/>
    </font>
    <font>
      <b/>
      <sz val="10"/>
      <color rgb="FF00B050"/>
      <name val="Arial Narrow"/>
      <family val="2"/>
    </font>
    <font>
      <b/>
      <sz val="10"/>
      <color indexed="8"/>
      <name val="Arial Narrow"/>
      <family val="2"/>
    </font>
    <font>
      <b/>
      <sz val="10"/>
      <color theme="3" tint="-0.249977111117893"/>
      <name val="Arial Narrow"/>
      <family val="2"/>
    </font>
    <font>
      <b/>
      <sz val="14"/>
      <color theme="0"/>
      <name val="Arial Narrow"/>
      <family val="2"/>
    </font>
    <font>
      <b/>
      <sz val="14"/>
      <name val="Arial Narrow"/>
      <family val="2"/>
    </font>
    <font>
      <b/>
      <sz val="14"/>
      <color theme="3" tint="-0.249977111117893"/>
      <name val="Arial Narrow"/>
      <family val="2"/>
    </font>
  </fonts>
  <fills count="3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66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rgb="FF66CCFF"/>
        <bgColor indexed="64"/>
      </patternFill>
    </fill>
    <fill>
      <patternFill patternType="solid">
        <fgColor rgb="FF66FF99"/>
        <bgColor indexed="64"/>
      </patternFill>
    </fill>
    <fill>
      <patternFill patternType="solid">
        <fgColor theme="1"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249977111117893"/>
        <bgColor indexed="64"/>
      </patternFill>
    </fill>
    <fill>
      <patternFill patternType="solid">
        <fgColor rgb="FF92D050"/>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s>
  <cellStyleXfs count="7">
    <xf numFmtId="0" fontId="0" fillId="0" borderId="0"/>
    <xf numFmtId="0" fontId="1" fillId="0" borderId="0"/>
    <xf numFmtId="9" fontId="1" fillId="0" borderId="0" applyFont="0" applyFill="0" applyBorder="0" applyAlignment="0" applyProtection="0"/>
    <xf numFmtId="0" fontId="19" fillId="0" borderId="0"/>
    <xf numFmtId="0" fontId="1" fillId="0" borderId="0"/>
    <xf numFmtId="0" fontId="1" fillId="0" borderId="0"/>
    <xf numFmtId="0" fontId="29" fillId="0" borderId="0"/>
  </cellStyleXfs>
  <cellXfs count="133">
    <xf numFmtId="0" fontId="0" fillId="0" borderId="0" xfId="0"/>
    <xf numFmtId="0" fontId="2" fillId="2" borderId="0" xfId="1" applyFont="1" applyFill="1" applyAlignment="1">
      <alignment vertical="center" wrapText="1"/>
    </xf>
    <xf numFmtId="0" fontId="2" fillId="2" borderId="0" xfId="1" applyFont="1" applyFill="1" applyAlignment="1">
      <alignment horizontal="center" vertical="center" wrapText="1"/>
    </xf>
    <xf numFmtId="0" fontId="3" fillId="2" borderId="0" xfId="1" applyFont="1" applyFill="1" applyAlignment="1">
      <alignment horizontal="center" vertical="center" wrapText="1"/>
    </xf>
    <xf numFmtId="0" fontId="2" fillId="0" borderId="0" xfId="1" applyFont="1" applyAlignment="1">
      <alignment vertical="center" wrapText="1"/>
    </xf>
    <xf numFmtId="0" fontId="4" fillId="3" borderId="1" xfId="1" applyFont="1" applyFill="1" applyBorder="1" applyAlignment="1">
      <alignment horizontal="center" vertical="top" wrapText="1"/>
    </xf>
    <xf numFmtId="0" fontId="4" fillId="3" borderId="1" xfId="1" applyFont="1" applyFill="1" applyBorder="1" applyAlignment="1">
      <alignment horizontal="center" vertical="top" textRotation="90" wrapText="1"/>
    </xf>
    <xf numFmtId="0" fontId="4" fillId="3" borderId="2" xfId="1" applyFont="1" applyFill="1" applyBorder="1" applyAlignment="1">
      <alignment horizontal="center" vertical="top" textRotation="90" wrapText="1"/>
    </xf>
    <xf numFmtId="0" fontId="4" fillId="4" borderId="2" xfId="1" applyFont="1" applyFill="1" applyBorder="1" applyAlignment="1">
      <alignment horizontal="center" vertical="top" textRotation="90" wrapText="1"/>
    </xf>
    <xf numFmtId="9" fontId="4" fillId="3" borderId="1" xfId="1" applyNumberFormat="1" applyFont="1" applyFill="1" applyBorder="1" applyAlignment="1">
      <alignment horizontal="center" vertical="top" wrapText="1"/>
    </xf>
    <xf numFmtId="0" fontId="4" fillId="6" borderId="1" xfId="1" applyFont="1" applyFill="1" applyBorder="1" applyAlignment="1">
      <alignment horizontal="center" vertical="center" wrapText="1"/>
    </xf>
    <xf numFmtId="0" fontId="2" fillId="7" borderId="1" xfId="1" applyFont="1" applyFill="1" applyBorder="1" applyAlignment="1">
      <alignment horizontal="center" vertical="center" wrapText="1"/>
    </xf>
    <xf numFmtId="0" fontId="2" fillId="7" borderId="1"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3" fontId="8" fillId="0" borderId="1" xfId="1" quotePrefix="1"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1" fontId="8" fillId="9" borderId="1" xfId="1"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10" fontId="2" fillId="0" borderId="1" xfId="2"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2" fillId="0" borderId="0" xfId="1" applyFont="1" applyAlignment="1">
      <alignment horizontal="center" vertical="center" wrapText="1"/>
    </xf>
    <xf numFmtId="0" fontId="8"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horizontal="justify" vertical="center" wrapText="1"/>
    </xf>
    <xf numFmtId="0" fontId="8" fillId="0" borderId="3" xfId="1" applyFont="1" applyFill="1" applyBorder="1" applyAlignment="1">
      <alignment horizontal="center" vertical="center" textRotation="90" wrapText="1"/>
    </xf>
    <xf numFmtId="0" fontId="8" fillId="0" borderId="4" xfId="1" applyFont="1" applyFill="1" applyBorder="1" applyAlignment="1">
      <alignment horizontal="center" vertical="center" textRotation="90" wrapText="1"/>
    </xf>
    <xf numFmtId="0" fontId="11" fillId="0" borderId="4" xfId="1" applyFont="1" applyFill="1" applyBorder="1" applyAlignment="1">
      <alignment horizontal="center" vertical="center" textRotation="90" wrapText="1"/>
    </xf>
    <xf numFmtId="0" fontId="12" fillId="0" borderId="4" xfId="1" quotePrefix="1" applyFont="1" applyFill="1" applyBorder="1" applyAlignment="1">
      <alignment horizontal="center" vertical="center" textRotation="90" wrapText="1"/>
    </xf>
    <xf numFmtId="0" fontId="13" fillId="0" borderId="4" xfId="1" applyFont="1" applyFill="1" applyBorder="1" applyAlignment="1">
      <alignment horizontal="center" vertical="center" textRotation="90" wrapText="1"/>
    </xf>
    <xf numFmtId="0" fontId="14" fillId="0" borderId="4" xfId="1" quotePrefix="1" applyFont="1" applyFill="1" applyBorder="1" applyAlignment="1">
      <alignment horizontal="center" vertical="center" textRotation="90" wrapText="1"/>
    </xf>
    <xf numFmtId="0" fontId="8" fillId="0" borderId="4" xfId="1" quotePrefix="1" applyFont="1" applyFill="1" applyBorder="1" applyAlignment="1">
      <alignment horizontal="center" vertical="center" textRotation="90" wrapText="1"/>
    </xf>
    <xf numFmtId="0" fontId="8" fillId="0" borderId="0" xfId="1" applyFont="1" applyFill="1" applyBorder="1" applyAlignment="1">
      <alignment horizontal="center" vertical="center" textRotation="90" wrapText="1"/>
    </xf>
    <xf numFmtId="15" fontId="8" fillId="0" borderId="4" xfId="1" applyNumberFormat="1" applyFont="1" applyFill="1" applyBorder="1" applyAlignment="1">
      <alignment horizontal="center" vertical="center" textRotation="90" wrapText="1"/>
    </xf>
    <xf numFmtId="15" fontId="8" fillId="0" borderId="0" xfId="1" applyNumberFormat="1" applyFont="1" applyFill="1" applyBorder="1" applyAlignment="1">
      <alignment horizontal="center" vertical="center" textRotation="90" wrapText="1"/>
    </xf>
    <xf numFmtId="9" fontId="2" fillId="2" borderId="0" xfId="1" applyNumberFormat="1" applyFont="1" applyFill="1" applyAlignment="1">
      <alignment horizontal="center" vertical="center" wrapText="1"/>
    </xf>
    <xf numFmtId="0" fontId="9" fillId="0" borderId="2"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8" fillId="0" borderId="0" xfId="1" applyFont="1" applyAlignment="1">
      <alignment horizontal="right" vertical="center" wrapText="1"/>
    </xf>
    <xf numFmtId="0" fontId="15" fillId="10" borderId="1" xfId="1" applyFont="1" applyFill="1" applyBorder="1" applyAlignment="1">
      <alignment horizontal="center" vertical="center" wrapText="1"/>
    </xf>
    <xf numFmtId="0" fontId="16" fillId="0" borderId="0" xfId="1" applyFont="1" applyAlignment="1">
      <alignment horizontal="center" vertical="center" wrapText="1"/>
    </xf>
    <xf numFmtId="164" fontId="8" fillId="10" borderId="1" xfId="2" applyNumberFormat="1" applyFont="1" applyFill="1" applyBorder="1" applyAlignment="1">
      <alignment horizontal="center" vertical="center" wrapText="1"/>
    </xf>
    <xf numFmtId="165" fontId="8" fillId="10" borderId="1" xfId="2" applyNumberFormat="1" applyFont="1" applyFill="1" applyBorder="1" applyAlignment="1">
      <alignment horizontal="center" vertical="center" wrapText="1"/>
    </xf>
    <xf numFmtId="9" fontId="15" fillId="10" borderId="1" xfId="2" applyNumberFormat="1" applyFont="1" applyFill="1" applyBorder="1" applyAlignment="1">
      <alignment horizontal="center" vertical="center" wrapText="1"/>
    </xf>
    <xf numFmtId="0" fontId="17" fillId="2" borderId="1" xfId="1" applyFont="1" applyFill="1" applyBorder="1" applyAlignment="1">
      <alignment horizontal="center" vertical="center" wrapText="1"/>
    </xf>
    <xf numFmtId="0" fontId="2" fillId="0" borderId="0" xfId="1" applyFont="1" applyFill="1" applyAlignment="1">
      <alignment horizontal="center" vertical="center" wrapText="1"/>
    </xf>
    <xf numFmtId="9" fontId="2" fillId="0" borderId="0" xfId="2" applyFont="1" applyAlignment="1">
      <alignment horizontal="center" vertical="center" wrapText="1"/>
    </xf>
    <xf numFmtId="1" fontId="12" fillId="9" borderId="1" xfId="1" applyNumberFormat="1" applyFont="1" applyFill="1" applyBorder="1" applyAlignment="1">
      <alignment horizontal="center" vertical="center" wrapText="1"/>
    </xf>
    <xf numFmtId="9" fontId="2" fillId="0" borderId="1" xfId="2" applyFont="1" applyFill="1" applyBorder="1" applyAlignment="1">
      <alignment horizontal="left" vertical="center" wrapText="1"/>
    </xf>
    <xf numFmtId="0" fontId="2" fillId="8" borderId="1" xfId="1" applyFont="1" applyFill="1" applyBorder="1" applyAlignment="1">
      <alignment horizontal="left" vertical="center" wrapText="1"/>
    </xf>
    <xf numFmtId="0" fontId="2" fillId="11"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12" borderId="1" xfId="1" applyFont="1" applyFill="1" applyBorder="1" applyAlignment="1">
      <alignment horizontal="left" vertical="center" wrapText="1"/>
    </xf>
    <xf numFmtId="3" fontId="12" fillId="0" borderId="1" xfId="1" applyNumberFormat="1" applyFont="1" applyFill="1" applyBorder="1" applyAlignment="1">
      <alignment horizontal="center" vertical="center" wrapText="1"/>
    </xf>
    <xf numFmtId="3" fontId="8" fillId="14" borderId="1" xfId="1" applyNumberFormat="1" applyFont="1" applyFill="1" applyBorder="1" applyAlignment="1">
      <alignment horizontal="center" vertical="center" wrapText="1"/>
    </xf>
    <xf numFmtId="9" fontId="4" fillId="4" borderId="1" xfId="1" applyNumberFormat="1" applyFont="1" applyFill="1" applyBorder="1" applyAlignment="1">
      <alignment horizontal="center" vertical="top" wrapText="1"/>
    </xf>
    <xf numFmtId="165" fontId="8" fillId="5" borderId="1" xfId="2" applyNumberFormat="1" applyFont="1" applyFill="1" applyBorder="1" applyAlignment="1">
      <alignment horizontal="center" vertical="center" wrapText="1"/>
    </xf>
    <xf numFmtId="1" fontId="18" fillId="9" borderId="1" xfId="1" applyNumberFormat="1" applyFont="1" applyFill="1" applyBorder="1" applyAlignment="1">
      <alignment horizontal="center" vertical="center" wrapText="1"/>
    </xf>
    <xf numFmtId="0" fontId="22" fillId="0" borderId="0" xfId="0" applyFont="1" applyAlignment="1">
      <alignment vertical="center" wrapText="1"/>
    </xf>
    <xf numFmtId="0" fontId="22" fillId="0" borderId="0" xfId="0" pivotButton="1" applyFont="1" applyAlignment="1">
      <alignment vertical="center" wrapText="1"/>
    </xf>
    <xf numFmtId="0" fontId="23" fillId="13" borderId="5" xfId="0" applyFont="1" applyFill="1" applyBorder="1" applyAlignment="1">
      <alignment horizontal="center" vertical="center" wrapText="1"/>
    </xf>
    <xf numFmtId="0" fontId="22" fillId="0" borderId="0" xfId="0" applyFont="1" applyAlignment="1">
      <alignment horizontal="left" vertical="center" wrapText="1"/>
    </xf>
    <xf numFmtId="9" fontId="22" fillId="11" borderId="0" xfId="0" applyNumberFormat="1" applyFont="1" applyFill="1" applyAlignment="1">
      <alignment vertical="center" wrapText="1"/>
    </xf>
    <xf numFmtId="9" fontId="22" fillId="8" borderId="0" xfId="0" applyNumberFormat="1" applyFont="1" applyFill="1" applyAlignment="1">
      <alignment vertical="center" wrapText="1"/>
    </xf>
    <xf numFmtId="9" fontId="22" fillId="0" borderId="0" xfId="0" applyNumberFormat="1" applyFont="1" applyAlignment="1">
      <alignment vertical="center" wrapText="1"/>
    </xf>
    <xf numFmtId="0" fontId="22" fillId="0" borderId="5" xfId="0" applyFont="1" applyBorder="1" applyAlignment="1">
      <alignment vertical="center" wrapText="1"/>
    </xf>
    <xf numFmtId="9" fontId="22" fillId="5" borderId="0" xfId="0" applyNumberFormat="1" applyFont="1" applyFill="1" applyAlignment="1">
      <alignment vertical="center" wrapText="1"/>
    </xf>
    <xf numFmtId="0" fontId="2" fillId="23" borderId="0" xfId="1" applyFont="1" applyFill="1" applyAlignment="1">
      <alignment vertical="center" wrapText="1"/>
    </xf>
    <xf numFmtId="0" fontId="4" fillId="4" borderId="1" xfId="1" applyFont="1" applyFill="1" applyBorder="1" applyAlignment="1">
      <alignment horizontal="center" vertical="top" textRotation="90" wrapText="1"/>
    </xf>
    <xf numFmtId="0" fontId="22" fillId="0" borderId="0" xfId="3" applyFont="1" applyAlignment="1">
      <alignment horizontal="center" vertical="center" wrapText="1"/>
    </xf>
    <xf numFmtId="0" fontId="2" fillId="0" borderId="0" xfId="1" applyFont="1" applyAlignment="1">
      <alignment horizontal="left" vertical="center" wrapText="1"/>
    </xf>
    <xf numFmtId="0" fontId="2" fillId="25" borderId="1" xfId="1" applyFont="1" applyFill="1" applyBorder="1" applyAlignment="1">
      <alignment horizontal="center" vertical="center" wrapText="1"/>
    </xf>
    <xf numFmtId="0" fontId="2" fillId="24" borderId="1" xfId="1" applyFont="1" applyFill="1" applyBorder="1" applyAlignment="1">
      <alignment horizontal="center" vertical="center" wrapText="1"/>
    </xf>
    <xf numFmtId="0" fontId="2" fillId="16" borderId="1" xfId="1" applyFont="1" applyFill="1" applyBorder="1" applyAlignment="1">
      <alignment horizontal="center" vertical="center" wrapText="1"/>
    </xf>
    <xf numFmtId="0" fontId="2" fillId="26" borderId="1" xfId="1" applyFont="1" applyFill="1" applyBorder="1" applyAlignment="1">
      <alignment horizontal="center" vertical="center" wrapText="1"/>
    </xf>
    <xf numFmtId="0" fontId="2" fillId="15" borderId="1" xfId="1" applyFont="1" applyFill="1" applyBorder="1" applyAlignment="1">
      <alignment horizontal="center" vertical="center" wrapText="1"/>
    </xf>
    <xf numFmtId="0" fontId="2" fillId="27" borderId="1" xfId="1" applyFont="1" applyFill="1" applyBorder="1" applyAlignment="1">
      <alignment horizontal="center" vertical="center" wrapText="1"/>
    </xf>
    <xf numFmtId="0" fontId="2" fillId="27" borderId="1" xfId="1" applyFont="1" applyFill="1" applyBorder="1" applyAlignment="1">
      <alignment horizontal="left" vertical="center" wrapText="1"/>
    </xf>
    <xf numFmtId="15" fontId="2" fillId="13" borderId="1" xfId="1" applyNumberFormat="1" applyFont="1" applyFill="1" applyBorder="1" applyAlignment="1">
      <alignment horizontal="center" vertical="center" wrapText="1"/>
    </xf>
    <xf numFmtId="0" fontId="2" fillId="13" borderId="1" xfId="1" applyFont="1" applyFill="1" applyBorder="1" applyAlignment="1">
      <alignment horizontal="center" vertical="center" wrapText="1"/>
    </xf>
    <xf numFmtId="0" fontId="2" fillId="20" borderId="1" xfId="1" applyFont="1" applyFill="1" applyBorder="1" applyAlignment="1">
      <alignment horizontal="center" vertical="center" wrapText="1"/>
    </xf>
    <xf numFmtId="0" fontId="2" fillId="25" borderId="1" xfId="4" applyFont="1" applyFill="1" applyBorder="1" applyAlignment="1">
      <alignment horizontal="left" vertical="center" wrapText="1"/>
    </xf>
    <xf numFmtId="0" fontId="2" fillId="20" borderId="1" xfId="4" applyFont="1" applyFill="1" applyBorder="1" applyAlignment="1">
      <alignment horizontal="left" vertical="center" wrapText="1"/>
    </xf>
    <xf numFmtId="0" fontId="2" fillId="25" borderId="1" xfId="1" applyFont="1" applyFill="1" applyBorder="1" applyAlignment="1">
      <alignment vertical="center" wrapText="1"/>
    </xf>
    <xf numFmtId="0" fontId="2" fillId="25" borderId="1" xfId="1" applyFont="1" applyFill="1" applyBorder="1" applyAlignment="1">
      <alignment horizontal="left" vertical="center" wrapText="1"/>
    </xf>
    <xf numFmtId="0" fontId="2" fillId="28" borderId="1" xfId="1" applyFont="1" applyFill="1" applyBorder="1" applyAlignment="1">
      <alignment horizontal="center" vertical="center" wrapText="1"/>
    </xf>
    <xf numFmtId="0" fontId="2" fillId="15" borderId="1" xfId="1" applyFont="1" applyFill="1" applyBorder="1" applyAlignment="1">
      <alignment horizontal="left" vertical="center" wrapText="1"/>
    </xf>
    <xf numFmtId="164" fontId="2" fillId="24" borderId="1" xfId="3" applyNumberFormat="1" applyFont="1" applyFill="1" applyBorder="1" applyAlignment="1">
      <alignment horizontal="center" vertical="center" wrapText="1"/>
    </xf>
    <xf numFmtId="0" fontId="8" fillId="0" borderId="1" xfId="4" applyFont="1" applyBorder="1" applyAlignment="1">
      <alignment horizontal="center" vertical="center" wrapText="1"/>
    </xf>
    <xf numFmtId="0" fontId="28" fillId="15" borderId="1" xfId="1" applyFont="1" applyFill="1" applyBorder="1" applyAlignment="1">
      <alignment horizontal="center" vertical="center" wrapText="1"/>
    </xf>
    <xf numFmtId="0" fontId="28" fillId="15" borderId="1" xfId="1" applyFont="1" applyFill="1" applyBorder="1" applyAlignment="1">
      <alignment horizontal="left" vertical="center" wrapText="1"/>
    </xf>
    <xf numFmtId="15" fontId="28" fillId="15" borderId="1" xfId="1" applyNumberFormat="1" applyFont="1" applyFill="1" applyBorder="1" applyAlignment="1">
      <alignment horizontal="center" vertical="center" wrapText="1"/>
    </xf>
    <xf numFmtId="0" fontId="2" fillId="17" borderId="1" xfId="1" applyFont="1" applyFill="1" applyBorder="1" applyAlignment="1">
      <alignment horizontal="center" vertical="center" wrapText="1"/>
    </xf>
    <xf numFmtId="0" fontId="2" fillId="17" borderId="1" xfId="1" applyFont="1" applyFill="1" applyBorder="1" applyAlignment="1">
      <alignment vertical="center" wrapText="1"/>
    </xf>
    <xf numFmtId="0" fontId="2" fillId="17" borderId="1" xfId="4" applyFont="1" applyFill="1" applyBorder="1" applyAlignment="1">
      <alignment horizontal="left" vertical="center" wrapText="1"/>
    </xf>
    <xf numFmtId="0" fontId="2" fillId="17" borderId="1" xfId="4" applyFont="1" applyFill="1" applyBorder="1" applyAlignment="1">
      <alignment horizontal="center" vertical="center" wrapText="1"/>
    </xf>
    <xf numFmtId="0" fontId="30" fillId="17" borderId="1" xfId="4" applyFont="1" applyFill="1" applyBorder="1" applyAlignment="1">
      <alignment horizontal="center" vertical="center" wrapText="1"/>
    </xf>
    <xf numFmtId="0" fontId="2" fillId="18" borderId="0" xfId="1" applyFont="1" applyFill="1" applyAlignment="1">
      <alignment horizontal="center" vertical="center" wrapText="1"/>
    </xf>
    <xf numFmtId="1" fontId="2" fillId="15" borderId="1" xfId="5" applyNumberFormat="1" applyFont="1" applyFill="1" applyBorder="1" applyAlignment="1">
      <alignment horizontal="center" vertical="center" wrapText="1"/>
    </xf>
    <xf numFmtId="1" fontId="2" fillId="15" borderId="1" xfId="6" applyNumberFormat="1" applyFont="1" applyFill="1" applyBorder="1" applyAlignment="1" applyProtection="1">
      <alignment horizontal="center" vertical="center" wrapText="1"/>
      <protection locked="0"/>
    </xf>
    <xf numFmtId="1" fontId="8" fillId="17" borderId="1" xfId="5" applyNumberFormat="1" applyFont="1" applyFill="1" applyBorder="1" applyAlignment="1">
      <alignment horizontal="center" vertical="center" wrapText="1"/>
    </xf>
    <xf numFmtId="0" fontId="28" fillId="17" borderId="1" xfId="3" applyFont="1" applyFill="1" applyBorder="1" applyAlignment="1">
      <alignment horizontal="center" vertical="center" wrapText="1"/>
    </xf>
    <xf numFmtId="164" fontId="28" fillId="24" borderId="1" xfId="3" applyNumberFormat="1" applyFont="1" applyFill="1" applyBorder="1" applyAlignment="1">
      <alignment horizontal="center" vertical="center" wrapText="1"/>
    </xf>
    <xf numFmtId="0" fontId="2" fillId="0" borderId="0" xfId="1" applyFont="1" applyBorder="1" applyAlignment="1">
      <alignment vertical="center" wrapText="1"/>
    </xf>
    <xf numFmtId="0" fontId="2" fillId="0" borderId="0" xfId="1" applyFont="1" applyBorder="1" applyAlignment="1">
      <alignment horizontal="center" vertical="center" wrapText="1"/>
    </xf>
    <xf numFmtId="0" fontId="20" fillId="32" borderId="6" xfId="1" applyFont="1" applyFill="1" applyBorder="1" applyAlignment="1">
      <alignment horizontal="center" vertical="center" wrapText="1"/>
    </xf>
    <xf numFmtId="0" fontId="2" fillId="0" borderId="0" xfId="1" applyFont="1" applyBorder="1" applyAlignment="1">
      <alignment horizontal="left" vertical="center" wrapText="1"/>
    </xf>
    <xf numFmtId="0" fontId="32" fillId="22" borderId="1" xfId="1" applyFont="1" applyFill="1" applyBorder="1" applyAlignment="1">
      <alignment horizontal="center" vertical="center" wrapText="1"/>
    </xf>
    <xf numFmtId="0" fontId="32" fillId="12" borderId="1" xfId="1" applyFont="1" applyFill="1" applyBorder="1" applyAlignment="1">
      <alignment horizontal="center" vertical="center" wrapText="1"/>
    </xf>
    <xf numFmtId="0" fontId="4" fillId="21" borderId="1" xfId="1" applyFont="1" applyFill="1" applyBorder="1" applyAlignment="1">
      <alignment horizontal="center" vertical="center" wrapText="1"/>
    </xf>
    <xf numFmtId="0" fontId="32" fillId="19" borderId="1" xfId="1" applyFont="1" applyFill="1" applyBorder="1" applyAlignment="1">
      <alignment horizontal="center" vertical="center" wrapText="1"/>
    </xf>
    <xf numFmtId="0" fontId="31" fillId="31" borderId="1" xfId="1" applyFont="1" applyFill="1" applyBorder="1" applyAlignment="1">
      <alignment horizontal="center" vertical="center" wrapText="1"/>
    </xf>
    <xf numFmtId="0" fontId="4" fillId="30" borderId="1" xfId="1" applyFont="1" applyFill="1" applyBorder="1" applyAlignment="1">
      <alignment horizontal="center" vertical="center" wrapText="1"/>
    </xf>
    <xf numFmtId="0" fontId="4" fillId="29" borderId="1" xfId="1" applyFont="1" applyFill="1" applyBorder="1" applyAlignment="1">
      <alignment horizontal="center" vertical="center" wrapText="1"/>
    </xf>
    <xf numFmtId="0" fontId="4" fillId="30" borderId="1" xfId="3"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1" fillId="4" borderId="0" xfId="1" applyFont="1" applyFill="1" applyAlignment="1">
      <alignment horizontal="center" vertical="center" wrapText="1"/>
    </xf>
    <xf numFmtId="0" fontId="21" fillId="21" borderId="0" xfId="1" applyFont="1" applyFill="1" applyAlignment="1">
      <alignment horizontal="center" vertical="center" wrapText="1"/>
    </xf>
    <xf numFmtId="0" fontId="22" fillId="0" borderId="5" xfId="0" applyFont="1" applyBorder="1" applyAlignment="1">
      <alignment horizontal="left" vertical="center" wrapText="1"/>
    </xf>
    <xf numFmtId="0" fontId="21" fillId="21" borderId="0" xfId="0" applyFont="1" applyFill="1" applyAlignment="1">
      <alignment horizontal="center" vertical="center" wrapText="1"/>
    </xf>
    <xf numFmtId="0" fontId="23" fillId="13" borderId="5" xfId="0" applyFont="1" applyFill="1" applyBorder="1" applyAlignment="1">
      <alignment horizontal="center" vertical="center" wrapText="1"/>
    </xf>
    <xf numFmtId="0" fontId="28" fillId="24" borderId="1" xfId="3" applyFont="1" applyFill="1" applyBorder="1" applyAlignment="1">
      <alignment horizontal="left" vertical="center" wrapText="1"/>
    </xf>
    <xf numFmtId="0" fontId="33" fillId="30" borderId="1" xfId="3" applyFont="1" applyFill="1" applyBorder="1" applyAlignment="1">
      <alignment horizontal="center" vertical="center" wrapText="1"/>
    </xf>
    <xf numFmtId="0" fontId="33" fillId="29" borderId="1" xfId="1" applyFont="1" applyFill="1" applyBorder="1" applyAlignment="1">
      <alignment horizontal="center" vertical="center" wrapText="1"/>
    </xf>
    <xf numFmtId="0" fontId="34" fillId="31" borderId="1" xfId="1" applyFont="1" applyFill="1" applyBorder="1" applyAlignment="1">
      <alignment horizontal="center" vertical="center" wrapText="1"/>
    </xf>
    <xf numFmtId="0" fontId="33" fillId="30" borderId="1" xfId="1" applyFont="1" applyFill="1" applyBorder="1" applyAlignment="1">
      <alignment horizontal="center" vertical="center" wrapText="1"/>
    </xf>
    <xf numFmtId="0" fontId="35" fillId="19" borderId="1" xfId="1" applyFont="1" applyFill="1" applyBorder="1" applyAlignment="1">
      <alignment horizontal="center" vertical="center" wrapText="1"/>
    </xf>
    <xf numFmtId="0" fontId="35" fillId="22" borderId="1" xfId="1" applyFont="1" applyFill="1" applyBorder="1" applyAlignment="1">
      <alignment horizontal="center" vertical="center" wrapText="1"/>
    </xf>
    <xf numFmtId="0" fontId="35" fillId="12" borderId="1" xfId="1" applyFont="1" applyFill="1" applyBorder="1" applyAlignment="1">
      <alignment horizontal="center" vertical="center" wrapText="1"/>
    </xf>
    <xf numFmtId="0" fontId="33" fillId="21" borderId="1" xfId="1" applyFont="1" applyFill="1" applyBorder="1" applyAlignment="1">
      <alignment horizontal="center" vertical="center" wrapText="1"/>
    </xf>
  </cellXfs>
  <cellStyles count="7">
    <cellStyle name="Normal" xfId="0" builtinId="0"/>
    <cellStyle name="Normal 13" xfId="3"/>
    <cellStyle name="Normal 2" xfId="1"/>
    <cellStyle name="Normal 2 10" xfId="4"/>
    <cellStyle name="Normal 9" xfId="5"/>
    <cellStyle name="Normal_Hoja1" xfId="6"/>
    <cellStyle name="Porcentaje 2" xfId="2"/>
  </cellStyles>
  <dxfs count="49">
    <dxf>
      <font>
        <color theme="0"/>
      </font>
      <fill>
        <patternFill>
          <bgColor rgb="FFC00000"/>
        </patternFill>
      </fill>
    </dxf>
    <dxf>
      <font>
        <color theme="0"/>
      </font>
      <fill>
        <patternFill>
          <bgColor rgb="FFC00000"/>
        </patternFill>
      </fill>
    </dxf>
    <dxf>
      <fill>
        <patternFill>
          <bgColor theme="7" tint="0.39994506668294322"/>
        </patternFill>
      </fill>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ont>
        <color auto="1"/>
      </font>
      <fill>
        <patternFill>
          <bgColor theme="9" tint="0.39994506668294322"/>
        </patternFill>
      </fill>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fill>
        <patternFill patternType="solid">
          <bgColor theme="5" tint="0.59999389629810485"/>
        </patternFill>
      </fill>
    </dxf>
    <dxf>
      <fill>
        <patternFill patternType="solid">
          <bgColor theme="7" tint="0.59999389629810485"/>
        </patternFill>
      </fill>
    </dxf>
    <dxf>
      <fill>
        <patternFill patternType="solid">
          <bgColor theme="9" tint="0.59999389629810485"/>
        </patternFill>
      </fill>
    </dxf>
    <dxf>
      <numFmt numFmtId="13" formatCode="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fill>
        <patternFill>
          <bgColor theme="5" tint="0.59999389629810485"/>
        </patternFill>
      </fill>
    </dxf>
    <dxf>
      <fill>
        <patternFill patternType="solid">
          <bgColor theme="5" tint="0.59999389629810485"/>
        </patternFill>
      </fill>
    </dxf>
    <dxf>
      <fill>
        <patternFill patternType="solid">
          <bgColor theme="7" tint="0.59999389629810485"/>
        </patternFill>
      </fill>
    </dxf>
    <dxf>
      <fill>
        <patternFill patternType="solid">
          <bgColor theme="9" tint="0.59999389629810485"/>
        </patternFill>
      </fill>
    </dxf>
    <dxf>
      <numFmt numFmtId="13" formatCode="0%"/>
    </dxf>
  </dxfs>
  <tableStyles count="0" defaultTableStyle="TableStyleMedium2" defaultPivotStyle="PivotStyleLight16"/>
  <colors>
    <mruColors>
      <color rgb="FF66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asacuervo\DatosFun\Users\Daniel%20Quilaguy\Documents\MATRIZ%20RIESGOS%20SEGURIDAD%20DIGITAL\MATRIZ%20RIESGOS%20SEGURIDAD%20DIGITAL\RIESGOS%20ICC-ALIANZ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ilin.guarnizo/Desktop/RIESGOS%20ICC-FORMACI&#211;N.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riesgos%20seguridad%20digital%20Instituto%20Caro%20y%20Cuervo%20-%20V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roycuervo-my.sharepoint.com/personal/heilin_guarnizo_caroycuervo_gov_co/Documents/Riesgos/Matriz%20de%20riesgos/Matriz%20de%20riesgos%20V6%20150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sheetData sheetId="1"/>
      <sheetData sheetId="2"/>
      <sheetData sheetId="3" refreshError="1">
        <row r="1">
          <cell r="A1" t="str">
            <v>Codigo</v>
          </cell>
          <cell r="B1" t="str">
            <v>Tipo</v>
          </cell>
          <cell r="C1" t="str">
            <v>Nombre</v>
          </cell>
          <cell r="D1" t="str">
            <v>Descripción</v>
          </cell>
          <cell r="E1" t="str">
            <v>Lugar de consulta</v>
          </cell>
          <cell r="F1" t="str">
            <v>Responsable de la producción de la información</v>
          </cell>
          <cell r="G1" t="str">
            <v>Responsable de la información</v>
          </cell>
          <cell r="H1" t="str">
            <v>Terceros asociados</v>
          </cell>
          <cell r="I1" t="str">
            <v>Clasificación 1712</v>
          </cell>
          <cell r="J1" t="str">
            <v>Confidencialidad</v>
          </cell>
          <cell r="K1" t="str">
            <v>Integridad</v>
          </cell>
          <cell r="L1" t="str">
            <v>Disponibilidad</v>
          </cell>
          <cell r="M1" t="str">
            <v>Criticidad</v>
          </cell>
          <cell r="N1" t="str">
            <v>IMPACTO SOCIAL</v>
          </cell>
          <cell r="O1" t="str">
            <v>IMPACTO ECONOMICO</v>
          </cell>
          <cell r="P1" t="str">
            <v>IMPACTO AMBIENTAL</v>
          </cell>
          <cell r="Q1" t="str">
            <v>RESULTADO</v>
          </cell>
        </row>
        <row r="2">
          <cell r="A2" t="str">
            <v>ALI_I1</v>
          </cell>
          <cell r="B2" t="str">
            <v> Activo de información </v>
          </cell>
          <cell r="C2" t="str">
            <v> Convenios</v>
          </cell>
          <cell r="D2" t="str">
            <v> El convenio se suscribe para aunar esfuerzos académicos, investigativos y administrativos para el desarrollo de diferentes proyectos interinstitucionales de orden académico y misional.</v>
          </cell>
          <cell r="E2" t="str">
            <v> Dirección General</v>
          </cell>
          <cell r="F2" t="str">
            <v> Dirección General - Relaciones Interinstitucionales</v>
          </cell>
          <cell r="G2" t="str">
            <v> Dirección General</v>
          </cell>
          <cell r="H2" t="str">
            <v>Universidades nacionales e internacionales, institutciones publicas, instituciones privadas nacionales e internacionales</v>
          </cell>
          <cell r="I2" t="str">
            <v> Pública</v>
          </cell>
          <cell r="J2">
            <v>1</v>
          </cell>
          <cell r="K2">
            <v>5</v>
          </cell>
          <cell r="L2">
            <v>5</v>
          </cell>
          <cell r="M2">
            <v>3.6666666666666665</v>
          </cell>
          <cell r="N2" t="str">
            <v>NO</v>
          </cell>
          <cell r="O2" t="str">
            <v>NO</v>
          </cell>
          <cell r="P2" t="str">
            <v>NO</v>
          </cell>
          <cell r="Q2" t="str">
            <v>ACTIVO CRITICO</v>
          </cell>
        </row>
        <row r="3">
          <cell r="A3" t="str">
            <v>ALI_I2</v>
          </cell>
          <cell r="B3" t="str">
            <v> Activo de información </v>
          </cell>
          <cell r="C3" t="str">
            <v>Base de datos movilidad entrante</v>
          </cell>
          <cell r="D3" t="str">
            <v>Contiene información de personas extranjeras que vienen a realizar actividades de formación, investigación, o prestar servicios en el ICC</v>
          </cell>
          <cell r="E3" t="str">
            <v>Nube institucional - tecnico operativo</v>
          </cell>
          <cell r="F3">
            <v>0</v>
          </cell>
          <cell r="G3">
            <v>0</v>
          </cell>
          <cell r="H3" t="str">
            <v>Universidades nacionales e internacionales, institutciones publicas, instituciones privadas nacionales e internacionales</v>
          </cell>
          <cell r="I3" t="str">
            <v>Clasificada</v>
          </cell>
          <cell r="J3">
            <v>3</v>
          </cell>
          <cell r="K3">
            <v>5</v>
          </cell>
          <cell r="L3">
            <v>5</v>
          </cell>
          <cell r="M3">
            <v>4.333333333333333</v>
          </cell>
          <cell r="N3" t="str">
            <v>NO</v>
          </cell>
          <cell r="O3" t="str">
            <v>NO</v>
          </cell>
          <cell r="P3" t="str">
            <v>NO</v>
          </cell>
          <cell r="Q3" t="str">
            <v>ACTIVO CRITICO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Hoja1"/>
      <sheetName val="Inherentes"/>
      <sheetName val="Residuale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riterios-R"/>
      <sheetName val="Criterios-C"/>
      <sheetName val="Metodología"/>
      <sheetName val="Contexto"/>
      <sheetName val="Matriz_RO"/>
      <sheetName val="Cifras_RO"/>
      <sheetName val="Matriz_RSD"/>
      <sheetName val="Cifras-RSD"/>
    </sheetNames>
    <sheetDataSet>
      <sheetData sheetId="0"/>
      <sheetData sheetId="1">
        <row r="20">
          <cell r="G20" t="str">
            <v>INSIGNIFICANTE</v>
          </cell>
        </row>
      </sheetData>
      <sheetData sheetId="2">
        <row r="5">
          <cell r="I5">
            <v>15</v>
          </cell>
        </row>
      </sheetData>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é Daniel Quilaguy Bernal" refreshedDate="44330.403232291668" createdVersion="5" refreshedVersion="5" minRefreshableVersion="3" recordCount="57">
  <cacheSource type="worksheet">
    <worksheetSource ref="B6:AQ63" sheet="SeguimientoPAAC"/>
  </cacheSource>
  <cacheFields count="42">
    <cacheField name="#" numFmtId="0">
      <sharedItems containsSemiMixedTypes="0" containsString="0" containsNumber="1" containsInteger="1" minValue="1" maxValue="57"/>
    </cacheField>
    <cacheField name="ID Componente &lt;Subcarpeta&gt;" numFmtId="0">
      <sharedItems containsSemiMixedTypes="0" containsString="0" containsNumber="1" containsInteger="1" minValue="1" maxValue="6"/>
    </cacheField>
    <cacheField name="Componente" numFmtId="0">
      <sharedItems count="6">
        <s v="Gestión del Riesgo de Corrupción - Mapa de Riesgos de Corrupción"/>
        <s v="Racionalización de trámites"/>
        <s v="Rendición de cuentas"/>
        <s v="Mecanismos para Mejorar la Atención al Ciudadano"/>
        <s v="Mecanismos para la Transparencia"/>
        <s v="Integridad y Conflictos de interés "/>
      </sharedItems>
    </cacheField>
    <cacheField name="ID Act._x000a_&lt;Identificador&gt;" numFmtId="0">
      <sharedItems/>
    </cacheField>
    <cacheField name="Actividad" numFmtId="0">
      <sharedItems longText="1"/>
    </cacheField>
    <cacheField name="Entregable - Evidencia" numFmtId="0">
      <sharedItems longText="1"/>
    </cacheField>
    <cacheField name="Dependencia o Grupo Responsable" numFmtId="0">
      <sharedItems count="8">
        <s v="Planeación"/>
        <s v="DG-Unidad Control Interno"/>
        <s v="Facultad Seminario Andrés Bello"/>
        <s v="Dirección general / Contratista jurídico"/>
        <s v="Talento Humano"/>
        <s v="Gestión Contractual"/>
        <s v="Gestión Financiera"/>
        <s v="Subdirección Administrativa y Financiera"/>
      </sharedItems>
    </cacheField>
    <cacheField name="¿Requiere 10 o más días de trabajo en un mes?" numFmtId="0">
      <sharedItems/>
    </cacheField>
    <cacheField name="Ene" numFmtId="3">
      <sharedItems containsString="0" containsBlank="1" containsNumber="1" containsInteger="1" minValue="1" maxValue="1"/>
    </cacheField>
    <cacheField name="Feb" numFmtId="3">
      <sharedItems containsString="0" containsBlank="1" containsNumber="1" containsInteger="1" minValue="1" maxValue="2"/>
    </cacheField>
    <cacheField name="Mar" numFmtId="3">
      <sharedItems containsString="0" containsBlank="1" containsNumber="1" containsInteger="1" minValue="1" maxValue="3"/>
    </cacheField>
    <cacheField name="Abr" numFmtId="3">
      <sharedItems containsString="0" containsBlank="1" containsNumber="1" containsInteger="1" minValue="1" maxValue="1"/>
    </cacheField>
    <cacheField name="May" numFmtId="3">
      <sharedItems containsString="0" containsBlank="1" containsNumber="1" containsInteger="1" minValue="1" maxValue="2"/>
    </cacheField>
    <cacheField name="Jun" numFmtId="3">
      <sharedItems containsString="0" containsBlank="1" containsNumber="1" containsInteger="1" minValue="1" maxValue="3"/>
    </cacheField>
    <cacheField name="Jul" numFmtId="3">
      <sharedItems containsString="0" containsBlank="1" containsNumber="1" containsInteger="1" minValue="1" maxValue="1"/>
    </cacheField>
    <cacheField name="Ago" numFmtId="3">
      <sharedItems containsString="0" containsBlank="1" containsNumber="1" containsInteger="1" minValue="1" maxValue="1"/>
    </cacheField>
    <cacheField name="Sep" numFmtId="3">
      <sharedItems containsString="0" containsBlank="1" containsNumber="1" containsInteger="1" minValue="1" maxValue="3"/>
    </cacheField>
    <cacheField name="Oct" numFmtId="3">
      <sharedItems containsString="0" containsBlank="1" containsNumber="1" containsInteger="1" minValue="1" maxValue="1"/>
    </cacheField>
    <cacheField name="Nov" numFmtId="3">
      <sharedItems containsString="0" containsBlank="1" containsNumber="1" containsInteger="1" minValue="1" maxValue="1"/>
    </cacheField>
    <cacheField name="Dic" numFmtId="3">
      <sharedItems containsString="0" containsBlank="1" containsNumber="1" containsInteger="1" minValue="1" maxValue="3"/>
    </cacheField>
    <cacheField name="META" numFmtId="3">
      <sharedItems containsSemiMixedTypes="0" containsString="0" containsNumber="1" containsInteger="1" minValue="1" maxValue="12"/>
    </cacheField>
    <cacheField name="Ene2" numFmtId="1">
      <sharedItems containsString="0" containsBlank="1" containsNumber="1" containsInteger="1" minValue="0" maxValue="1"/>
    </cacheField>
    <cacheField name="Feb2" numFmtId="1">
      <sharedItems containsString="0" containsBlank="1" containsNumber="1" containsInteger="1" minValue="0" maxValue="1"/>
    </cacheField>
    <cacheField name="Mar2" numFmtId="1">
      <sharedItems containsString="0" containsBlank="1" containsNumber="1" containsInteger="1" minValue="0" maxValue="2"/>
    </cacheField>
    <cacheField name="Abr2" numFmtId="1">
      <sharedItems containsString="0" containsBlank="1" containsNumber="1" containsInteger="1" minValue="0" maxValue="1"/>
    </cacheField>
    <cacheField name="May2" numFmtId="1">
      <sharedItems containsNonDate="0" containsString="0" containsBlank="1"/>
    </cacheField>
    <cacheField name="Jun2" numFmtId="1">
      <sharedItems containsNonDate="0" containsString="0" containsBlank="1"/>
    </cacheField>
    <cacheField name="Jul2" numFmtId="1">
      <sharedItems containsNonDate="0" containsString="0" containsBlank="1"/>
    </cacheField>
    <cacheField name="Ago2" numFmtId="1">
      <sharedItems containsNonDate="0" containsString="0" containsBlank="1"/>
    </cacheField>
    <cacheField name="Sep2" numFmtId="1">
      <sharedItems containsNonDate="0" containsString="0" containsBlank="1"/>
    </cacheField>
    <cacheField name="Oct2" numFmtId="1">
      <sharedItems containsNonDate="0" containsString="0" containsBlank="1"/>
    </cacheField>
    <cacheField name="Nov2" numFmtId="1">
      <sharedItems containsNonDate="0" containsString="0" containsBlank="1"/>
    </cacheField>
    <cacheField name="Dic2" numFmtId="1">
      <sharedItems containsNonDate="0" containsString="0" containsBlank="1"/>
    </cacheField>
    <cacheField name="ACUMULADO" numFmtId="3">
      <sharedItems containsSemiMixedTypes="0" containsString="0" containsNumber="1" containsInteger="1" minValue="0" maxValue="2"/>
    </cacheField>
    <cacheField name="Peso" numFmtId="164">
      <sharedItems containsSemiMixedTypes="0" containsString="0" containsNumber="1" containsInteger="1" minValue="1" maxValue="6"/>
    </cacheField>
    <cacheField name="Ponderado actividad" numFmtId="10">
      <sharedItems containsSemiMixedTypes="0" containsString="0" containsNumber="1" minValue="1.1111111111111112E-2" maxValue="6.6666666666666666E-2"/>
    </cacheField>
    <cacheField name="Avance esperado cuatrimestre 1" numFmtId="10">
      <sharedItems containsSemiMixedTypes="0" containsString="0" containsNumber="1" minValue="0" maxValue="2.2222222222222223E-2"/>
    </cacheField>
    <cacheField name="Avance_x000a_real cuatrimestre 1" numFmtId="10">
      <sharedItems containsSemiMixedTypes="0" containsString="0" containsNumber="1" minValue="0" maxValue="1.1111111111111112E-2"/>
    </cacheField>
    <cacheField name="Eficacia cuatrimestre 1" numFmtId="10">
      <sharedItems containsMixedTypes="1" containsNumber="1" minValue="0" maxValue="1"/>
    </cacheField>
    <cacheField name="Eficacia_x000a_Global" numFmtId="9">
      <sharedItems containsSemiMixedTypes="0" containsString="0" containsNumber="1" minValue="0" maxValue="1"/>
    </cacheField>
    <cacheField name="Monitoreo" numFmtId="9">
      <sharedItems longText="1"/>
    </cacheField>
    <cacheField name="Seguimiento_x000a__x000a_Observaciones y recomendacion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n v="1"/>
    <n v="1"/>
    <x v="0"/>
    <s v="1.1"/>
    <s v="Acción 1. actualizar la Política de administración de riesgos_x000a_Acción 2. diseño de las piezas para dos (2) comunicaciones internas_x000a_Acción 3. envió de las piezas de comunicación interna validadas a los servidores públicos del ICC"/>
    <s v="Una (1) política de administración de riesgos actualizada_x000a_Dos (2) acciones de divulgación de la política de administración de riesgos "/>
    <x v="0"/>
    <s v="SI"/>
    <m/>
    <n v="1"/>
    <m/>
    <n v="1"/>
    <n v="1"/>
    <m/>
    <m/>
    <m/>
    <m/>
    <m/>
    <m/>
    <m/>
    <n v="3"/>
    <m/>
    <m/>
    <m/>
    <n v="1"/>
    <m/>
    <m/>
    <m/>
    <m/>
    <m/>
    <m/>
    <m/>
    <m/>
    <n v="1"/>
    <n v="3"/>
    <n v="3.3333333333333333E-2"/>
    <n v="2.2222222222222223E-2"/>
    <n v="1.1111111111111112E-2"/>
    <n v="0.5"/>
    <n v="0.33333333333333337"/>
    <s v="Política aprobada en el Manual de Administración del Riesgo en Comité Institucional de Coordinación de Control Interno del 29/04/2021_x000a__x000a_Se solicitó en el mes de abril el ajuste para el cumplimiento de la actividad._x000a_Se realizaron mesas de trabajo entre la UCI, Grupo de planeación para el desarrollo de la articulación de la metodologia y actualización de todo lo pertinente._x000a_Se generaron las propuestas de la política (manual), guías (anexas al manual; y instrumentos mapas de riesgos; para aprobación en los comités respectivos"/>
    <s v="Se evidencia la adopción de (1) una política de administración del riesgo_x000a__x000a_No se evidencia una (1) divulgación programada "/>
  </r>
  <r>
    <n v="2"/>
    <n v="1"/>
    <x v="0"/>
    <s v="1.2"/>
    <s v="Acción 1. dos socializaciones al equipo MIPG sobre la política, metodología y herramientas para la administración de riesgos y los lineamientos sobre corrupción_x000a_Acción 2. dos talleres al equipo MIPG sobre la política, metodología y herramientas para la administración de riesgos y los lineamientos sobre corrupción"/>
    <s v="Cuatro (4) acciones de socialización al equipo MIPG en la política, metodología y herramientas para la administración de riesgos y los lineamientos sobre corrupción"/>
    <x v="0"/>
    <s v="SI"/>
    <m/>
    <m/>
    <n v="1"/>
    <n v="1"/>
    <m/>
    <n v="1"/>
    <n v="1"/>
    <m/>
    <m/>
    <m/>
    <m/>
    <m/>
    <n v="4"/>
    <m/>
    <m/>
    <n v="0"/>
    <n v="0"/>
    <m/>
    <m/>
    <m/>
    <m/>
    <m/>
    <m/>
    <m/>
    <m/>
    <n v="0"/>
    <n v="4"/>
    <n v="4.4444444444444446E-2"/>
    <n v="2.2222222222222223E-2"/>
    <n v="0"/>
    <n v="0"/>
    <n v="0"/>
    <s v="No aplica para este cuatrimestre"/>
    <s v="No se evidencia ejecución de dos (2) socializaciones programadas, el equipo MIPG se encuentra derogado"/>
  </r>
  <r>
    <n v="3"/>
    <n v="1"/>
    <x v="0"/>
    <s v="1.3"/>
    <s v="Acción 1. mesas de trabajo con los procesos para la construcción del mapa de riesgos de corrupción_x000a_Acción 2. consolidar el mapa de riesgos de corrupción_x000a_Acción 3. aprobar el mapa de riesgos de corrupción"/>
    <s v="Un  (1) mapa de riesgos de corrupción construido y aprobado"/>
    <x v="0"/>
    <s v="SI"/>
    <m/>
    <m/>
    <m/>
    <m/>
    <n v="1"/>
    <m/>
    <m/>
    <m/>
    <m/>
    <m/>
    <m/>
    <m/>
    <n v="1"/>
    <m/>
    <m/>
    <m/>
    <m/>
    <m/>
    <m/>
    <m/>
    <m/>
    <m/>
    <m/>
    <m/>
    <m/>
    <n v="0"/>
    <n v="1"/>
    <n v="1.1111111111111112E-2"/>
    <n v="0"/>
    <n v="0"/>
    <s v=""/>
    <n v="0"/>
    <s v="No aplica para este cuatrimestre"/>
    <s v="Sin entregables programados en el primer cuatrimestre de 2021"/>
  </r>
  <r>
    <n v="4"/>
    <n v="1"/>
    <x v="0"/>
    <s v="1.4"/>
    <s v="Acción 1. diseño del banner informativo y recopilar observaciones_x000a_Acción 2. publicación del banner"/>
    <s v="Un (1) banner informativo para ciudadanos y servidores del ICC para consulta del mapa de riesgos de corrupción elaborado y divulgado"/>
    <x v="0"/>
    <s v="SI"/>
    <m/>
    <m/>
    <m/>
    <m/>
    <m/>
    <n v="1"/>
    <m/>
    <m/>
    <m/>
    <m/>
    <m/>
    <m/>
    <n v="1"/>
    <m/>
    <m/>
    <m/>
    <m/>
    <m/>
    <m/>
    <m/>
    <m/>
    <m/>
    <m/>
    <m/>
    <m/>
    <n v="0"/>
    <n v="1"/>
    <n v="1.1111111111111112E-2"/>
    <n v="0"/>
    <n v="0"/>
    <s v=""/>
    <n v="0"/>
    <s v="No aplica para este cuatrimestre"/>
    <s v="Sin entregables programados en el primer cuatrimestre de 2021"/>
  </r>
  <r>
    <n v="5"/>
    <n v="1"/>
    <x v="0"/>
    <s v="1.5"/>
    <s v="Publicar matriz de riesgos de corrupción página web"/>
    <s v="Un (1) mapa de riesgos de corrupción publicado en página web"/>
    <x v="0"/>
    <s v="SI"/>
    <m/>
    <m/>
    <m/>
    <m/>
    <m/>
    <n v="1"/>
    <m/>
    <m/>
    <m/>
    <m/>
    <m/>
    <m/>
    <n v="1"/>
    <m/>
    <m/>
    <m/>
    <m/>
    <m/>
    <m/>
    <m/>
    <m/>
    <m/>
    <m/>
    <m/>
    <m/>
    <n v="0"/>
    <n v="1"/>
    <n v="1.1111111111111112E-2"/>
    <n v="0"/>
    <n v="0"/>
    <s v=""/>
    <n v="0"/>
    <s v="No aplica para este cuatrimestre"/>
    <s v="Sin entregables programados en el primer cuatrimestre de 2021"/>
  </r>
  <r>
    <n v="6"/>
    <n v="1"/>
    <x v="0"/>
    <s v="1.6"/>
    <s v="Realizar los reportes de monitoreo cuatrimestral al mapa de riesgos de corrupción socializado al equipo MIPG (Enero, Mayo, Septiembre)"/>
    <s v="Tres (3)  reportes de monitoreo cuatrimestral al mapa de riesgos de corrupción socializado al equipo MIPG"/>
    <x v="0"/>
    <s v="SI"/>
    <m/>
    <n v="1"/>
    <m/>
    <m/>
    <m/>
    <n v="1"/>
    <m/>
    <m/>
    <m/>
    <n v="1"/>
    <m/>
    <m/>
    <n v="3"/>
    <m/>
    <n v="1"/>
    <m/>
    <m/>
    <m/>
    <m/>
    <m/>
    <m/>
    <m/>
    <m/>
    <m/>
    <m/>
    <n v="1"/>
    <n v="3"/>
    <n v="3.3333333333333333E-2"/>
    <n v="1.1111111111111112E-2"/>
    <n v="1.1111111111111112E-2"/>
    <n v="1"/>
    <n v="0.33333333333333337"/>
    <s v="Se realizó reporte cuatrimestral de cierre 30/04/2021"/>
    <s v="Se evidencia monitoreo al riesgo de corrupción incluido en el mapa versión 6 disponible en: https://www.caroycuervo.gov.co/SIG/#! _x000a__x000a_La programación del monitoreo al riesgo de corrupción no coincide con los cortes definidos en la guia de gestión del riesgo de corrupción según artículo  2.1.4.4. .Anexo del Decreto 1081 de 2015"/>
  </r>
  <r>
    <n v="7"/>
    <n v="1"/>
    <x v="0"/>
    <s v="1.7"/>
    <s v="Realizar los informes de seguimiento cuatrimensuales con los plazos: 16 de enero, 15 de mayo y 14 de septiembre de 2020"/>
    <s v="Tres (3)  informes cuatrimensuales"/>
    <x v="1"/>
    <s v="SI"/>
    <n v="1"/>
    <m/>
    <m/>
    <m/>
    <n v="1"/>
    <m/>
    <m/>
    <m/>
    <n v="1"/>
    <m/>
    <m/>
    <m/>
    <n v="3"/>
    <n v="1"/>
    <m/>
    <m/>
    <m/>
    <m/>
    <m/>
    <m/>
    <m/>
    <m/>
    <m/>
    <m/>
    <m/>
    <n v="1"/>
    <n v="3"/>
    <n v="3.3333333333333333E-2"/>
    <n v="1.1111111111111112E-2"/>
    <n v="1.1111111111111112E-2"/>
    <n v="1"/>
    <n v="0.33333333333333337"/>
    <s v="El informe disponible en: https://www.caroycuervo.gov.co/Transparencia/documentos-transparencia/504"/>
    <s v="Actividad cumplida y reportada desde el plan anual de auditoría"/>
  </r>
  <r>
    <n v="8"/>
    <n v="2"/>
    <x v="1"/>
    <s v="2.1"/>
    <s v="Implementar trámite seleccionado e inscrito en el SUIT y examinar su desempeño para evaluar si es susceptible"/>
    <s v="Estrategia de Racionalización de trámites inscrita ante Función Publica SUIT, como resultado de priorización interna de los trámites a racionaliza"/>
    <x v="2"/>
    <s v="SI"/>
    <n v="1"/>
    <m/>
    <m/>
    <m/>
    <m/>
    <m/>
    <m/>
    <m/>
    <m/>
    <m/>
    <m/>
    <m/>
    <n v="1"/>
    <n v="1"/>
    <m/>
    <m/>
    <m/>
    <m/>
    <m/>
    <m/>
    <m/>
    <m/>
    <m/>
    <m/>
    <m/>
    <n v="1"/>
    <n v="1"/>
    <n v="1.1111111111111112E-2"/>
    <n v="1.1111111111111112E-2"/>
    <n v="1.1111111111111112E-2"/>
    <n v="1"/>
    <n v="1"/>
    <s v="De acuerdo a la solicitud presentada, se informa que fue tramitada desde el perfil de coordinador del Grupo de Planeación en la plataforma SUIT._x000a__x000a_Se identifica que ahora son tres trámites inscritos en el SUIT, por lo cual se recomienda tramitar el ajuste al PAAC."/>
    <s v="La formulación de la actividad es imprecisa se menciona implementar un trámite cuando lo que se lo que se hizo fue priorizarlo e incribirlo en la plataforma SUIT"/>
  </r>
  <r>
    <n v="9"/>
    <n v="2"/>
    <x v="1"/>
    <s v="2.2"/>
    <s v="Realizar el análisis de los formatos que se utilizan actualmente para la expedición de certificados y constancias, para diseñar y proponer modificaciones para la integración de un código de verificación de autenticidad"/>
    <s v="Seguimiento a la estrategia antitrámites"/>
    <x v="2"/>
    <s v="SI"/>
    <m/>
    <m/>
    <m/>
    <m/>
    <n v="1"/>
    <m/>
    <m/>
    <m/>
    <n v="1"/>
    <m/>
    <m/>
    <m/>
    <n v="2"/>
    <m/>
    <m/>
    <m/>
    <m/>
    <m/>
    <m/>
    <m/>
    <m/>
    <m/>
    <m/>
    <m/>
    <m/>
    <n v="0"/>
    <n v="2"/>
    <n v="2.2222222222222223E-2"/>
    <n v="0"/>
    <n v="0"/>
    <s v=""/>
    <n v="0"/>
    <s v="No aplica para este cuatrimestre"/>
    <s v="Sin entregables programados en el primer cuatrimestre de 2021"/>
  </r>
  <r>
    <n v="10"/>
    <n v="3"/>
    <x v="2"/>
    <s v="3.1"/>
    <s v="Realizar y socializar el informe de gestión de la vigencia 2020_x000a_Preparar la información sobre el cumplimiento de metas (plan de acción, de los programas, proyectos y servicios implementados, verificando la calidad de la misma y asociándola a los diversos grupos poblacionales beneficiados."/>
    <s v="Informe de gestión de la vigencia 2020"/>
    <x v="0"/>
    <s v="SI"/>
    <n v="1"/>
    <m/>
    <m/>
    <m/>
    <m/>
    <m/>
    <m/>
    <m/>
    <m/>
    <m/>
    <m/>
    <m/>
    <n v="1"/>
    <n v="1"/>
    <m/>
    <m/>
    <m/>
    <m/>
    <m/>
    <m/>
    <m/>
    <m/>
    <m/>
    <m/>
    <m/>
    <n v="1"/>
    <n v="1"/>
    <n v="1.1111111111111112E-2"/>
    <n v="1.1111111111111112E-2"/>
    <n v="1.1111111111111112E-2"/>
    <n v="1"/>
    <n v="1"/>
    <s v="Informe de Gestión 2020_x000a_https://www.caroycuervo.gov.co/Transparencia/documentos-transparencia/511"/>
    <s v="Se evidencia publicación, no se evidencia socialización"/>
  </r>
  <r>
    <n v="11"/>
    <n v="3"/>
    <x v="2"/>
    <s v="3.2"/>
    <s v="Asociar las metas y actividades formuladas en la planeación institucional de la vigencia  con los derechos que se están garantizando a través de la gestión institucional."/>
    <s v="Plan de Acción Actualizado con los Derechos garantizados a través de la gestión institucional"/>
    <x v="0"/>
    <s v="SI"/>
    <n v="1"/>
    <m/>
    <m/>
    <m/>
    <m/>
    <m/>
    <m/>
    <m/>
    <m/>
    <m/>
    <m/>
    <m/>
    <n v="1"/>
    <n v="1"/>
    <m/>
    <m/>
    <m/>
    <m/>
    <m/>
    <m/>
    <m/>
    <m/>
    <m/>
    <m/>
    <m/>
    <n v="1"/>
    <n v="1"/>
    <n v="1.1111111111111112E-2"/>
    <n v="1.1111111111111112E-2"/>
    <n v="1.1111111111111112E-2"/>
    <n v="1"/>
    <n v="1"/>
    <s v="Plan de Acción Institucional 2021_x000a_https://www.caroycuervo.gov.co/Transparencia/documentos-transparencia/525"/>
    <s v="Se evidencia publicación del plan de acción 2021 versión 1_x000a_No se evidencia asociación de metas con derechos garantizados. Según informe remitido el 11 de febrero de 2021, No se ha establecido mecanimso de medición de los planes:_x000a_PINAR, de previsión, estratégico de talento humano, de capacitación, de bienestar e incentivos, de seguridad y salud en el trabajo, de gestión ambiental, el programa de gestión documental, plan de conservación documental,  (ver paragrafo 1 del artíuclo 1 del Decreto 612 de 2018)_x000a__x000a_Para la vigencia 2021 No se han sucrito los planes:_x000a_a) Implementación del sistema integrado de conservación_x000a_b) Transferencias documentales primarias y secundarias"/>
  </r>
  <r>
    <n v="12"/>
    <n v="3"/>
    <x v="2"/>
    <s v="3.3"/>
    <s v="Caracterizar  los grupos de valor "/>
    <s v="&quot;Documento de  caracterización que identifique:_x000a_1)  Las principales demandas, necesidades o preferencias de información por parte de los grupos de valor en el marco de la gestión institucional. _x000a_2)Los canales  de publicación y difusión de información consultada por los grupos de valor"/>
    <x v="0"/>
    <s v="SI"/>
    <m/>
    <m/>
    <n v="1"/>
    <m/>
    <m/>
    <m/>
    <m/>
    <m/>
    <m/>
    <m/>
    <m/>
    <m/>
    <n v="1"/>
    <m/>
    <m/>
    <n v="0"/>
    <m/>
    <m/>
    <m/>
    <m/>
    <m/>
    <m/>
    <m/>
    <m/>
    <m/>
    <n v="0"/>
    <n v="1"/>
    <n v="1.1111111111111112E-2"/>
    <n v="1.1111111111111112E-2"/>
    <n v="0"/>
    <n v="0"/>
    <n v="0"/>
    <s v="A la fecha no se ha logrado avance debido a la actual dinámica institucional y al flujo de trabajo de la Oficina de Planeación, se solicitará ajuste a la mensualización de esta meta."/>
    <s v="No se evidencia caracterización de los grupos de valor"/>
  </r>
  <r>
    <n v="13"/>
    <n v="3"/>
    <x v="2"/>
    <s v="3.4"/>
    <s v="Generar piezas comunicativas para publicar información de la gestión institucional a través de redes sociales, página web, Intranet y Teams"/>
    <s v="Piezas comunicativas para publicar información de la gestión institucional a través de los canales del Instituto"/>
    <x v="0"/>
    <s v="SI"/>
    <m/>
    <m/>
    <n v="3"/>
    <m/>
    <m/>
    <n v="3"/>
    <m/>
    <m/>
    <n v="3"/>
    <m/>
    <m/>
    <n v="3"/>
    <n v="12"/>
    <m/>
    <m/>
    <n v="0"/>
    <m/>
    <m/>
    <m/>
    <m/>
    <m/>
    <m/>
    <m/>
    <m/>
    <m/>
    <n v="0"/>
    <n v="4"/>
    <n v="4.4444444444444446E-2"/>
    <n v="1.1111111111111112E-2"/>
    <n v="0"/>
    <n v="0"/>
    <n v="0"/>
    <s v="El Equipo de Comunicaciones y Prensa a la fecha ha desarrollado sus estrategia de comunicación por medio de los correos de comunicación interna y de redes sociales_x000a_Evidencia: Informe trimestral marzo 2021"/>
    <s v="No se evidencian las tres piezas comunicativas sobre la gestión institucional."/>
  </r>
  <r>
    <n v="14"/>
    <n v="3"/>
    <x v="2"/>
    <s v="3.5"/>
    <s v="Realizar acciones de información dirigidas a:_x000a_* Estudiantes de la entidad_x000a_* Grupo de interés misional "/>
    <s v="Actividades de divulgación de información a los estudiantes del Instituto"/>
    <x v="0"/>
    <s v="SI"/>
    <m/>
    <m/>
    <m/>
    <n v="1"/>
    <m/>
    <m/>
    <m/>
    <m/>
    <m/>
    <n v="1"/>
    <m/>
    <m/>
    <n v="2"/>
    <m/>
    <m/>
    <m/>
    <n v="0"/>
    <m/>
    <m/>
    <m/>
    <m/>
    <m/>
    <m/>
    <m/>
    <m/>
    <n v="0"/>
    <n v="2"/>
    <n v="2.2222222222222223E-2"/>
    <n v="1.1111111111111112E-2"/>
    <n v="0"/>
    <n v="0"/>
    <n v="0"/>
    <s v="No aplica para este trimestre"/>
    <s v="No se evidencia reporte para el mes de abril"/>
  </r>
  <r>
    <n v="15"/>
    <n v="3"/>
    <x v="2"/>
    <s v="3.6"/>
    <s v="Priorizar los temas de interés que los grupos de valor tienen sobre la gestión de las metas del plan institucional para priorizar la información que se producirá de manera permanente."/>
    <s v="Encuesta que será divulgada en los distintos canales de comunicación del Instituto"/>
    <x v="0"/>
    <s v="SI"/>
    <m/>
    <m/>
    <m/>
    <m/>
    <n v="1"/>
    <m/>
    <m/>
    <m/>
    <m/>
    <m/>
    <m/>
    <m/>
    <n v="1"/>
    <m/>
    <m/>
    <m/>
    <m/>
    <m/>
    <m/>
    <m/>
    <m/>
    <m/>
    <m/>
    <m/>
    <m/>
    <n v="0"/>
    <n v="1"/>
    <n v="1.1111111111111112E-2"/>
    <n v="0"/>
    <n v="0"/>
    <s v=""/>
    <n v="0"/>
    <s v="No aplica para este cuatrimestre"/>
    <s v="Sin entregables programados en el primer cuatrimestre de 2021"/>
  </r>
  <r>
    <n v="16"/>
    <n v="3"/>
    <x v="2"/>
    <s v="3.7"/>
    <s v="Poner en consulta de la ciudadanía el cronograma de actividades de participación ciudadana y rendición de cuentas que incluya las actividades de diálogo de los ejercicios de rendición de cuentas, diferenciando si son espacios de diálogo sobre la gestión general de la entidad o sobre los temas priorizados de acuerdo a la clasificación realizada previamente. "/>
    <s v="Cronograma de participación ciudadana en consulta de la ciudadanía"/>
    <x v="0"/>
    <s v="SI"/>
    <m/>
    <n v="1"/>
    <m/>
    <m/>
    <m/>
    <m/>
    <m/>
    <m/>
    <m/>
    <m/>
    <m/>
    <m/>
    <n v="1"/>
    <m/>
    <m/>
    <m/>
    <n v="1"/>
    <m/>
    <m/>
    <m/>
    <m/>
    <m/>
    <m/>
    <m/>
    <m/>
    <n v="1"/>
    <n v="1"/>
    <n v="1.1111111111111112E-2"/>
    <n v="1.1111111111111112E-2"/>
    <n v="1.1111111111111112E-2"/>
    <n v="1"/>
    <n v="1"/>
    <s v="Propuesta de cronograma del Plan de Participación Ciudadana publicada a la ciudadanía_x000a_https://www.caroycuervo.gov.co/Transparencia/documentos-transparencia/576"/>
    <s v="Se evidencia publicación de propuesta de plan de participación ciudadana y comunicación interna y externa  para la consideración del mismo del 30 de abril de 2021 (extemporanea)"/>
  </r>
  <r>
    <n v="17"/>
    <n v="3"/>
    <x v="2"/>
    <s v="3.8"/>
    <s v="Identificar los espacios y mecanismos de las actividades permanentes institucionales que pueden utilizarse como ejercicios de diálogo para la rendición de cuentas tales como: mesas de trabajo, foros, reuniones, etc._x000a_Clasificar los grupos de valor que convocará a los espacios de diálogo para la rendición de cuentas a partir de los temas específicos de interés especial que implementará la entidad durante la vigencia, de acuerdo a la priorización realizada previamente. "/>
    <s v="Cronograma de participación ciudadana publicado y documento de caracterización que identifique:_x000a_1)  Las principales demandas, necesidades o preferencias de información por parte de los grupos de valor en el marco de la gestión institucional. _x000a_2)Los canales  de publicación y difusión de información consultada por los grupos de valor"/>
    <x v="0"/>
    <s v="SI"/>
    <m/>
    <n v="1"/>
    <m/>
    <n v="1"/>
    <m/>
    <m/>
    <m/>
    <m/>
    <m/>
    <m/>
    <m/>
    <m/>
    <n v="2"/>
    <m/>
    <n v="0"/>
    <m/>
    <n v="0"/>
    <m/>
    <m/>
    <m/>
    <m/>
    <m/>
    <m/>
    <m/>
    <m/>
    <n v="0"/>
    <n v="2"/>
    <n v="2.2222222222222223E-2"/>
    <n v="2.2222222222222223E-2"/>
    <n v="0"/>
    <n v="0"/>
    <n v="0"/>
    <s v="Propuesta de cronograma del Plan de Participación Ciudadana publicada a la ciudadanía_x000a_https://www.caroycuervo.gov.co/Transparencia/documentos-transparencia/576"/>
    <s v="Dado que se dió plazo para la presentación de sugerencias sobre la propuesta de la fila anterior hasta el 5 de mayo de 2021 al corte de este informe (30 de abril), esta actividad no evidencia cumplimiento"/>
  </r>
  <r>
    <n v="18"/>
    <n v="3"/>
    <x v="2"/>
    <s v="3.9"/>
    <s v="Realizar acciones de diálogo_x000a_* Dos espacios dirigidos a un Grupo de interés misional_x000a_* Audiencia pública"/>
    <s v="Acciones de diálogo con los Grupo de interés misional"/>
    <x v="0"/>
    <s v="SI"/>
    <m/>
    <m/>
    <m/>
    <n v="1"/>
    <m/>
    <m/>
    <n v="1"/>
    <m/>
    <n v="1"/>
    <m/>
    <m/>
    <m/>
    <n v="3"/>
    <m/>
    <m/>
    <m/>
    <n v="1"/>
    <m/>
    <m/>
    <m/>
    <m/>
    <m/>
    <m/>
    <m/>
    <m/>
    <n v="1"/>
    <n v="3"/>
    <n v="3.3333333333333333E-2"/>
    <n v="1.1111111111111112E-2"/>
    <n v="1.1111111111111112E-2"/>
    <n v="1"/>
    <n v="0.33333333333333337"/>
    <s v="Se realizó la Socialización proyecto CoCrea e Instituto Caro y Cuervo a un público objetivo (editorial) del ICC. Se contó con la intervención y diálogo de los interesados https://www.facebook.com/events/823579011579841/ "/>
    <s v="Se evidencia divulgación virtual del 28 de abril de 2021"/>
  </r>
  <r>
    <n v="19"/>
    <n v="3"/>
    <x v="2"/>
    <s v="3.10"/>
    <s v="Definir los lineamientos internos para implementar la ruta (antes, durante y después) a seguir para el desarrollo de los espacios de diálogo en la rendición de cuentas."/>
    <s v="Documento con procedimiento, roles y responsables del seguimiento al cumplimiento de los compromisos adquiridos en los espacios de diálogo."/>
    <x v="0"/>
    <s v="SI"/>
    <m/>
    <m/>
    <m/>
    <m/>
    <m/>
    <n v="1"/>
    <m/>
    <m/>
    <m/>
    <m/>
    <m/>
    <m/>
    <n v="1"/>
    <m/>
    <m/>
    <m/>
    <m/>
    <m/>
    <m/>
    <m/>
    <m/>
    <m/>
    <m/>
    <m/>
    <m/>
    <n v="0"/>
    <n v="1"/>
    <n v="1.1111111111111112E-2"/>
    <n v="0"/>
    <n v="0"/>
    <s v=""/>
    <n v="0"/>
    <s v="No aplica para este cuatrimestre"/>
    <s v="Sin entregables programados en el primer cuatrimestre de 2021"/>
  </r>
  <r>
    <n v="20"/>
    <n v="3"/>
    <x v="2"/>
    <s v="3.11"/>
    <s v="Divulgar estrategia de rendición de cuentas a la ciudadanía para la recolección de comentarios, ajustes y sugerencias sobre la misma."/>
    <s v="Estrategia de Rendición de Cuentas 2021 divulgada"/>
    <x v="0"/>
    <s v="SI"/>
    <m/>
    <n v="1"/>
    <m/>
    <m/>
    <m/>
    <m/>
    <m/>
    <m/>
    <m/>
    <m/>
    <m/>
    <m/>
    <n v="1"/>
    <m/>
    <n v="1"/>
    <m/>
    <m/>
    <m/>
    <m/>
    <m/>
    <m/>
    <m/>
    <m/>
    <m/>
    <m/>
    <n v="1"/>
    <n v="1"/>
    <n v="1.1111111111111112E-2"/>
    <n v="1.1111111111111112E-2"/>
    <n v="1.1111111111111112E-2"/>
    <n v="1"/>
    <n v="1"/>
    <s v="Comunicación interna No 2 19/01/2021_x000a_Plan Anticorrupción y de atención al ciudadano 1.0"/>
    <s v="Se evidencia plan anticorrupción y de atención al ciudadano versión 1, y comunicación interna del 19 de enero de 2021, No se evidencia comunicación externa"/>
  </r>
  <r>
    <n v="21"/>
    <n v="3"/>
    <x v="2"/>
    <s v="3.12"/>
    <s v="Estandarizar formatos  internos de reporte de  las actividades de rendición de cuentas que se realizarán en toda la entidad que como mínimo contenga: Actividades realizadas, grupos de valor involucrados, aportes, resultados, observaciones, propuestas y recomendaciones ciudadanas."/>
    <s v="Formato interno de reporte de  las actividades de rendición de cuentas "/>
    <x v="0"/>
    <s v="SI"/>
    <m/>
    <m/>
    <n v="1"/>
    <m/>
    <m/>
    <m/>
    <m/>
    <m/>
    <m/>
    <m/>
    <m/>
    <m/>
    <n v="1"/>
    <m/>
    <m/>
    <n v="0"/>
    <m/>
    <m/>
    <m/>
    <m/>
    <m/>
    <m/>
    <m/>
    <m/>
    <m/>
    <n v="0"/>
    <n v="1"/>
    <n v="1.1111111111111112E-2"/>
    <n v="1.1111111111111112E-2"/>
    <n v="0"/>
    <n v="0"/>
    <n v="0"/>
    <s v="Se crea la plantilla de informe de gestión institucional con el fin de consolidar en un documento la información a divulgar de los avances de gestión y cuantitativos que se adelantan en la entidad."/>
    <s v="No se evidencia estandarización de los formatos internos de reporte."/>
  </r>
  <r>
    <n v="22"/>
    <n v="3"/>
    <x v="2"/>
    <s v="3.13"/>
    <s v="Realizar acción pedagógica al interior de la entidad sobre rendición de cuentas "/>
    <s v="Acción pedagógica al interior de la entidad sobre rendición de cuentas "/>
    <x v="0"/>
    <s v="SI"/>
    <m/>
    <m/>
    <m/>
    <n v="1"/>
    <m/>
    <m/>
    <m/>
    <m/>
    <m/>
    <m/>
    <m/>
    <m/>
    <n v="1"/>
    <m/>
    <m/>
    <m/>
    <n v="1"/>
    <m/>
    <m/>
    <m/>
    <m/>
    <m/>
    <m/>
    <m/>
    <m/>
    <n v="1"/>
    <n v="1"/>
    <n v="1.1111111111111112E-2"/>
    <n v="1.1111111111111112E-2"/>
    <n v="1.1111111111111112E-2"/>
    <n v="1"/>
    <n v="1"/>
    <s v="Actividad divulgada mediante Comunicación Interna del 27 de abril de 2021 e Intranet https://youtu.be/-FD-X370eW8_x000a_Comunicaciones divulgadas"/>
    <s v="Se evidencia divulgación de información a través del canal Youtube el 26 de abril de 2021, con 22 visitas, se recomienda replantear esta actividad con el fin de mejorar su cobertura"/>
  </r>
  <r>
    <n v="23"/>
    <n v="3"/>
    <x v="2"/>
    <s v="3.14"/>
    <s v="Actualizar la página web de la entidad con la información preparada por la entidad."/>
    <s v="Actualización del Informe de gestión en la página web institucional"/>
    <x v="0"/>
    <s v="SI"/>
    <m/>
    <m/>
    <m/>
    <m/>
    <m/>
    <m/>
    <m/>
    <n v="1"/>
    <m/>
    <m/>
    <m/>
    <m/>
    <n v="1"/>
    <m/>
    <m/>
    <m/>
    <m/>
    <m/>
    <m/>
    <m/>
    <m/>
    <m/>
    <m/>
    <m/>
    <m/>
    <n v="0"/>
    <n v="1"/>
    <n v="1.1111111111111112E-2"/>
    <n v="0"/>
    <n v="0"/>
    <s v=""/>
    <n v="0"/>
    <s v="No aplica para este cuatrimestre"/>
    <s v="Sin entregables programados en el primer cuatrimestre de 2021"/>
  </r>
  <r>
    <n v="24"/>
    <n v="3"/>
    <x v="2"/>
    <s v="3.15"/>
    <s v="Actualizar y socializar autodiagnóstico de rendición de cuentas MIPG"/>
    <s v="Autodiagnóstico de Rendición de Cuentas actualizado y socializado"/>
    <x v="0"/>
    <s v="SI"/>
    <m/>
    <n v="2"/>
    <m/>
    <m/>
    <m/>
    <m/>
    <m/>
    <m/>
    <m/>
    <m/>
    <m/>
    <m/>
    <n v="2"/>
    <m/>
    <m/>
    <n v="2"/>
    <m/>
    <m/>
    <m/>
    <m/>
    <m/>
    <m/>
    <m/>
    <m/>
    <m/>
    <n v="2"/>
    <n v="1"/>
    <n v="1.1111111111111112E-2"/>
    <n v="1.1111111111111112E-2"/>
    <n v="1.1111111111111112E-2"/>
    <n v="1"/>
    <n v="1"/>
    <s v="MIPG - Autodiagnóstico de Rendición de Cuentas_x000a_Correo de socialización de autodiagnósico"/>
    <s v="Se evidencia autodiagnóstico y mensaje de correo electrónico enviado a los directivos el 31 de marzo de 2021 (extemporaneo)"/>
  </r>
  <r>
    <n v="25"/>
    <n v="3"/>
    <x v="2"/>
    <s v="3.16"/>
    <s v="Analizar la implementación de la estrategia de rendición de cuentas, y el resultado de los espacios de diálogo desarrollados, con base en la consolidación de los formatos internos de reporte aportados por las áreas misionales y de apoyo, para identificar:_x000a_A. La estrategia ._x000a_B. El resultado de los espacios que como mínimo contemple:_x000a_1. Número de espacios de participación adelantados _x000a_2. Grupos de valor involucrados._x000a_3.Metas institucionales priorizadas sobre las que se rindió cuentas_x000a_4. Evaluación y recomendaciones de cada espacio de rendición de cuentas_x000a_5. Estado actual de los compromisos asumidos de cara a la ciudadanía._x000a_6. Nivel de cumplimiento de las actividades establecidas en toda la estrategia de rendición de cuentas."/>
    <s v="Documento de evaluación de los resultados de implementación de la estrategia y de los espacios de rendición de cuentas desarrollados y divulgado"/>
    <x v="0"/>
    <s v="SI"/>
    <m/>
    <m/>
    <m/>
    <m/>
    <m/>
    <m/>
    <m/>
    <m/>
    <m/>
    <m/>
    <m/>
    <n v="1"/>
    <n v="1"/>
    <m/>
    <m/>
    <m/>
    <m/>
    <m/>
    <m/>
    <m/>
    <m/>
    <m/>
    <m/>
    <m/>
    <m/>
    <n v="0"/>
    <n v="1"/>
    <n v="1.1111111111111112E-2"/>
    <n v="0"/>
    <n v="0"/>
    <s v=""/>
    <n v="0"/>
    <s v="No aplica para este cuatrimestre"/>
    <s v="Sin entregables programados en el primer cuatrimestre de 2021"/>
  </r>
  <r>
    <n v="26"/>
    <n v="4"/>
    <x v="3"/>
    <s v="4.1"/>
    <s v="Reformular los procedimientos internos asociados al proceso &quot;información y comunicación&quot; relacionados con el servicio al ciudadano "/>
    <s v=" Actualización de documentos de gestión relacionados con el servicio al ciudadano realizada"/>
    <x v="0"/>
    <s v="SI"/>
    <m/>
    <m/>
    <m/>
    <n v="1"/>
    <m/>
    <m/>
    <m/>
    <m/>
    <m/>
    <m/>
    <m/>
    <m/>
    <n v="1"/>
    <m/>
    <m/>
    <m/>
    <m/>
    <m/>
    <m/>
    <m/>
    <m/>
    <m/>
    <m/>
    <m/>
    <m/>
    <n v="0"/>
    <n v="1"/>
    <n v="1.1111111111111112E-2"/>
    <n v="1.1111111111111112E-2"/>
    <n v="0"/>
    <n v="0"/>
    <n v="0"/>
    <s v="No aplica para este cuatrimestre"/>
    <s v="No se evidencia cumplimiento de lo programado para abril de 2021"/>
  </r>
  <r>
    <n v="27"/>
    <n v="4"/>
    <x v="3"/>
    <s v="4.2"/>
    <s v="Presentar al CIGD la necesidad de realizarlos cambios de acuerdo co el articulo 17 de la ley 2052 de 2020"/>
    <s v="Socialización al CIGD de los cambios a la luz del articulo 17 de la ley 2052 de 2020"/>
    <x v="0"/>
    <s v="SI"/>
    <m/>
    <n v="1"/>
    <m/>
    <m/>
    <m/>
    <m/>
    <m/>
    <m/>
    <m/>
    <m/>
    <m/>
    <m/>
    <n v="1"/>
    <m/>
    <n v="1"/>
    <m/>
    <m/>
    <m/>
    <m/>
    <m/>
    <m/>
    <m/>
    <m/>
    <m/>
    <m/>
    <n v="1"/>
    <n v="1"/>
    <n v="1.1111111111111112E-2"/>
    <n v="1.1111111111111112E-2"/>
    <n v="1.1111111111111112E-2"/>
    <n v="1"/>
    <n v="1"/>
    <s v="Acta de CIGD 1  del  29_01_2021_x000a_Borrador del Acta de CIGD 02 del 27/04/2021"/>
    <s v="Se evidencia presentación del asunto en el Comité de Gestión y desempeño"/>
  </r>
  <r>
    <n v="28"/>
    <n v="4"/>
    <x v="3"/>
    <s v="4.3"/>
    <s v="Disponer para los grupos de valor un espacio de consulta ágil de las PQRSD"/>
    <s v="Formulario PQRSD Revisado y optimizado"/>
    <x v="0"/>
    <s v="SI"/>
    <m/>
    <m/>
    <m/>
    <m/>
    <m/>
    <n v="1"/>
    <m/>
    <m/>
    <m/>
    <m/>
    <m/>
    <m/>
    <n v="1"/>
    <m/>
    <m/>
    <m/>
    <m/>
    <m/>
    <m/>
    <m/>
    <m/>
    <m/>
    <m/>
    <m/>
    <m/>
    <n v="0"/>
    <n v="1"/>
    <n v="1.1111111111111112E-2"/>
    <n v="0"/>
    <n v="0"/>
    <s v=""/>
    <n v="0"/>
    <s v="No aplica para este cuatrimestre"/>
    <s v="Sin entregables programados en el primer cuatrimestre de 2021"/>
  </r>
  <r>
    <n v="29"/>
    <n v="4"/>
    <x v="3"/>
    <s v="4.4"/>
    <s v="Realizar socializaciones a los funcionarios y contratistas del ICC con el objetivo de  desarrollar habilidades claves en la atención al público."/>
    <s v="Dos (2) socializaciones realizadas"/>
    <x v="0"/>
    <s v="SI"/>
    <m/>
    <m/>
    <m/>
    <m/>
    <n v="1"/>
    <m/>
    <m/>
    <m/>
    <m/>
    <n v="1"/>
    <m/>
    <m/>
    <n v="2"/>
    <m/>
    <m/>
    <m/>
    <m/>
    <m/>
    <m/>
    <m/>
    <m/>
    <m/>
    <m/>
    <m/>
    <m/>
    <n v="0"/>
    <n v="2"/>
    <n v="2.2222222222222223E-2"/>
    <n v="0"/>
    <n v="0"/>
    <s v=""/>
    <n v="0"/>
    <s v="No aplica para este cuatrimestre"/>
    <s v="Sin entregables programados en el primer cuatrimestre de 2021"/>
  </r>
  <r>
    <n v="30"/>
    <n v="4"/>
    <x v="3"/>
    <s v="4.5"/>
    <s v="Establecer el formato  interno de reporte de  las actividades de participación ciudadana que se realizarán en toda la entidad que como mínimo contenga: _x000a_-Actividades realizadas_x000a_-Grupos de valor involucrados_x000a_-Temas y/o metas institucionales asociadas a los espacios de participación ciudadana._x000a_- Observaciones, propuestas y recomendaciones  de los grupos de valor. _x000a_- Resultado de la participación"/>
    <s v="Formato interno de reporte de  las actividades de participación ciudadana propuesto para aprobación"/>
    <x v="0"/>
    <s v="SI"/>
    <m/>
    <m/>
    <m/>
    <m/>
    <n v="1"/>
    <m/>
    <m/>
    <m/>
    <m/>
    <m/>
    <m/>
    <m/>
    <n v="1"/>
    <m/>
    <m/>
    <m/>
    <m/>
    <m/>
    <m/>
    <m/>
    <m/>
    <m/>
    <m/>
    <m/>
    <m/>
    <n v="0"/>
    <n v="1"/>
    <n v="1.1111111111111112E-2"/>
    <n v="0"/>
    <n v="0"/>
    <s v=""/>
    <n v="0"/>
    <s v="No aplica para este cuatrimestre"/>
    <s v="Sin entregables programados en el primer cuatrimestre de 2021"/>
  </r>
  <r>
    <n v="31"/>
    <n v="4"/>
    <x v="3"/>
    <s v="4.6"/>
    <s v="Establecer un reglamento interno para la gestión de las peticiones, quejas y reclamos"/>
    <s v="Establecer un reglamento interno de gestión de PQRSD"/>
    <x v="0"/>
    <s v="SI"/>
    <m/>
    <m/>
    <m/>
    <m/>
    <m/>
    <m/>
    <m/>
    <m/>
    <m/>
    <n v="1"/>
    <m/>
    <m/>
    <n v="1"/>
    <m/>
    <m/>
    <m/>
    <m/>
    <m/>
    <m/>
    <m/>
    <m/>
    <m/>
    <m/>
    <m/>
    <m/>
    <n v="0"/>
    <n v="1"/>
    <n v="1.1111111111111112E-2"/>
    <n v="0"/>
    <n v="0"/>
    <s v=""/>
    <n v="0"/>
    <s v="No aplica para este cuatrimestre"/>
    <s v="Sin entregables programados en el primer cuatrimestre de 2021"/>
  </r>
  <r>
    <n v="32"/>
    <n v="4"/>
    <x v="3"/>
    <s v="4.7"/>
    <s v="Caracterizar  los grupos de valor "/>
    <s v="Documento de  caracterización que identifique:_x000a_1)Los canales  de publicación y difusión de información consultada por los grupos de valor; _x000a_2) Intereses y preferencias en materia de participación ciudadana en el marco de la gestión institucional. "/>
    <x v="0"/>
    <s v="SI"/>
    <m/>
    <m/>
    <n v="1"/>
    <m/>
    <m/>
    <m/>
    <m/>
    <m/>
    <m/>
    <m/>
    <m/>
    <m/>
    <n v="1"/>
    <m/>
    <m/>
    <n v="0"/>
    <m/>
    <m/>
    <m/>
    <m/>
    <m/>
    <m/>
    <m/>
    <m/>
    <m/>
    <n v="0"/>
    <n v="1"/>
    <n v="1.1111111111111112E-2"/>
    <n v="1.1111111111111112E-2"/>
    <n v="0"/>
    <n v="0"/>
    <n v="0"/>
    <s v="Se presenta avance con el cronograma de Plan de Participación Ciudadana donde se identifican públicos y medios de comunicación con la ciudadanía._x000a_https://www.caroycuervo.gov.co/Transparencia/documentos-transparencia/576_x000a__x000a_Se realizó el sondeo de Rendición de Cuentas con el fin de identificar los temas claves en la participación ciudadana y los espacios más utilizados. Publicado en el Componente 3 de Rendición de Cuentas. _x000a__x000a_En: https://www.caroycuervo.gov.co/Transparencia/61-politicas-lineamientos-y-manuales#1 d. Plan de rendición de cuentas"/>
    <s v="No se evidencia caracterización de los grupos de valor"/>
  </r>
  <r>
    <n v="33"/>
    <n v="4"/>
    <x v="3"/>
    <s v="4.8"/>
    <s v="Conformar y capacitar un equipo de trabajo que lidere el proceso de planeación e implementación de los ejercicios de participación ciudadana (involucrando subdirecciones y facultad)"/>
    <s v="Acciones de socialización que incluyan temas como: _x000a_- Gestión y producción de información institucional para la participación; _x000a_- Instancias y mecanismos de participación ciudadana_x000a_- Capacidades y herramientas que faciliten la participación ciudadana; "/>
    <x v="0"/>
    <s v="SI"/>
    <m/>
    <m/>
    <m/>
    <n v="1"/>
    <m/>
    <m/>
    <m/>
    <n v="1"/>
    <m/>
    <m/>
    <m/>
    <m/>
    <n v="2"/>
    <m/>
    <m/>
    <m/>
    <n v="1"/>
    <m/>
    <m/>
    <m/>
    <m/>
    <m/>
    <m/>
    <m/>
    <m/>
    <n v="1"/>
    <n v="2"/>
    <n v="2.2222222222222223E-2"/>
    <n v="1.1111111111111112E-2"/>
    <n v="1.1111111111111112E-2"/>
    <n v="1"/>
    <n v="0.5"/>
    <s v="Se realiza la conformación y activación del equipo líder en Rendición de Cuentas y Participación Ciudadana confirmado mediante acta de CIGD y correo electrónico"/>
    <s v="Se evidencia conformación del equipo según comité de gestión y desempeño 2 de 2021"/>
  </r>
  <r>
    <n v="34"/>
    <n v="4"/>
    <x v="3"/>
    <s v="4.9"/>
    <s v="Diseñar y divulgar el  cronograma que identifica y define los espacios de participación ciudadana, presenciales y virtuales, que se emplearán y los grupos de valor (incluye instancias legalmente conformadas) que se involucrarán en su desarrollo."/>
    <s v="Cronograma publicado dirigido a la ciudadanía en el que  defina como mínimo: _x000a_Cuáles espacios de participación ciudadana presenciales y virtuales  desarrollará _x000a_Cuándo _x000a_Objetivo  de la participación _x000a_Meta institucional a la que involucra la participación _x000a_Grupo de valor  al cuál está dirigido "/>
    <x v="0"/>
    <s v="SI"/>
    <n v="1"/>
    <m/>
    <m/>
    <m/>
    <m/>
    <m/>
    <m/>
    <m/>
    <m/>
    <m/>
    <m/>
    <m/>
    <n v="1"/>
    <n v="1"/>
    <m/>
    <m/>
    <m/>
    <m/>
    <m/>
    <m/>
    <m/>
    <m/>
    <m/>
    <m/>
    <m/>
    <n v="1"/>
    <n v="1"/>
    <n v="1.1111111111111112E-2"/>
    <n v="1.1111111111111112E-2"/>
    <n v="1.1111111111111112E-2"/>
    <n v="1"/>
    <n v="1"/>
    <s v="Se publicó el cronograma de Plan de Participación Ciudadaba_x000a__x000a_Se realizó el sondeo de Rendición de Cuentas con el fin de identificar los temas claves en la participación ciudadana y los espacios más utilizados. Publicado en el Componente 3 de Rendición de Cuentas. _x000a__x000a_En: https://www.caroycuervo.gov.co/Transparencia/61-politicas-lineamientos-y-manuales#1 d. Plan de rendición de cuentas_x000a_Igualmente estamos en proceso de acompañamiento de la Función Pública para fortalecer la estrategia de Participación Ciudadana. "/>
    <s v="Se evidencia cronograma"/>
  </r>
  <r>
    <n v="35"/>
    <n v="4"/>
    <x v="3"/>
    <s v="4.10"/>
    <s v="Con las áreas misionales y de apoyo a la gestión identifique:_x000a_1. Actividades en las cuales tiene programado o debe involucrar a los grupos de valor para el cumplimiento de las metas. _x000a_2. En las actividades identificadas, señale cuáles de estas son acciones de participación ciudadana y las instancias o espacios de participación que involucrará._x000a_3. Determinar a qué etapa del ciclo de la gestión corresponde la actividad de participación (diagnóstico, diseño o formulación, implementación, seguimiento y evaluación) "/>
    <s v="Documento que relaciona:_x000a_1. Cronograma de participación ciudadana_x000a_2. Instancias o mecanismos de participación;_x000a_3. Metas o actividades en las cuales involucrará las instancias identificadas o espacios que desarrollará."/>
    <x v="0"/>
    <s v="SI"/>
    <n v="1"/>
    <m/>
    <m/>
    <m/>
    <m/>
    <m/>
    <m/>
    <m/>
    <m/>
    <m/>
    <m/>
    <m/>
    <n v="1"/>
    <n v="1"/>
    <m/>
    <m/>
    <m/>
    <m/>
    <m/>
    <m/>
    <m/>
    <m/>
    <m/>
    <m/>
    <m/>
    <n v="1"/>
    <n v="1"/>
    <n v="1.1111111111111112E-2"/>
    <n v="1.1111111111111112E-2"/>
    <n v="1.1111111111111112E-2"/>
    <n v="1"/>
    <n v="1"/>
    <s v="Se publicó el cronograma de Plan de Participación Ciudadana Se realizó el sondeo de Rendición de Cuentas con el fin de de identificar los temas claves en la participación ciudana y los espacios más utilizados. Publicado en el Componente 3 de Rendición de Cuentas._x000a_ En: https://www.caroycuervo.gov.co/Transparencia/61-politicas-lineamientos-y-manuales#1 d. Plan de rendición de cuentas_x000a_Igualmente estamos en proceso de acompañamiento de la Función Pública para fortalecer la estrategia de Participación Ciudadana. "/>
    <s v="Se evidencia cronograma"/>
  </r>
  <r>
    <n v="36"/>
    <n v="4"/>
    <x v="3"/>
    <s v="O4.11"/>
    <s v="Analizar la implementación de la estrategia de participación ciudadana, y el resultado de los espacios de participación desarrollados, con base en la consolidación de los formatos internos de reporte aportados por las áreas misionales y de apoyo, para identificar:_x000a_A. La estrategia ._x000a_B. El resultado de los espacios que como mínimo contemple:_x000a_1. Número de espacios de participación adelantados _x000a_2. Grupos de valor involucrados._x000a_3.Metas y actividades institucionales que incluyeron ejercicios de participación._x000a_4. Evaluación y recomendaciones de cada espacio de participación ciudadana._x000a_5. Nivel de cumplimiento de las actividades establecidas en toda la estrategia de participación ciudadana."/>
    <s v="Documento informe evaluación de los resultados de implementación de la estrategia articulado con el informe de rendición de cuentas general de la entidad."/>
    <x v="0"/>
    <s v="SI"/>
    <m/>
    <m/>
    <m/>
    <m/>
    <m/>
    <m/>
    <m/>
    <m/>
    <m/>
    <n v="1"/>
    <m/>
    <n v="1"/>
    <n v="2"/>
    <m/>
    <m/>
    <m/>
    <m/>
    <m/>
    <m/>
    <m/>
    <m/>
    <m/>
    <m/>
    <m/>
    <m/>
    <n v="0"/>
    <n v="2"/>
    <n v="2.2222222222222223E-2"/>
    <n v="0"/>
    <n v="0"/>
    <s v=""/>
    <n v="0"/>
    <s v="No aplica para este cuatrimestre"/>
    <s v="Sin entregables programados en el primer cuatrimestre de 2021"/>
  </r>
  <r>
    <n v="37"/>
    <n v="5"/>
    <x v="4"/>
    <s v="5.1"/>
    <s v="Modificar, actualizar y aprobar el Plan Anual de Adquisiciones (PAA) 2020, de acuerdo con solicitudes formuladas por los responsables de áreas y grupos de trabajo"/>
    <s v="Plan anual de adquisiciones gestionado"/>
    <x v="0"/>
    <s v="SI"/>
    <m/>
    <m/>
    <m/>
    <m/>
    <m/>
    <m/>
    <m/>
    <m/>
    <m/>
    <m/>
    <m/>
    <n v="1"/>
    <n v="1"/>
    <m/>
    <m/>
    <m/>
    <m/>
    <m/>
    <m/>
    <m/>
    <m/>
    <m/>
    <m/>
    <m/>
    <m/>
    <n v="0"/>
    <n v="1"/>
    <n v="1.1111111111111112E-2"/>
    <n v="0"/>
    <n v="0"/>
    <s v=""/>
    <n v="0"/>
    <s v="No aplica para este cuatrimestre"/>
    <s v="Sin entregables programados en el primer cuatrimestre de 2021"/>
  </r>
  <r>
    <n v="38"/>
    <n v="5"/>
    <x v="4"/>
    <s v="5.2"/>
    <s v="Generar y publicar informes de seguimiento de ejecución de la planeación institucional"/>
    <s v="Planeación institucional definida y monitoreada"/>
    <x v="0"/>
    <s v="SI"/>
    <m/>
    <m/>
    <m/>
    <m/>
    <m/>
    <m/>
    <n v="1"/>
    <m/>
    <m/>
    <m/>
    <m/>
    <m/>
    <n v="1"/>
    <m/>
    <m/>
    <m/>
    <m/>
    <m/>
    <m/>
    <m/>
    <m/>
    <m/>
    <m/>
    <m/>
    <m/>
    <n v="0"/>
    <n v="1"/>
    <n v="1.1111111111111112E-2"/>
    <n v="0"/>
    <n v="0"/>
    <s v=""/>
    <n v="0"/>
    <s v="No aplica para este cuatrimestre"/>
    <s v="Sin entregables programados en el primer cuatrimestre de 2021"/>
  </r>
  <r>
    <n v="39"/>
    <n v="5"/>
    <x v="4"/>
    <s v="5.3"/>
    <s v="Socializar y difundir los resultados de la evaluación de las dimensiones y políticas MIPG, medidos en el reporte FURAG"/>
    <s v="Política de control interno evaluada bajo los resultados FURAG"/>
    <x v="0"/>
    <s v="SI"/>
    <m/>
    <n v="1"/>
    <m/>
    <m/>
    <m/>
    <m/>
    <m/>
    <m/>
    <m/>
    <m/>
    <m/>
    <m/>
    <n v="1"/>
    <m/>
    <n v="0"/>
    <m/>
    <m/>
    <m/>
    <m/>
    <m/>
    <m/>
    <m/>
    <m/>
    <m/>
    <m/>
    <n v="0"/>
    <n v="1"/>
    <n v="1.1111111111111112E-2"/>
    <n v="1.1111111111111112E-2"/>
    <n v="0"/>
    <n v="0"/>
    <n v="0"/>
    <s v="Se convocaron mesas de trabajo por dimensión del MIPG para el diligenciamiento y reporte del aplicativo FURAG , en dichas reuniones se socializaron los resultados de la anterior medición como base para el nuevo reporte:_x000a_• Mesas de trabajo por dimensión: Direccionamiento estratégico - Gestión con valores para resultados; Lun 8/03/2021, 'de' 9:30 AM a 10:30 AM_x000a_• Mesas de trabajo por dimensión: Talento humano - Gestión del conocimiento; Mar 9/03/2021, 'de' 10:00 AM a 11:00 AM_x000a_• Mesas de trabajo por dimensión: Gestión con valores para resultados – Evaluación de resultados; Mié 10/03/2021, 'de' 9:30 AM a 10:30 AM_x000a_• Mesas de trabajo por dimensión: Información y comunicación; Jue 11/03/2021, 'de' 9:30 AM a 10:30 AM_x000a_• Mesas de trabajo por dimensión: Gestión con valores para resultados - Control interno; Vie 12/03/2021, 'de' 10:30 AM a 11:30 AM"/>
    <s v="No se evidencia divulgación de resultados FURAG para la política de control interno, dado que no han sido publicados por Función Pública, se recomienda reformular la actividad"/>
  </r>
  <r>
    <n v="40"/>
    <n v="5"/>
    <x v="4"/>
    <s v="5.4"/>
    <s v="Informe de lo estados financieros publicados"/>
    <s v="Estados financieros publicados"/>
    <x v="0"/>
    <s v="SI"/>
    <m/>
    <m/>
    <m/>
    <m/>
    <m/>
    <m/>
    <n v="1"/>
    <m/>
    <m/>
    <m/>
    <m/>
    <m/>
    <n v="1"/>
    <n v="0"/>
    <n v="0"/>
    <n v="0"/>
    <n v="0"/>
    <m/>
    <m/>
    <m/>
    <m/>
    <m/>
    <m/>
    <m/>
    <m/>
    <n v="0"/>
    <n v="1"/>
    <n v="1.1111111111111112E-2"/>
    <n v="0"/>
    <n v="0"/>
    <s v=""/>
    <n v="0"/>
    <s v="No aplica para este trimestre"/>
    <s v="Según el esquema de publicación los estados financieros se publican mensualmernte (ver fila 42) se recomienda ajustar la programación de la actividad"/>
  </r>
  <r>
    <n v="41"/>
    <n v="5"/>
    <x v="4"/>
    <s v="5.5"/>
    <s v="Implementar modelo de respuestas de PQRSD al ciudadano "/>
    <s v="Ver actividad 1  Subcomponente 1. Estructura administrativa y direccionamiento estratégico"/>
    <x v="0"/>
    <s v="SI"/>
    <m/>
    <m/>
    <m/>
    <m/>
    <m/>
    <m/>
    <m/>
    <n v="1"/>
    <m/>
    <m/>
    <m/>
    <m/>
    <n v="1"/>
    <m/>
    <m/>
    <m/>
    <m/>
    <m/>
    <m/>
    <m/>
    <m/>
    <m/>
    <m/>
    <m/>
    <m/>
    <n v="0"/>
    <n v="1"/>
    <n v="1.1111111111111112E-2"/>
    <n v="0"/>
    <n v="0"/>
    <s v=""/>
    <n v="0"/>
    <s v="No aplica para este cuatrimestre"/>
    <s v="Sin entregables programados en el primer cuatrimestre de 2021"/>
  </r>
  <r>
    <n v="42"/>
    <n v="5"/>
    <x v="4"/>
    <s v="5.6"/>
    <s v="Elaborar documentos para gestionar la matriz legal al interior de la entidad_x000a_Elaboración del procedimiento para la gestión de la matriz legal_x000a_Elaboración del formato para  la gestión de la matriz legal"/>
    <s v="Dos (2) documentos: procedimiento y formato aprobados"/>
    <x v="3"/>
    <s v="SI"/>
    <m/>
    <m/>
    <m/>
    <m/>
    <n v="2"/>
    <m/>
    <m/>
    <m/>
    <m/>
    <m/>
    <m/>
    <m/>
    <n v="2"/>
    <m/>
    <m/>
    <m/>
    <m/>
    <m/>
    <m/>
    <m/>
    <m/>
    <m/>
    <m/>
    <m/>
    <m/>
    <n v="0"/>
    <n v="1"/>
    <n v="1.1111111111111112E-2"/>
    <n v="0"/>
    <n v="0"/>
    <s v=""/>
    <n v="0"/>
    <s v="No aplica para este cuatrimestre"/>
    <s v="Sin entregables programados en el primer cuatrimestre de 2021"/>
  </r>
  <r>
    <n v="43"/>
    <n v="5"/>
    <x v="4"/>
    <s v="5.7"/>
    <s v="Actualizar el inventario de activos de información en el aplicativo que determine el grupo de las TIC"/>
    <s v="Registro de activos de información"/>
    <x v="0"/>
    <s v="SI"/>
    <m/>
    <m/>
    <m/>
    <m/>
    <m/>
    <m/>
    <m/>
    <m/>
    <m/>
    <n v="1"/>
    <m/>
    <m/>
    <n v="1"/>
    <m/>
    <m/>
    <m/>
    <m/>
    <m/>
    <m/>
    <m/>
    <m/>
    <m/>
    <m/>
    <m/>
    <m/>
    <n v="0"/>
    <n v="1"/>
    <n v="1.1111111111111112E-2"/>
    <n v="0"/>
    <n v="0"/>
    <s v=""/>
    <n v="0"/>
    <s v="No aplica para este cuatrimestre"/>
    <s v="Sin entregables programados en el primer cuatrimestre de 2021"/>
  </r>
  <r>
    <n v="44"/>
    <n v="5"/>
    <x v="4"/>
    <s v="5.8"/>
    <s v="Actualizar el indice de información reservada y/o clasificada en el aplicativo que determine el grupo de las TIC"/>
    <s v="Indice de información clasificada y reservada"/>
    <x v="3"/>
    <s v="SI"/>
    <m/>
    <m/>
    <m/>
    <m/>
    <m/>
    <m/>
    <m/>
    <m/>
    <m/>
    <n v="1"/>
    <m/>
    <m/>
    <n v="1"/>
    <m/>
    <m/>
    <m/>
    <m/>
    <m/>
    <m/>
    <m/>
    <m/>
    <m/>
    <m/>
    <m/>
    <m/>
    <n v="0"/>
    <n v="1"/>
    <n v="1.1111111111111112E-2"/>
    <n v="0"/>
    <n v="0"/>
    <s v=""/>
    <n v="0"/>
    <s v="No aplica para este cuatrimestre"/>
    <s v="Sin entregables programados en el primer cuatrimestre de 2021"/>
  </r>
  <r>
    <n v="45"/>
    <n v="5"/>
    <x v="4"/>
    <s v="5.9"/>
    <s v="Realizar el acompañamiento al grupo de gestión documental para elaborar el documento de lineamientos de tablas de control de acceso"/>
    <s v="Documento con las recomendaciones para elaborar el lineamiento tablas de control de acceso"/>
    <x v="0"/>
    <s v="SI"/>
    <m/>
    <m/>
    <m/>
    <m/>
    <m/>
    <m/>
    <m/>
    <n v="1"/>
    <m/>
    <m/>
    <m/>
    <m/>
    <n v="1"/>
    <m/>
    <m/>
    <m/>
    <m/>
    <m/>
    <m/>
    <m/>
    <m/>
    <m/>
    <m/>
    <m/>
    <m/>
    <n v="0"/>
    <n v="1"/>
    <n v="1.1111111111111112E-2"/>
    <n v="0"/>
    <n v="0"/>
    <s v=""/>
    <n v="0"/>
    <s v="No aplica para este cuatrimestre"/>
    <s v="Sin entregables programados en el primer cuatrimestre de 2021"/>
  </r>
  <r>
    <n v="46"/>
    <n v="5"/>
    <x v="4"/>
    <s v="5.10"/>
    <s v="Promover videos institucionales en lenguaje de señas"/>
    <s v="(4) Videos institucionales en lenguaje de señas promovido"/>
    <x v="0"/>
    <s v="SI"/>
    <m/>
    <m/>
    <n v="2"/>
    <m/>
    <m/>
    <m/>
    <m/>
    <m/>
    <n v="2"/>
    <m/>
    <m/>
    <m/>
    <n v="4"/>
    <m/>
    <m/>
    <m/>
    <n v="0"/>
    <m/>
    <m/>
    <m/>
    <m/>
    <m/>
    <m/>
    <m/>
    <m/>
    <n v="0"/>
    <n v="2"/>
    <n v="2.2222222222222223E-2"/>
    <n v="1.1111111111111112E-2"/>
    <n v="0"/>
    <n v="0"/>
    <n v="0"/>
    <s v="Cápsula de servicio al ciudadano No. 1 - 30 de marzo de 2021, correo de socialización del video  de sensibilización lenguaje claro. https://www.youtube.com/watch?v=pMqIy2ICHSg&amp;feature=youtu.be"/>
    <s v="Se evidencia 1 video en Youtube del 04 de abril (extemporaneo), sobre lenguaje claro, no se evidencia lo relacionado con lenguaje de señas, no se evidencia segundo video."/>
  </r>
  <r>
    <n v="47"/>
    <n v="5"/>
    <x v="4"/>
    <s v="5.11"/>
    <s v="Crear el indicador de oportunidad en la gestión de peticiones"/>
    <s v="1 indicador de oportunidad incorporado a la bateria de indicadores institucionales"/>
    <x v="0"/>
    <s v="SI"/>
    <m/>
    <m/>
    <m/>
    <n v="1"/>
    <m/>
    <m/>
    <m/>
    <m/>
    <m/>
    <m/>
    <m/>
    <m/>
    <n v="1"/>
    <m/>
    <m/>
    <m/>
    <n v="1"/>
    <m/>
    <m/>
    <m/>
    <m/>
    <m/>
    <m/>
    <m/>
    <m/>
    <n v="1"/>
    <n v="1"/>
    <n v="1.1111111111111112E-2"/>
    <n v="1.1111111111111112E-2"/>
    <n v="1.1111111111111112E-2"/>
    <n v="1"/>
    <n v="1"/>
    <s v="Indicador incorporado al Informe trimestral de PQRSD"/>
    <s v="Se evidencia un indicador incorporado en el numeral 5 del informe PQRSD, publicado el 14 de abril._x000a__x000a_El Instituto no cuenta con bateria de indicadores, se recomienda precisar la actividad en este sentido"/>
  </r>
  <r>
    <n v="48"/>
    <n v="5"/>
    <x v="4"/>
    <s v="5.12"/>
    <s v="PQRSD atendidas en los términos de ley y acuerdos de niveles de servicio por el GSCI, grupo de servicio al ciudadano institucional"/>
    <s v="Publicación trimestral informe PQRSD"/>
    <x v="0"/>
    <s v="SI"/>
    <m/>
    <m/>
    <m/>
    <n v="1"/>
    <m/>
    <m/>
    <n v="1"/>
    <m/>
    <m/>
    <n v="1"/>
    <m/>
    <m/>
    <n v="3"/>
    <m/>
    <m/>
    <m/>
    <n v="1"/>
    <m/>
    <m/>
    <m/>
    <m/>
    <m/>
    <m/>
    <m/>
    <m/>
    <n v="1"/>
    <n v="3"/>
    <n v="3.3333333333333333E-2"/>
    <n v="1.1111111111111112E-2"/>
    <n v="1.1111111111111112E-2"/>
    <n v="1"/>
    <n v="0.33333333333333337"/>
    <s v="Informe de PQRSD primer trimestre de 2021, https://www.caroycuervo.gov.co/Transparencia/documentos-transparencia/574"/>
    <s v="Se evidencia informe PQRSD, publicado el 14 de abril."/>
  </r>
  <r>
    <n v="49"/>
    <n v="6"/>
    <x v="5"/>
    <s v="6.1"/>
    <s v="Socializar el Código de Buen Gobierno e Integridad entre  funcionarios y colaboradores"/>
    <s v="1 socialización del codigo de de buen gobierno e integridad realizada a funcionarios y contratistas"/>
    <x v="4"/>
    <s v="SI"/>
    <m/>
    <m/>
    <m/>
    <n v="1"/>
    <m/>
    <m/>
    <m/>
    <m/>
    <n v="1"/>
    <m/>
    <m/>
    <m/>
    <n v="2"/>
    <m/>
    <m/>
    <m/>
    <n v="0"/>
    <m/>
    <m/>
    <m/>
    <m/>
    <m/>
    <m/>
    <m/>
    <m/>
    <n v="0"/>
    <n v="2"/>
    <n v="2.2222222222222223E-2"/>
    <n v="1.1111111111111112E-2"/>
    <n v="0"/>
    <n v="0"/>
    <n v="0"/>
    <s v="Socialización por medio de la encuesta de integridad"/>
    <s v="No se evidencia socialización. Esta actividad corresponde al componente 6 y el número de entregables no coincide con la programación_x000a_Se recomienda reformular la actividad aerticulando así: _x000a_&quot;Desarrollar la estrategia de integridad definida en el PETH&quot;"/>
  </r>
  <r>
    <n v="50"/>
    <n v="6"/>
    <x v="5"/>
    <s v="6.2"/>
    <s v="Sensibilizar los supervisores y las personas que los apoyan en esta labor, para ponerlos al tanto de las reformas más importantes efectuadas al manual de contratación. Evidenciada por medio de cuestionario."/>
    <s v="Una (1) sensibilización presencial o virtual realizada"/>
    <x v="5"/>
    <s v="SI"/>
    <m/>
    <m/>
    <m/>
    <m/>
    <n v="1"/>
    <m/>
    <m/>
    <m/>
    <m/>
    <m/>
    <m/>
    <m/>
    <n v="1"/>
    <m/>
    <m/>
    <m/>
    <m/>
    <m/>
    <m/>
    <m/>
    <m/>
    <m/>
    <m/>
    <m/>
    <m/>
    <n v="0"/>
    <n v="1"/>
    <n v="1.1111111111111112E-2"/>
    <n v="0"/>
    <n v="0"/>
    <s v=""/>
    <n v="0"/>
    <s v="No aplica para este cuatrimestre"/>
    <s v="Sin entregables programados en el primer cuatrimestre de 2021"/>
  </r>
  <r>
    <n v="51"/>
    <n v="6"/>
    <x v="5"/>
    <s v="6.3"/>
    <s v="Gestionar capacitación a supervisores y sus apoyos sobre la forma de efectuar la actividad de seguimiento a los contratos en el SECOP II. Evidenciada por medio de cuestionario."/>
    <s v="Una (1) capacitación realizada"/>
    <x v="5"/>
    <s v="SI"/>
    <m/>
    <m/>
    <m/>
    <m/>
    <m/>
    <m/>
    <m/>
    <m/>
    <n v="1"/>
    <m/>
    <m/>
    <m/>
    <n v="1"/>
    <m/>
    <m/>
    <m/>
    <m/>
    <m/>
    <m/>
    <m/>
    <m/>
    <m/>
    <m/>
    <m/>
    <m/>
    <n v="0"/>
    <n v="1"/>
    <n v="1.1111111111111112E-2"/>
    <n v="0"/>
    <n v="0"/>
    <s v=""/>
    <n v="0"/>
    <s v="No aplica para este cuatrimestre"/>
    <s v="Sin entregables programados en el primer cuatrimestre de 2021"/>
  </r>
  <r>
    <n v="52"/>
    <n v="6"/>
    <x v="5"/>
    <s v="6.4"/>
    <s v="Socializaciones sobre los temas financieros y tributarios que impactan las actividades operativas institucionales, para lograr la sinergia entre los procesos que apunten al fortalecimiento institucional"/>
    <s v="Una (1) Socialización dirigida a estudiantes del Instituto_x000a_Cuatro (4) Socializaciones dirigidos a: supervisores, líderes de procesos, profesionales, contratistas servidores públicos del Instituto"/>
    <x v="6"/>
    <s v="SI"/>
    <m/>
    <n v="1"/>
    <m/>
    <n v="1"/>
    <n v="1"/>
    <m/>
    <m/>
    <n v="1"/>
    <m/>
    <n v="1"/>
    <m/>
    <m/>
    <n v="5"/>
    <m/>
    <n v="0"/>
    <m/>
    <n v="0"/>
    <m/>
    <m/>
    <m/>
    <m/>
    <m/>
    <m/>
    <m/>
    <m/>
    <n v="0"/>
    <n v="5"/>
    <n v="5.5555555555555559E-2"/>
    <n v="2.2222222222222223E-2"/>
    <n v="0"/>
    <n v="0"/>
    <n v="0"/>
    <s v="Se hizo uno en febrero al equipo MIPG y uno en marzo a contratistas y funcionarios de la Facultad SAB_x000a__x000a_No se presentan evidencias. Se deben remitir la evidencias en el próximo trimestre para lograr mantener el valor de seguimiento cualitativo. "/>
    <s v="No se reportaron evidencias"/>
  </r>
  <r>
    <n v="53"/>
    <n v="6"/>
    <x v="5"/>
    <s v="6.5"/>
    <s v="Incorporar a la Gestión de Riesgos - Mapas de Riesgos de Corrupción del Plan Anticorrupción y Atención al Ciudadano - PAAC, la identificación de riesgos y controles frente a conflictos de intereses."/>
    <s v="Actualización mapa de riesgos institucional incluyendo mapa de  riesgos de corrupción"/>
    <x v="0"/>
    <s v="SI"/>
    <m/>
    <m/>
    <m/>
    <m/>
    <m/>
    <m/>
    <m/>
    <m/>
    <m/>
    <m/>
    <n v="1"/>
    <m/>
    <n v="1"/>
    <m/>
    <m/>
    <m/>
    <m/>
    <m/>
    <m/>
    <m/>
    <m/>
    <m/>
    <m/>
    <m/>
    <m/>
    <n v="0"/>
    <n v="1"/>
    <n v="1.1111111111111112E-2"/>
    <n v="0"/>
    <n v="0"/>
    <s v=""/>
    <n v="0"/>
    <s v="No aplica para este cuatrimestre"/>
    <s v="Sin entregables programados en el primer cuatrimestre de 2021"/>
  </r>
  <r>
    <n v="54"/>
    <n v="6"/>
    <x v="5"/>
    <s v="6.6"/>
    <s v="Identificar las áreas con riesgo de posibles conflictos de intereses en los procesos o dependencias"/>
    <s v="Un documento de delegación para orientar sobre conflictos de intereses o decisión de impedimentos, recusaciones, inhabilidades o incompatibilidades. "/>
    <x v="0"/>
    <s v="SI"/>
    <m/>
    <m/>
    <m/>
    <m/>
    <m/>
    <m/>
    <m/>
    <n v="1"/>
    <m/>
    <m/>
    <m/>
    <m/>
    <n v="1"/>
    <m/>
    <m/>
    <m/>
    <m/>
    <m/>
    <m/>
    <m/>
    <m/>
    <m/>
    <m/>
    <m/>
    <m/>
    <n v="0"/>
    <n v="1"/>
    <n v="1.1111111111111112E-2"/>
    <n v="0"/>
    <n v="0"/>
    <s v=""/>
    <n v="0"/>
    <s v="No aplica para este cuatrimestre"/>
    <s v="Sin entregables programados en el primer cuatrimestre de 2021"/>
  </r>
  <r>
    <n v="55"/>
    <n v="6"/>
    <x v="5"/>
    <s v="6.7"/>
    <s v="Realizar seguimiento y monitoreo al registro de conflictos de intereses han surtido trámite "/>
    <s v="Presentación realizada al CIGD"/>
    <x v="3"/>
    <s v="SI"/>
    <m/>
    <m/>
    <m/>
    <m/>
    <m/>
    <m/>
    <m/>
    <m/>
    <m/>
    <m/>
    <n v="1"/>
    <m/>
    <n v="1"/>
    <m/>
    <m/>
    <m/>
    <m/>
    <m/>
    <m/>
    <m/>
    <m/>
    <m/>
    <m/>
    <m/>
    <m/>
    <n v="0"/>
    <n v="1"/>
    <n v="1.1111111111111112E-2"/>
    <n v="0"/>
    <n v="0"/>
    <s v=""/>
    <n v="0"/>
    <s v="No aplica para este cuatrimestre"/>
    <s v="Sin entregables programados en el primer cuatrimestre de 2021"/>
  </r>
  <r>
    <n v="56"/>
    <n v="6"/>
    <x v="5"/>
    <s v="6.8"/>
    <s v="Elaborar documentos para gestionar el conflicto de interés al interior de la entidad_x000a_Elaboración del procedimiento para la declaración del conflicto de intereses_x000a_Elaboración del formato para declaración del conflicto de intereses."/>
    <s v="Dos (2) documentos: procedimiento y formato aprobados"/>
    <x v="3"/>
    <s v="SI"/>
    <m/>
    <m/>
    <m/>
    <n v="1"/>
    <m/>
    <m/>
    <m/>
    <m/>
    <m/>
    <m/>
    <m/>
    <m/>
    <n v="1"/>
    <m/>
    <m/>
    <m/>
    <n v="0"/>
    <m/>
    <m/>
    <m/>
    <m/>
    <m/>
    <m/>
    <m/>
    <m/>
    <n v="0"/>
    <n v="1"/>
    <n v="1.1111111111111112E-2"/>
    <n v="1.1111111111111112E-2"/>
    <n v="0"/>
    <n v="0"/>
    <n v="0"/>
    <s v="No reporta avance"/>
    <s v="No se reportaron evidencias"/>
  </r>
  <r>
    <n v="57"/>
    <n v="6"/>
    <x v="5"/>
    <s v="6.9"/>
    <s v="Realizar socializaciones de temas relacionados con aspectos disciplinarios "/>
    <s v="Tres (3) socializaciones de temas relacionados con aspectos disciplinarios "/>
    <x v="7"/>
    <s v="SI"/>
    <m/>
    <n v="1"/>
    <m/>
    <n v="1"/>
    <m/>
    <n v="1"/>
    <m/>
    <n v="1"/>
    <m/>
    <n v="1"/>
    <n v="1"/>
    <m/>
    <n v="6"/>
    <m/>
    <n v="0"/>
    <m/>
    <n v="1"/>
    <m/>
    <m/>
    <m/>
    <m/>
    <m/>
    <m/>
    <m/>
    <m/>
    <n v="1"/>
    <n v="6"/>
    <n v="6.6666666666666666E-2"/>
    <n v="2.2222222222222223E-2"/>
    <n v="1.1111111111111112E-2"/>
    <n v="0.5"/>
    <n v="0.16666666666666669"/>
    <s v="Se realizó la socialización sobre los cambios Código General Disciplinario"/>
    <s v="Se evidencia la divulgación de un video sobre la empatia del 18 de febrero de 2021, el cual no guarda relación con temas disciplinarios._x000a_Se evidencia lista de aistencia a una reunión sobre cambios en el Código único disciplinario con la participación de 9 personas, se recomienda reformular la actividad garantizando cobertura ante 200 colaboradores que aproximdamente tiene el Institut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errorCaption="N/A" showError="1" updatedVersion="5" minRefreshableVersion="3" useAutoFormatting="1" itemPrintTitles="1" createdVersion="5" indent="0" outline="1" outlineData="1" multipleFieldFilters="0" rowHeaderCaption="Componente">
  <location ref="B20:C27" firstHeaderRow="1" firstDataRow="1" firstDataCol="1"/>
  <pivotFields count="42">
    <pivotField showAll="0" defaultSubtotal="0"/>
    <pivotField showAll="0" defaultSubtotal="0"/>
    <pivotField axis="axisRow" showAll="0" sortType="descending" defaultSubtotal="0">
      <items count="6">
        <item x="0"/>
        <item x="5"/>
        <item x="4"/>
        <item x="3"/>
        <item x="1"/>
        <item x="2"/>
      </items>
      <autoSortScope>
        <pivotArea dataOnly="0" outline="0" fieldPosition="0">
          <references count="1">
            <reference field="4294967294" count="1" selected="0">
              <x v="0"/>
            </reference>
          </references>
        </pivotArea>
      </autoSortScope>
    </pivotField>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164" showAll="0"/>
    <pivotField numFmtId="10" showAll="0"/>
    <pivotField numFmtId="10" showAll="0"/>
    <pivotField numFmtId="10" showAll="0"/>
    <pivotField dataField="1" showAll="0"/>
    <pivotField numFmtId="9" showAll="0"/>
    <pivotField showAll="0"/>
    <pivotField showAll="0"/>
  </pivotFields>
  <rowFields count="1">
    <field x="2"/>
  </rowFields>
  <rowItems count="7">
    <i>
      <x v="4"/>
    </i>
    <i>
      <x v="3"/>
    </i>
    <i>
      <x/>
    </i>
    <i>
      <x v="5"/>
    </i>
    <i>
      <x v="2"/>
    </i>
    <i>
      <x v="1"/>
    </i>
    <i t="grand">
      <x/>
    </i>
  </rowItems>
  <colItems count="1">
    <i/>
  </colItems>
  <dataFields count="1">
    <dataField name="Promedio de Eficacia cuatrimestre 1" fld="38" subtotal="average" baseField="3" baseItem="0" numFmtId="9"/>
  </dataFields>
  <formats count="16">
    <format dxfId="31">
      <pivotArea outline="0" collapsedLevelsAreSubtotals="1" fieldPosition="0"/>
    </format>
    <format dxfId="30">
      <pivotArea collapsedLevelsAreSubtotals="1" fieldPosition="0">
        <references count="1">
          <reference field="2" count="1">
            <x v="4"/>
          </reference>
        </references>
      </pivotArea>
    </format>
    <format dxfId="29">
      <pivotArea collapsedLevelsAreSubtotals="1" fieldPosition="0">
        <references count="1">
          <reference field="2" count="2">
            <x v="0"/>
            <x v="3"/>
          </reference>
        </references>
      </pivotArea>
    </format>
    <format dxfId="28">
      <pivotArea collapsedLevelsAreSubtotals="1" fieldPosition="0">
        <references count="1">
          <reference field="2" count="3">
            <x v="1"/>
            <x v="2"/>
            <x v="5"/>
          </reference>
        </references>
      </pivotArea>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outline="0" axis="axisValues" fieldPosition="0"/>
    </format>
    <format dxfId="23">
      <pivotArea dataOnly="0" labelOnly="1" fieldPosition="0">
        <references count="1">
          <reference field="2" count="0"/>
        </references>
      </pivotArea>
    </format>
    <format dxfId="22">
      <pivotArea dataOnly="0" labelOnly="1" grandRow="1" outline="0" fieldPosition="0"/>
    </format>
    <format dxfId="21">
      <pivotArea type="all" dataOnly="0" outline="0" fieldPosition="0"/>
    </format>
    <format dxfId="20">
      <pivotArea outline="0" collapsedLevelsAreSubtotals="1" fieldPosition="0"/>
    </format>
    <format dxfId="19">
      <pivotArea field="2" type="button" dataOnly="0" labelOnly="1" outline="0" axis="axisRow" fieldPosition="0"/>
    </format>
    <format dxfId="18">
      <pivotArea dataOnly="0" labelOnly="1" outline="0" axis="axisValues" fieldPosition="0"/>
    </format>
    <format dxfId="17">
      <pivotArea dataOnly="0" labelOnly="1" fieldPosition="0">
        <references count="1">
          <reference field="2" count="0"/>
        </references>
      </pivotArea>
    </format>
    <format dxfId="1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errorCaption="N/A" showError="1" updatedVersion="5" minRefreshableVersion="3" useAutoFormatting="1" itemPrintTitles="1" createdVersion="5" indent="0" outline="1" outlineData="1" multipleFieldFilters="0" rowHeaderCaption="Responsable">
  <location ref="B9:C18" firstHeaderRow="1" firstDataRow="1" firstDataCol="1"/>
  <pivotFields count="42">
    <pivotField showAll="0" defaultSubtotal="0"/>
    <pivotField showAll="0" defaultSubtotal="0"/>
    <pivotField showAll="0" defaultSubtotal="0"/>
    <pivotField showAll="0"/>
    <pivotField showAll="0"/>
    <pivotField showAll="0"/>
    <pivotField name="Responsable" axis="axisRow" showAll="0" sortType="descending">
      <items count="9">
        <item x="1"/>
        <item x="3"/>
        <item x="2"/>
        <item x="5"/>
        <item x="6"/>
        <item x="0"/>
        <item x="7"/>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164" showAll="0"/>
    <pivotField numFmtId="10" showAll="0"/>
    <pivotField numFmtId="10" showAll="0"/>
    <pivotField numFmtId="10" showAll="0"/>
    <pivotField dataField="1" showAll="0"/>
    <pivotField numFmtId="9" showAll="0"/>
    <pivotField showAll="0"/>
    <pivotField showAll="0"/>
  </pivotFields>
  <rowFields count="1">
    <field x="6"/>
  </rowFields>
  <rowItems count="9">
    <i>
      <x v="2"/>
    </i>
    <i>
      <x/>
    </i>
    <i>
      <x v="5"/>
    </i>
    <i>
      <x v="6"/>
    </i>
    <i>
      <x v="1"/>
    </i>
    <i>
      <x v="7"/>
    </i>
    <i>
      <x v="4"/>
    </i>
    <i>
      <x v="3"/>
    </i>
    <i t="grand">
      <x/>
    </i>
  </rowItems>
  <colItems count="1">
    <i/>
  </colItems>
  <dataFields count="1">
    <dataField name="Promedio de Eficacia cuatrimestre 1" fld="38" subtotal="average" baseField="3" baseItem="0" numFmtId="9"/>
  </dataFields>
  <formats count="17">
    <format dxfId="48">
      <pivotArea outline="0" collapsedLevelsAreSubtotals="1" fieldPosition="0"/>
    </format>
    <format dxfId="47">
      <pivotArea collapsedLevelsAreSubtotals="1" fieldPosition="0">
        <references count="1">
          <reference field="6" count="2">
            <x v="0"/>
            <x v="2"/>
          </reference>
        </references>
      </pivotArea>
    </format>
    <format dxfId="46">
      <pivotArea collapsedLevelsAreSubtotals="1" fieldPosition="0">
        <references count="1">
          <reference field="6" count="2">
            <x v="5"/>
            <x v="6"/>
          </reference>
        </references>
      </pivotArea>
    </format>
    <format dxfId="45">
      <pivotArea collapsedLevelsAreSubtotals="1" fieldPosition="0">
        <references count="1">
          <reference field="6" count="3">
            <x v="1"/>
            <x v="4"/>
            <x v="7"/>
          </reference>
        </references>
      </pivotArea>
    </format>
    <format dxfId="44">
      <pivotArea collapsedLevelsAreSubtotals="1" fieldPosition="0">
        <references count="1">
          <reference field="6" count="2">
            <x v="5"/>
            <x v="6"/>
          </reference>
        </references>
      </pivotArea>
    </format>
    <format dxfId="43">
      <pivotArea type="all" dataOnly="0" outline="0" fieldPosition="0"/>
    </format>
    <format dxfId="42">
      <pivotArea outline="0" collapsedLevelsAreSubtotals="1" fieldPosition="0"/>
    </format>
    <format dxfId="41">
      <pivotArea field="6" type="button" dataOnly="0" labelOnly="1" outline="0" axis="axisRow" fieldPosition="0"/>
    </format>
    <format dxfId="40">
      <pivotArea dataOnly="0" labelOnly="1" outline="0" axis="axisValues" fieldPosition="0"/>
    </format>
    <format dxfId="39">
      <pivotArea dataOnly="0" labelOnly="1" fieldPosition="0">
        <references count="1">
          <reference field="6" count="0"/>
        </references>
      </pivotArea>
    </format>
    <format dxfId="38">
      <pivotArea dataOnly="0" labelOnly="1" grandRow="1" outline="0" fieldPosition="0"/>
    </format>
    <format dxfId="37">
      <pivotArea type="all" dataOnly="0" outline="0" fieldPosition="0"/>
    </format>
    <format dxfId="36">
      <pivotArea outline="0" collapsedLevelsAreSubtotals="1" fieldPosition="0"/>
    </format>
    <format dxfId="35">
      <pivotArea field="6" type="button" dataOnly="0" labelOnly="1" outline="0" axis="axisRow" fieldPosition="0"/>
    </format>
    <format dxfId="34">
      <pivotArea dataOnly="0" labelOnly="1" outline="0" axis="axisValues" fieldPosition="0"/>
    </format>
    <format dxfId="33">
      <pivotArea dataOnly="0" labelOnly="1" fieldPosition="0">
        <references count="1">
          <reference field="6" count="0"/>
        </references>
      </pivotArea>
    </format>
    <format dxfId="3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events/823579011579841/" TargetMode="Externa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AQ66"/>
  <sheetViews>
    <sheetView topLeftCell="H1" zoomScaleNormal="100" workbookViewId="0">
      <selection activeCell="AQ5" sqref="AQ5"/>
    </sheetView>
  </sheetViews>
  <sheetFormatPr baseColWidth="10" defaultRowHeight="12.75" x14ac:dyDescent="0.25"/>
  <cols>
    <col min="1" max="1" width="5.42578125" style="4" customWidth="1"/>
    <col min="2" max="2" width="6.85546875" style="4" customWidth="1"/>
    <col min="3" max="3" width="7" style="23" customWidth="1"/>
    <col min="4" max="4" width="14.140625" style="47" customWidth="1"/>
    <col min="5" max="5" width="7.42578125" style="47" customWidth="1"/>
    <col min="6" max="6" width="43.85546875" style="4" customWidth="1"/>
    <col min="7" max="7" width="25.5703125" style="4" customWidth="1"/>
    <col min="8" max="8" width="13.85546875" style="23" customWidth="1"/>
    <col min="9" max="9" width="12.42578125" style="4" hidden="1" customWidth="1"/>
    <col min="10" max="22" width="2.5703125" style="4" customWidth="1"/>
    <col min="23" max="30" width="2.85546875" style="23" customWidth="1"/>
    <col min="31" max="35" width="2.85546875" style="4" customWidth="1"/>
    <col min="36" max="36" width="6.7109375" style="23" customWidth="1"/>
    <col min="37" max="37" width="9.42578125" style="23" customWidth="1"/>
    <col min="38" max="38" width="10.5703125" style="37" customWidth="1"/>
    <col min="39" max="39" width="10.85546875" style="37" customWidth="1"/>
    <col min="40" max="40" width="10" style="37" customWidth="1"/>
    <col min="41" max="41" width="10.5703125" style="37" customWidth="1"/>
    <col min="42" max="42" width="39.5703125" style="37" customWidth="1"/>
    <col min="43" max="43" width="39.5703125" style="1" customWidth="1"/>
    <col min="44" max="16384" width="11.42578125" style="4"/>
  </cols>
  <sheetData>
    <row r="2" spans="2:43" ht="20.25" customHeight="1" x14ac:dyDescent="0.25">
      <c r="B2" s="120" t="s">
        <v>271</v>
      </c>
      <c r="C2" s="120"/>
      <c r="D2" s="120"/>
      <c r="E2" s="120"/>
      <c r="F2" s="120"/>
      <c r="G2" s="120"/>
      <c r="H2" s="120"/>
      <c r="I2" s="120"/>
      <c r="J2" s="120"/>
      <c r="K2" s="120"/>
      <c r="L2" s="120"/>
      <c r="M2" s="120"/>
      <c r="N2" s="120"/>
      <c r="O2" s="120"/>
      <c r="P2" s="120"/>
      <c r="Q2" s="120"/>
      <c r="R2" s="120"/>
      <c r="S2" s="120"/>
      <c r="T2" s="120"/>
      <c r="U2" s="120"/>
      <c r="V2" s="120"/>
      <c r="W2" s="119" t="s">
        <v>270</v>
      </c>
      <c r="X2" s="119"/>
      <c r="Y2" s="119"/>
      <c r="Z2" s="119"/>
      <c r="AA2" s="119"/>
      <c r="AB2" s="119"/>
      <c r="AC2" s="119"/>
      <c r="AD2" s="119"/>
      <c r="AE2" s="119"/>
      <c r="AF2" s="119"/>
      <c r="AG2" s="119"/>
      <c r="AH2" s="119"/>
      <c r="AI2" s="119"/>
      <c r="AJ2" s="119"/>
      <c r="AK2" s="119"/>
      <c r="AL2" s="119"/>
      <c r="AM2" s="119"/>
      <c r="AN2" s="119"/>
      <c r="AO2" s="119"/>
      <c r="AP2" s="119"/>
      <c r="AQ2" s="119"/>
    </row>
    <row r="5" spans="2:43" s="1" customFormat="1" ht="38.25" x14ac:dyDescent="0.25">
      <c r="C5" s="2"/>
      <c r="D5" s="3"/>
      <c r="E5" s="3"/>
      <c r="F5" s="3"/>
      <c r="G5" s="3"/>
      <c r="H5" s="3"/>
      <c r="I5" s="3"/>
      <c r="J5" s="117" t="s">
        <v>0</v>
      </c>
      <c r="K5" s="117"/>
      <c r="L5" s="117"/>
      <c r="M5" s="117"/>
      <c r="N5" s="117"/>
      <c r="O5" s="117"/>
      <c r="P5" s="117"/>
      <c r="Q5" s="117"/>
      <c r="R5" s="117"/>
      <c r="S5" s="117"/>
      <c r="T5" s="117"/>
      <c r="U5" s="117"/>
      <c r="V5" s="4"/>
      <c r="W5" s="118" t="s">
        <v>198</v>
      </c>
      <c r="X5" s="118"/>
      <c r="Y5" s="118"/>
      <c r="Z5" s="118"/>
      <c r="AA5" s="118"/>
      <c r="AB5" s="118"/>
      <c r="AC5" s="118"/>
      <c r="AD5" s="118"/>
      <c r="AE5" s="118"/>
      <c r="AF5" s="118"/>
      <c r="AG5" s="118"/>
      <c r="AH5" s="118"/>
      <c r="AI5" s="3"/>
      <c r="AJ5" s="3"/>
      <c r="AK5" s="3"/>
      <c r="AL5" s="3"/>
      <c r="AM5" s="3"/>
      <c r="AN5" s="3"/>
      <c r="AO5" s="3"/>
      <c r="AP5" s="3"/>
      <c r="AQ5" s="69" t="s">
        <v>269</v>
      </c>
    </row>
    <row r="6" spans="2:43" ht="66.75" customHeight="1" x14ac:dyDescent="0.25">
      <c r="B6" s="5" t="s">
        <v>1</v>
      </c>
      <c r="C6" s="6" t="s">
        <v>202</v>
      </c>
      <c r="D6" s="5" t="s">
        <v>201</v>
      </c>
      <c r="E6" s="6" t="s">
        <v>2</v>
      </c>
      <c r="F6" s="5" t="s">
        <v>3</v>
      </c>
      <c r="G6" s="5" t="s">
        <v>4</v>
      </c>
      <c r="H6" s="5" t="s">
        <v>5</v>
      </c>
      <c r="I6" s="5" t="s">
        <v>6</v>
      </c>
      <c r="J6" s="6" t="s">
        <v>7</v>
      </c>
      <c r="K6" s="6" t="s">
        <v>8</v>
      </c>
      <c r="L6" s="6" t="s">
        <v>9</v>
      </c>
      <c r="M6" s="6" t="s">
        <v>10</v>
      </c>
      <c r="N6" s="6" t="s">
        <v>11</v>
      </c>
      <c r="O6" s="6" t="s">
        <v>12</v>
      </c>
      <c r="P6" s="6" t="s">
        <v>13</v>
      </c>
      <c r="Q6" s="6" t="s">
        <v>14</v>
      </c>
      <c r="R6" s="6" t="s">
        <v>15</v>
      </c>
      <c r="S6" s="6" t="s">
        <v>16</v>
      </c>
      <c r="T6" s="6" t="s">
        <v>17</v>
      </c>
      <c r="U6" s="6" t="s">
        <v>18</v>
      </c>
      <c r="V6" s="7" t="s">
        <v>19</v>
      </c>
      <c r="W6" s="8" t="s">
        <v>7</v>
      </c>
      <c r="X6" s="8" t="s">
        <v>8</v>
      </c>
      <c r="Y6" s="8" t="s">
        <v>9</v>
      </c>
      <c r="Z6" s="8" t="s">
        <v>10</v>
      </c>
      <c r="AA6" s="8" t="s">
        <v>11</v>
      </c>
      <c r="AB6" s="8" t="s">
        <v>12</v>
      </c>
      <c r="AC6" s="8" t="s">
        <v>13</v>
      </c>
      <c r="AD6" s="8" t="s">
        <v>14</v>
      </c>
      <c r="AE6" s="8" t="s">
        <v>15</v>
      </c>
      <c r="AF6" s="8" t="s">
        <v>16</v>
      </c>
      <c r="AG6" s="8" t="s">
        <v>17</v>
      </c>
      <c r="AH6" s="8" t="s">
        <v>18</v>
      </c>
      <c r="AI6" s="70" t="s">
        <v>20</v>
      </c>
      <c r="AJ6" s="5" t="s">
        <v>21</v>
      </c>
      <c r="AK6" s="5" t="s">
        <v>22</v>
      </c>
      <c r="AL6" s="9" t="s">
        <v>267</v>
      </c>
      <c r="AM6" s="9" t="s">
        <v>389</v>
      </c>
      <c r="AN6" s="57" t="s">
        <v>173</v>
      </c>
      <c r="AO6" s="9" t="s">
        <v>174</v>
      </c>
      <c r="AP6" s="9" t="s">
        <v>132</v>
      </c>
      <c r="AQ6" s="9" t="s">
        <v>259</v>
      </c>
    </row>
    <row r="7" spans="2:43" ht="153" x14ac:dyDescent="0.25">
      <c r="B7" s="10">
        <v>1</v>
      </c>
      <c r="C7" s="10">
        <v>1</v>
      </c>
      <c r="D7" s="12" t="s">
        <v>31</v>
      </c>
      <c r="E7" s="11" t="s">
        <v>203</v>
      </c>
      <c r="F7" s="12" t="s">
        <v>32</v>
      </c>
      <c r="G7" s="12" t="s">
        <v>33</v>
      </c>
      <c r="H7" s="13" t="s">
        <v>25</v>
      </c>
      <c r="I7" s="14" t="s">
        <v>23</v>
      </c>
      <c r="J7" s="15"/>
      <c r="K7" s="15">
        <v>1</v>
      </c>
      <c r="L7" s="16"/>
      <c r="M7" s="15">
        <v>1</v>
      </c>
      <c r="N7" s="15">
        <v>1</v>
      </c>
      <c r="O7" s="15"/>
      <c r="P7" s="16"/>
      <c r="Q7" s="17"/>
      <c r="R7" s="17"/>
      <c r="S7" s="15"/>
      <c r="T7" s="16"/>
      <c r="U7" s="15"/>
      <c r="V7" s="56">
        <f t="shared" ref="V7:V47" si="0">SUM(J7:U7)</f>
        <v>3</v>
      </c>
      <c r="W7" s="18"/>
      <c r="X7" s="18"/>
      <c r="Y7" s="18"/>
      <c r="Z7" s="18">
        <v>1</v>
      </c>
      <c r="AA7" s="18"/>
      <c r="AB7" s="18"/>
      <c r="AC7" s="18"/>
      <c r="AD7" s="18"/>
      <c r="AE7" s="18"/>
      <c r="AF7" s="18"/>
      <c r="AG7" s="18"/>
      <c r="AH7" s="18"/>
      <c r="AI7" s="56">
        <f t="shared" ref="AI7:AI46" si="1">SUM(W7:AH7)</f>
        <v>1</v>
      </c>
      <c r="AJ7" s="19">
        <f t="shared" ref="AJ7:AJ46" si="2">IFERROR(IF(I7="SI",COUNTA(J7:U7),IF(I7="NO",COUNTA(J7:U7)/12,"")),"")</f>
        <v>3</v>
      </c>
      <c r="AK7" s="20">
        <f t="shared" ref="AK7:AK38" si="3">IFERROR(1/$AJ$65*AJ7,"")</f>
        <v>3.3333333333333333E-2</v>
      </c>
      <c r="AL7" s="21">
        <f>IFERROR(SUM(J7:M7)*(AK7/V7),"")</f>
        <v>2.2222222222222223E-2</v>
      </c>
      <c r="AM7" s="21">
        <f>IFERROR(SUM(AI7)*(AK7/SUM(V7)),"")</f>
        <v>1.1111111111111112E-2</v>
      </c>
      <c r="AN7" s="21">
        <f>IFERROR(AM7/AL7,"")</f>
        <v>0.5</v>
      </c>
      <c r="AO7" s="22">
        <f>IFERROR(AM7/AK7,"")</f>
        <v>0.33333333333333337</v>
      </c>
      <c r="AP7" s="50" t="s">
        <v>292</v>
      </c>
      <c r="AQ7" s="53" t="s">
        <v>136</v>
      </c>
    </row>
    <row r="8" spans="2:43" ht="76.5" x14ac:dyDescent="0.25">
      <c r="B8" s="10">
        <v>2</v>
      </c>
      <c r="C8" s="10">
        <v>1</v>
      </c>
      <c r="D8" s="12" t="s">
        <v>31</v>
      </c>
      <c r="E8" s="11" t="s">
        <v>204</v>
      </c>
      <c r="F8" s="12" t="s">
        <v>34</v>
      </c>
      <c r="G8" s="12" t="s">
        <v>35</v>
      </c>
      <c r="H8" s="13" t="s">
        <v>25</v>
      </c>
      <c r="I8" s="14" t="s">
        <v>23</v>
      </c>
      <c r="J8" s="15"/>
      <c r="K8" s="15"/>
      <c r="L8" s="16">
        <v>1</v>
      </c>
      <c r="M8" s="15">
        <v>1</v>
      </c>
      <c r="N8" s="15"/>
      <c r="O8" s="15">
        <v>1</v>
      </c>
      <c r="P8" s="16">
        <v>1</v>
      </c>
      <c r="Q8" s="17"/>
      <c r="R8" s="17"/>
      <c r="S8" s="15"/>
      <c r="T8" s="16"/>
      <c r="U8" s="15"/>
      <c r="V8" s="56">
        <f t="shared" si="0"/>
        <v>4</v>
      </c>
      <c r="W8" s="18"/>
      <c r="X8" s="18"/>
      <c r="Y8" s="59">
        <v>0</v>
      </c>
      <c r="Z8" s="59">
        <v>0</v>
      </c>
      <c r="AA8" s="18"/>
      <c r="AB8" s="18"/>
      <c r="AC8" s="18"/>
      <c r="AD8" s="18"/>
      <c r="AE8" s="18"/>
      <c r="AF8" s="18"/>
      <c r="AG8" s="18"/>
      <c r="AH8" s="18"/>
      <c r="AI8" s="56">
        <f t="shared" si="1"/>
        <v>0</v>
      </c>
      <c r="AJ8" s="19">
        <f t="shared" si="2"/>
        <v>4</v>
      </c>
      <c r="AK8" s="20">
        <f t="shared" si="3"/>
        <v>4.4444444444444446E-2</v>
      </c>
      <c r="AL8" s="21">
        <f t="shared" ref="AL8:AL63" si="4">IFERROR(SUM(J8:M8)*(AK8/V8),"")</f>
        <v>2.2222222222222223E-2</v>
      </c>
      <c r="AM8" s="21">
        <f t="shared" ref="AM8:AM63" si="5">IFERROR(SUM(AI8)*(AK8/SUM(V8)),"")</f>
        <v>0</v>
      </c>
      <c r="AN8" s="21">
        <f t="shared" ref="AN8:AN62" si="6">IFERROR(AM8/AL8,"")</f>
        <v>0</v>
      </c>
      <c r="AO8" s="22">
        <f t="shared" ref="AO8:AO63" si="7">IFERROR(AM8/AK8,"")</f>
        <v>0</v>
      </c>
      <c r="AP8" s="50" t="s">
        <v>133</v>
      </c>
      <c r="AQ8" s="51" t="s">
        <v>184</v>
      </c>
    </row>
    <row r="9" spans="2:43" ht="51" x14ac:dyDescent="0.25">
      <c r="B9" s="10">
        <v>3</v>
      </c>
      <c r="C9" s="10">
        <v>1</v>
      </c>
      <c r="D9" s="12" t="s">
        <v>31</v>
      </c>
      <c r="E9" s="11" t="s">
        <v>205</v>
      </c>
      <c r="F9" s="12" t="s">
        <v>36</v>
      </c>
      <c r="G9" s="12" t="s">
        <v>37</v>
      </c>
      <c r="H9" s="13" t="s">
        <v>25</v>
      </c>
      <c r="I9" s="14" t="s">
        <v>23</v>
      </c>
      <c r="J9" s="15"/>
      <c r="K9" s="15"/>
      <c r="L9" s="16"/>
      <c r="M9" s="15"/>
      <c r="N9" s="15">
        <v>1</v>
      </c>
      <c r="O9" s="15"/>
      <c r="P9" s="16"/>
      <c r="Q9" s="17"/>
      <c r="R9" s="17"/>
      <c r="S9" s="15"/>
      <c r="T9" s="16"/>
      <c r="U9" s="15"/>
      <c r="V9" s="56">
        <f t="shared" si="0"/>
        <v>1</v>
      </c>
      <c r="W9" s="18"/>
      <c r="X9" s="18"/>
      <c r="Y9" s="18"/>
      <c r="Z9" s="18"/>
      <c r="AA9" s="18"/>
      <c r="AB9" s="18"/>
      <c r="AC9" s="18"/>
      <c r="AD9" s="18"/>
      <c r="AE9" s="18"/>
      <c r="AF9" s="18"/>
      <c r="AG9" s="18"/>
      <c r="AH9" s="18"/>
      <c r="AI9" s="56">
        <f t="shared" si="1"/>
        <v>0</v>
      </c>
      <c r="AJ9" s="19">
        <f t="shared" si="2"/>
        <v>1</v>
      </c>
      <c r="AK9" s="20">
        <f t="shared" si="3"/>
        <v>1.1111111111111112E-2</v>
      </c>
      <c r="AL9" s="21">
        <f t="shared" si="4"/>
        <v>0</v>
      </c>
      <c r="AM9" s="21">
        <f t="shared" si="5"/>
        <v>0</v>
      </c>
      <c r="AN9" s="21" t="str">
        <f t="shared" si="6"/>
        <v/>
      </c>
      <c r="AO9" s="22">
        <f t="shared" si="7"/>
        <v>0</v>
      </c>
      <c r="AP9" s="50" t="s">
        <v>133</v>
      </c>
      <c r="AQ9" s="54" t="s">
        <v>134</v>
      </c>
    </row>
    <row r="10" spans="2:43" ht="63.75" x14ac:dyDescent="0.25">
      <c r="B10" s="10">
        <v>4</v>
      </c>
      <c r="C10" s="10">
        <v>1</v>
      </c>
      <c r="D10" s="12" t="s">
        <v>31</v>
      </c>
      <c r="E10" s="11" t="s">
        <v>206</v>
      </c>
      <c r="F10" s="12" t="s">
        <v>38</v>
      </c>
      <c r="G10" s="12" t="s">
        <v>39</v>
      </c>
      <c r="H10" s="13" t="s">
        <v>25</v>
      </c>
      <c r="I10" s="14" t="s">
        <v>23</v>
      </c>
      <c r="J10" s="15"/>
      <c r="K10" s="15"/>
      <c r="L10" s="16"/>
      <c r="M10" s="15"/>
      <c r="N10" s="15"/>
      <c r="O10" s="15">
        <v>1</v>
      </c>
      <c r="P10" s="16"/>
      <c r="Q10" s="17"/>
      <c r="R10" s="17"/>
      <c r="S10" s="15"/>
      <c r="T10" s="16"/>
      <c r="U10" s="15"/>
      <c r="V10" s="56">
        <f t="shared" si="0"/>
        <v>1</v>
      </c>
      <c r="W10" s="18"/>
      <c r="X10" s="18"/>
      <c r="Y10" s="18"/>
      <c r="Z10" s="18"/>
      <c r="AA10" s="18"/>
      <c r="AB10" s="18"/>
      <c r="AC10" s="18"/>
      <c r="AD10" s="18"/>
      <c r="AE10" s="18"/>
      <c r="AF10" s="18"/>
      <c r="AG10" s="18"/>
      <c r="AH10" s="18"/>
      <c r="AI10" s="56">
        <f t="shared" si="1"/>
        <v>0</v>
      </c>
      <c r="AJ10" s="19">
        <f t="shared" si="2"/>
        <v>1</v>
      </c>
      <c r="AK10" s="20">
        <f t="shared" si="3"/>
        <v>1.1111111111111112E-2</v>
      </c>
      <c r="AL10" s="21">
        <f t="shared" si="4"/>
        <v>0</v>
      </c>
      <c r="AM10" s="21">
        <f t="shared" si="5"/>
        <v>0</v>
      </c>
      <c r="AN10" s="21" t="str">
        <f t="shared" si="6"/>
        <v/>
      </c>
      <c r="AO10" s="22">
        <f t="shared" si="7"/>
        <v>0</v>
      </c>
      <c r="AP10" s="50" t="s">
        <v>133</v>
      </c>
      <c r="AQ10" s="54" t="s">
        <v>134</v>
      </c>
    </row>
    <row r="11" spans="2:43" ht="51" x14ac:dyDescent="0.25">
      <c r="B11" s="10">
        <v>5</v>
      </c>
      <c r="C11" s="10">
        <v>1</v>
      </c>
      <c r="D11" s="12" t="s">
        <v>31</v>
      </c>
      <c r="E11" s="11" t="s">
        <v>207</v>
      </c>
      <c r="F11" s="12" t="s">
        <v>40</v>
      </c>
      <c r="G11" s="13" t="s">
        <v>41</v>
      </c>
      <c r="H11" s="13" t="s">
        <v>25</v>
      </c>
      <c r="I11" s="14" t="s">
        <v>23</v>
      </c>
      <c r="J11" s="15"/>
      <c r="K11" s="15"/>
      <c r="L11" s="16"/>
      <c r="M11" s="15"/>
      <c r="N11" s="15"/>
      <c r="O11" s="15">
        <v>1</v>
      </c>
      <c r="P11" s="16"/>
      <c r="Q11" s="17"/>
      <c r="R11" s="17"/>
      <c r="S11" s="15"/>
      <c r="T11" s="16"/>
      <c r="U11" s="15"/>
      <c r="V11" s="56">
        <f t="shared" si="0"/>
        <v>1</v>
      </c>
      <c r="W11" s="18"/>
      <c r="X11" s="18"/>
      <c r="Y11" s="18"/>
      <c r="Z11" s="18"/>
      <c r="AA11" s="18"/>
      <c r="AB11" s="18"/>
      <c r="AC11" s="18"/>
      <c r="AD11" s="18"/>
      <c r="AE11" s="18"/>
      <c r="AF11" s="18"/>
      <c r="AG11" s="18"/>
      <c r="AH11" s="18"/>
      <c r="AI11" s="56">
        <f t="shared" si="1"/>
        <v>0</v>
      </c>
      <c r="AJ11" s="19">
        <f t="shared" si="2"/>
        <v>1</v>
      </c>
      <c r="AK11" s="20">
        <f t="shared" si="3"/>
        <v>1.1111111111111112E-2</v>
      </c>
      <c r="AL11" s="21">
        <f t="shared" si="4"/>
        <v>0</v>
      </c>
      <c r="AM11" s="21">
        <f t="shared" si="5"/>
        <v>0</v>
      </c>
      <c r="AN11" s="21" t="str">
        <f t="shared" si="6"/>
        <v/>
      </c>
      <c r="AO11" s="22">
        <f t="shared" si="7"/>
        <v>0</v>
      </c>
      <c r="AP11" s="50" t="s">
        <v>133</v>
      </c>
      <c r="AQ11" s="54" t="s">
        <v>134</v>
      </c>
    </row>
    <row r="12" spans="2:43" ht="113.25" customHeight="1" x14ac:dyDescent="0.25">
      <c r="B12" s="10">
        <v>6</v>
      </c>
      <c r="C12" s="10">
        <v>1</v>
      </c>
      <c r="D12" s="12" t="s">
        <v>31</v>
      </c>
      <c r="E12" s="11" t="s">
        <v>208</v>
      </c>
      <c r="F12" s="12" t="s">
        <v>42</v>
      </c>
      <c r="G12" s="12" t="s">
        <v>43</v>
      </c>
      <c r="H12" s="13" t="s">
        <v>25</v>
      </c>
      <c r="I12" s="14" t="s">
        <v>23</v>
      </c>
      <c r="J12" s="15"/>
      <c r="K12" s="15">
        <v>1</v>
      </c>
      <c r="L12" s="16"/>
      <c r="M12" s="15"/>
      <c r="N12" s="15"/>
      <c r="O12" s="15">
        <v>1</v>
      </c>
      <c r="P12" s="16"/>
      <c r="Q12" s="17"/>
      <c r="R12" s="17"/>
      <c r="S12" s="15">
        <v>1</v>
      </c>
      <c r="T12" s="16"/>
      <c r="U12" s="15"/>
      <c r="V12" s="56">
        <f t="shared" si="0"/>
        <v>3</v>
      </c>
      <c r="W12" s="18"/>
      <c r="X12" s="59">
        <v>1</v>
      </c>
      <c r="Y12" s="18"/>
      <c r="Z12" s="18"/>
      <c r="AA12" s="18"/>
      <c r="AB12" s="18"/>
      <c r="AC12" s="18"/>
      <c r="AD12" s="18"/>
      <c r="AE12" s="18"/>
      <c r="AF12" s="18"/>
      <c r="AG12" s="18"/>
      <c r="AH12" s="18"/>
      <c r="AI12" s="56">
        <f t="shared" si="1"/>
        <v>1</v>
      </c>
      <c r="AJ12" s="19">
        <f t="shared" si="2"/>
        <v>3</v>
      </c>
      <c r="AK12" s="20">
        <f t="shared" si="3"/>
        <v>3.3333333333333333E-2</v>
      </c>
      <c r="AL12" s="21">
        <f t="shared" si="4"/>
        <v>1.1111111111111112E-2</v>
      </c>
      <c r="AM12" s="21">
        <f t="shared" si="5"/>
        <v>1.1111111111111112E-2</v>
      </c>
      <c r="AN12" s="21">
        <f t="shared" si="6"/>
        <v>1</v>
      </c>
      <c r="AO12" s="22">
        <f t="shared" si="7"/>
        <v>0.33333333333333337</v>
      </c>
      <c r="AP12" s="50" t="s">
        <v>137</v>
      </c>
      <c r="AQ12" s="53" t="s">
        <v>273</v>
      </c>
    </row>
    <row r="13" spans="2:43" ht="42.75" customHeight="1" x14ac:dyDescent="0.25">
      <c r="B13" s="10">
        <v>7</v>
      </c>
      <c r="C13" s="10">
        <v>1</v>
      </c>
      <c r="D13" s="12" t="s">
        <v>31</v>
      </c>
      <c r="E13" s="11" t="s">
        <v>209</v>
      </c>
      <c r="F13" s="12" t="s">
        <v>44</v>
      </c>
      <c r="G13" s="12" t="s">
        <v>172</v>
      </c>
      <c r="H13" s="13" t="s">
        <v>45</v>
      </c>
      <c r="I13" s="14" t="s">
        <v>23</v>
      </c>
      <c r="J13" s="15">
        <v>1</v>
      </c>
      <c r="K13" s="15"/>
      <c r="L13" s="16"/>
      <c r="M13" s="15"/>
      <c r="N13" s="15">
        <v>1</v>
      </c>
      <c r="O13" s="15"/>
      <c r="P13" s="16"/>
      <c r="Q13" s="17"/>
      <c r="R13" s="17">
        <v>1</v>
      </c>
      <c r="S13" s="15"/>
      <c r="T13" s="16"/>
      <c r="U13" s="15"/>
      <c r="V13" s="56">
        <f t="shared" si="0"/>
        <v>3</v>
      </c>
      <c r="W13" s="18">
        <v>1</v>
      </c>
      <c r="X13" s="18"/>
      <c r="Y13" s="18"/>
      <c r="Z13" s="18"/>
      <c r="AA13" s="18"/>
      <c r="AB13" s="18"/>
      <c r="AC13" s="18"/>
      <c r="AD13" s="18"/>
      <c r="AE13" s="18"/>
      <c r="AF13" s="18"/>
      <c r="AG13" s="18"/>
      <c r="AH13" s="18"/>
      <c r="AI13" s="56">
        <f t="shared" si="1"/>
        <v>1</v>
      </c>
      <c r="AJ13" s="19">
        <f t="shared" si="2"/>
        <v>3</v>
      </c>
      <c r="AK13" s="20">
        <f t="shared" si="3"/>
        <v>3.3333333333333333E-2</v>
      </c>
      <c r="AL13" s="21">
        <f t="shared" si="4"/>
        <v>1.1111111111111112E-2</v>
      </c>
      <c r="AM13" s="21">
        <f t="shared" si="5"/>
        <v>1.1111111111111112E-2</v>
      </c>
      <c r="AN13" s="21">
        <f t="shared" si="6"/>
        <v>1</v>
      </c>
      <c r="AO13" s="22">
        <f t="shared" si="7"/>
        <v>0.33333333333333337</v>
      </c>
      <c r="AP13" s="50" t="s">
        <v>135</v>
      </c>
      <c r="AQ13" s="52" t="s">
        <v>130</v>
      </c>
    </row>
    <row r="14" spans="2:43" ht="89.25" x14ac:dyDescent="0.25">
      <c r="B14" s="10">
        <v>8</v>
      </c>
      <c r="C14" s="10">
        <v>2</v>
      </c>
      <c r="D14" s="12" t="s">
        <v>46</v>
      </c>
      <c r="E14" s="11" t="s">
        <v>210</v>
      </c>
      <c r="F14" s="12" t="s">
        <v>47</v>
      </c>
      <c r="G14" s="12" t="s">
        <v>48</v>
      </c>
      <c r="H14" s="13" t="s">
        <v>28</v>
      </c>
      <c r="I14" s="14" t="s">
        <v>23</v>
      </c>
      <c r="J14" s="15">
        <v>1</v>
      </c>
      <c r="K14" s="15"/>
      <c r="L14" s="16"/>
      <c r="M14" s="15"/>
      <c r="N14" s="15"/>
      <c r="O14" s="15"/>
      <c r="P14" s="16"/>
      <c r="Q14" s="17"/>
      <c r="R14" s="17"/>
      <c r="S14" s="15"/>
      <c r="T14" s="16"/>
      <c r="U14" s="15"/>
      <c r="V14" s="56">
        <f t="shared" si="0"/>
        <v>1</v>
      </c>
      <c r="W14" s="18">
        <v>1</v>
      </c>
      <c r="X14" s="18"/>
      <c r="Y14" s="18"/>
      <c r="Z14" s="18"/>
      <c r="AA14" s="18"/>
      <c r="AB14" s="18"/>
      <c r="AC14" s="18"/>
      <c r="AD14" s="18"/>
      <c r="AE14" s="18"/>
      <c r="AF14" s="18"/>
      <c r="AG14" s="18"/>
      <c r="AH14" s="18"/>
      <c r="AI14" s="56">
        <f t="shared" si="1"/>
        <v>1</v>
      </c>
      <c r="AJ14" s="19">
        <f t="shared" si="2"/>
        <v>1</v>
      </c>
      <c r="AK14" s="20">
        <f t="shared" si="3"/>
        <v>1.1111111111111112E-2</v>
      </c>
      <c r="AL14" s="21">
        <f t="shared" si="4"/>
        <v>1.1111111111111112E-2</v>
      </c>
      <c r="AM14" s="21">
        <f t="shared" si="5"/>
        <v>1.1111111111111112E-2</v>
      </c>
      <c r="AN14" s="21">
        <f t="shared" si="6"/>
        <v>1</v>
      </c>
      <c r="AO14" s="22">
        <f t="shared" si="7"/>
        <v>1</v>
      </c>
      <c r="AP14" s="50" t="s">
        <v>138</v>
      </c>
      <c r="AQ14" s="53" t="s">
        <v>274</v>
      </c>
    </row>
    <row r="15" spans="2:43" ht="51" x14ac:dyDescent="0.25">
      <c r="B15" s="10">
        <v>9</v>
      </c>
      <c r="C15" s="10">
        <v>2</v>
      </c>
      <c r="D15" s="12" t="s">
        <v>46</v>
      </c>
      <c r="E15" s="11" t="s">
        <v>211</v>
      </c>
      <c r="F15" s="12" t="s">
        <v>49</v>
      </c>
      <c r="G15" s="12" t="s">
        <v>50</v>
      </c>
      <c r="H15" s="13" t="s">
        <v>28</v>
      </c>
      <c r="I15" s="14" t="s">
        <v>23</v>
      </c>
      <c r="J15" s="15"/>
      <c r="K15" s="15"/>
      <c r="L15" s="16"/>
      <c r="M15" s="15"/>
      <c r="N15" s="15">
        <v>1</v>
      </c>
      <c r="O15" s="15"/>
      <c r="P15" s="16"/>
      <c r="Q15" s="17"/>
      <c r="R15" s="17">
        <v>1</v>
      </c>
      <c r="S15" s="15"/>
      <c r="T15" s="16"/>
      <c r="U15" s="15"/>
      <c r="V15" s="56">
        <f t="shared" si="0"/>
        <v>2</v>
      </c>
      <c r="W15" s="18"/>
      <c r="X15" s="18"/>
      <c r="Y15" s="18"/>
      <c r="Z15" s="18"/>
      <c r="AA15" s="18"/>
      <c r="AB15" s="18"/>
      <c r="AC15" s="18"/>
      <c r="AD15" s="18"/>
      <c r="AE15" s="18"/>
      <c r="AF15" s="18"/>
      <c r="AG15" s="18"/>
      <c r="AH15" s="18"/>
      <c r="AI15" s="56">
        <f t="shared" si="1"/>
        <v>0</v>
      </c>
      <c r="AJ15" s="19">
        <f t="shared" si="2"/>
        <v>2</v>
      </c>
      <c r="AK15" s="20">
        <f t="shared" si="3"/>
        <v>2.2222222222222223E-2</v>
      </c>
      <c r="AL15" s="21">
        <f t="shared" si="4"/>
        <v>0</v>
      </c>
      <c r="AM15" s="21">
        <f t="shared" si="5"/>
        <v>0</v>
      </c>
      <c r="AN15" s="21" t="str">
        <f t="shared" si="6"/>
        <v/>
      </c>
      <c r="AO15" s="22">
        <f t="shared" si="7"/>
        <v>0</v>
      </c>
      <c r="AP15" s="50" t="s">
        <v>133</v>
      </c>
      <c r="AQ15" s="54" t="s">
        <v>134</v>
      </c>
    </row>
    <row r="16" spans="2:43" ht="63.75" x14ac:dyDescent="0.25">
      <c r="B16" s="10">
        <v>10</v>
      </c>
      <c r="C16" s="10">
        <v>3</v>
      </c>
      <c r="D16" s="12" t="s">
        <v>51</v>
      </c>
      <c r="E16" s="11" t="s">
        <v>212</v>
      </c>
      <c r="F16" s="12" t="s">
        <v>52</v>
      </c>
      <c r="G16" s="12" t="s">
        <v>53</v>
      </c>
      <c r="H16" s="13" t="s">
        <v>25</v>
      </c>
      <c r="I16" s="14" t="s">
        <v>23</v>
      </c>
      <c r="J16" s="15">
        <v>1</v>
      </c>
      <c r="K16" s="15"/>
      <c r="L16" s="16"/>
      <c r="M16" s="15"/>
      <c r="N16" s="15"/>
      <c r="O16" s="15"/>
      <c r="P16" s="16"/>
      <c r="Q16" s="17"/>
      <c r="R16" s="17"/>
      <c r="S16" s="15"/>
      <c r="T16" s="16"/>
      <c r="U16" s="15"/>
      <c r="V16" s="56">
        <f t="shared" si="0"/>
        <v>1</v>
      </c>
      <c r="W16" s="18">
        <v>1</v>
      </c>
      <c r="X16" s="18"/>
      <c r="Y16" s="18"/>
      <c r="Z16" s="18"/>
      <c r="AA16" s="18"/>
      <c r="AB16" s="18"/>
      <c r="AC16" s="18"/>
      <c r="AD16" s="18"/>
      <c r="AE16" s="18"/>
      <c r="AF16" s="18"/>
      <c r="AG16" s="18"/>
      <c r="AH16" s="18"/>
      <c r="AI16" s="56">
        <f t="shared" si="1"/>
        <v>1</v>
      </c>
      <c r="AJ16" s="19">
        <f t="shared" si="2"/>
        <v>1</v>
      </c>
      <c r="AK16" s="20">
        <f t="shared" si="3"/>
        <v>1.1111111111111112E-2</v>
      </c>
      <c r="AL16" s="21">
        <f t="shared" si="4"/>
        <v>1.1111111111111112E-2</v>
      </c>
      <c r="AM16" s="21">
        <f t="shared" si="5"/>
        <v>1.1111111111111112E-2</v>
      </c>
      <c r="AN16" s="21">
        <f t="shared" si="6"/>
        <v>1</v>
      </c>
      <c r="AO16" s="22">
        <f t="shared" si="7"/>
        <v>1</v>
      </c>
      <c r="AP16" s="50" t="s">
        <v>139</v>
      </c>
      <c r="AQ16" s="53" t="s">
        <v>131</v>
      </c>
    </row>
    <row r="17" spans="2:43" ht="216.75" x14ac:dyDescent="0.25">
      <c r="B17" s="10">
        <v>11</v>
      </c>
      <c r="C17" s="10">
        <v>3</v>
      </c>
      <c r="D17" s="12" t="s">
        <v>51</v>
      </c>
      <c r="E17" s="11" t="s">
        <v>213</v>
      </c>
      <c r="F17" s="12" t="s">
        <v>54</v>
      </c>
      <c r="G17" s="12" t="s">
        <v>55</v>
      </c>
      <c r="H17" s="13" t="s">
        <v>25</v>
      </c>
      <c r="I17" s="14" t="s">
        <v>23</v>
      </c>
      <c r="J17" s="15">
        <v>1</v>
      </c>
      <c r="K17" s="15"/>
      <c r="L17" s="16"/>
      <c r="M17" s="15"/>
      <c r="N17" s="15"/>
      <c r="O17" s="15"/>
      <c r="P17" s="16"/>
      <c r="Q17" s="17"/>
      <c r="R17" s="17"/>
      <c r="S17" s="15"/>
      <c r="T17" s="16"/>
      <c r="U17" s="15"/>
      <c r="V17" s="56">
        <f t="shared" si="0"/>
        <v>1</v>
      </c>
      <c r="W17" s="18">
        <v>1</v>
      </c>
      <c r="X17" s="18"/>
      <c r="Y17" s="18"/>
      <c r="Z17" s="18"/>
      <c r="AA17" s="18"/>
      <c r="AB17" s="18"/>
      <c r="AC17" s="18"/>
      <c r="AD17" s="18"/>
      <c r="AE17" s="18"/>
      <c r="AF17" s="18"/>
      <c r="AG17" s="18"/>
      <c r="AH17" s="18"/>
      <c r="AI17" s="56">
        <f t="shared" si="1"/>
        <v>1</v>
      </c>
      <c r="AJ17" s="19">
        <f t="shared" si="2"/>
        <v>1</v>
      </c>
      <c r="AK17" s="20">
        <f t="shared" si="3"/>
        <v>1.1111111111111112E-2</v>
      </c>
      <c r="AL17" s="21">
        <f t="shared" si="4"/>
        <v>1.1111111111111112E-2</v>
      </c>
      <c r="AM17" s="21">
        <f t="shared" si="5"/>
        <v>1.1111111111111112E-2</v>
      </c>
      <c r="AN17" s="21">
        <f t="shared" si="6"/>
        <v>1</v>
      </c>
      <c r="AO17" s="22">
        <f t="shared" si="7"/>
        <v>1</v>
      </c>
      <c r="AP17" s="50" t="s">
        <v>140</v>
      </c>
      <c r="AQ17" s="53" t="s">
        <v>275</v>
      </c>
    </row>
    <row r="18" spans="2:43" ht="127.5" x14ac:dyDescent="0.25">
      <c r="B18" s="10">
        <v>12</v>
      </c>
      <c r="C18" s="10">
        <v>3</v>
      </c>
      <c r="D18" s="12" t="s">
        <v>51</v>
      </c>
      <c r="E18" s="11" t="s">
        <v>214</v>
      </c>
      <c r="F18" s="12" t="s">
        <v>56</v>
      </c>
      <c r="G18" s="12" t="s">
        <v>57</v>
      </c>
      <c r="H18" s="13" t="s">
        <v>25</v>
      </c>
      <c r="I18" s="14" t="s">
        <v>23</v>
      </c>
      <c r="J18" s="15"/>
      <c r="K18" s="15"/>
      <c r="L18" s="16">
        <v>1</v>
      </c>
      <c r="M18" s="15"/>
      <c r="N18" s="15"/>
      <c r="O18" s="15"/>
      <c r="P18" s="16"/>
      <c r="Q18" s="17"/>
      <c r="R18" s="17"/>
      <c r="S18" s="15"/>
      <c r="T18" s="16"/>
      <c r="U18" s="15"/>
      <c r="V18" s="56">
        <f t="shared" si="0"/>
        <v>1</v>
      </c>
      <c r="W18" s="18"/>
      <c r="X18" s="18"/>
      <c r="Y18" s="59">
        <v>0</v>
      </c>
      <c r="Z18" s="18"/>
      <c r="AA18" s="18"/>
      <c r="AB18" s="18"/>
      <c r="AC18" s="18"/>
      <c r="AD18" s="18"/>
      <c r="AE18" s="18"/>
      <c r="AF18" s="18"/>
      <c r="AG18" s="18"/>
      <c r="AH18" s="18"/>
      <c r="AI18" s="56">
        <f t="shared" si="1"/>
        <v>0</v>
      </c>
      <c r="AJ18" s="19">
        <f t="shared" si="2"/>
        <v>1</v>
      </c>
      <c r="AK18" s="20">
        <f t="shared" si="3"/>
        <v>1.1111111111111112E-2</v>
      </c>
      <c r="AL18" s="21">
        <f t="shared" si="4"/>
        <v>1.1111111111111112E-2</v>
      </c>
      <c r="AM18" s="21">
        <f t="shared" si="5"/>
        <v>0</v>
      </c>
      <c r="AN18" s="21">
        <f t="shared" si="6"/>
        <v>0</v>
      </c>
      <c r="AO18" s="22">
        <f t="shared" si="7"/>
        <v>0</v>
      </c>
      <c r="AP18" s="50" t="s">
        <v>141</v>
      </c>
      <c r="AQ18" s="51" t="s">
        <v>142</v>
      </c>
    </row>
    <row r="19" spans="2:43" ht="63.75" x14ac:dyDescent="0.25">
      <c r="B19" s="10">
        <v>13</v>
      </c>
      <c r="C19" s="10">
        <v>3</v>
      </c>
      <c r="D19" s="12" t="s">
        <v>51</v>
      </c>
      <c r="E19" s="11" t="s">
        <v>215</v>
      </c>
      <c r="F19" s="12" t="s">
        <v>187</v>
      </c>
      <c r="G19" s="12" t="s">
        <v>58</v>
      </c>
      <c r="H19" s="13" t="s">
        <v>25</v>
      </c>
      <c r="I19" s="14" t="s">
        <v>23</v>
      </c>
      <c r="J19" s="15"/>
      <c r="K19" s="15"/>
      <c r="L19" s="16">
        <v>3</v>
      </c>
      <c r="M19" s="15"/>
      <c r="N19" s="15"/>
      <c r="O19" s="15">
        <v>3</v>
      </c>
      <c r="P19" s="16"/>
      <c r="Q19" s="17"/>
      <c r="R19" s="17">
        <v>3</v>
      </c>
      <c r="S19" s="15"/>
      <c r="T19" s="16"/>
      <c r="U19" s="15">
        <v>3</v>
      </c>
      <c r="V19" s="56">
        <f t="shared" si="0"/>
        <v>12</v>
      </c>
      <c r="W19" s="18"/>
      <c r="X19" s="18"/>
      <c r="Y19" s="59">
        <v>0</v>
      </c>
      <c r="Z19" s="18"/>
      <c r="AA19" s="18"/>
      <c r="AB19" s="18"/>
      <c r="AC19" s="18"/>
      <c r="AD19" s="18"/>
      <c r="AE19" s="18"/>
      <c r="AF19" s="18"/>
      <c r="AG19" s="18"/>
      <c r="AH19" s="18"/>
      <c r="AI19" s="56">
        <f t="shared" si="1"/>
        <v>0</v>
      </c>
      <c r="AJ19" s="19">
        <f t="shared" si="2"/>
        <v>4</v>
      </c>
      <c r="AK19" s="20">
        <f t="shared" si="3"/>
        <v>4.4444444444444446E-2</v>
      </c>
      <c r="AL19" s="21">
        <f t="shared" si="4"/>
        <v>1.1111111111111112E-2</v>
      </c>
      <c r="AM19" s="21">
        <f t="shared" si="5"/>
        <v>0</v>
      </c>
      <c r="AN19" s="21">
        <f t="shared" si="6"/>
        <v>0</v>
      </c>
      <c r="AO19" s="22">
        <f t="shared" si="7"/>
        <v>0</v>
      </c>
      <c r="AP19" s="50" t="s">
        <v>143</v>
      </c>
      <c r="AQ19" s="51" t="s">
        <v>188</v>
      </c>
    </row>
    <row r="20" spans="2:43" ht="38.25" x14ac:dyDescent="0.25">
      <c r="B20" s="10">
        <v>14</v>
      </c>
      <c r="C20" s="10">
        <v>3</v>
      </c>
      <c r="D20" s="12" t="s">
        <v>51</v>
      </c>
      <c r="E20" s="11" t="s">
        <v>216</v>
      </c>
      <c r="F20" s="12" t="s">
        <v>59</v>
      </c>
      <c r="G20" s="12" t="s">
        <v>60</v>
      </c>
      <c r="H20" s="13" t="s">
        <v>25</v>
      </c>
      <c r="I20" s="14" t="s">
        <v>23</v>
      </c>
      <c r="J20" s="15"/>
      <c r="K20" s="15"/>
      <c r="L20" s="16"/>
      <c r="M20" s="15">
        <v>1</v>
      </c>
      <c r="N20" s="15"/>
      <c r="O20" s="15"/>
      <c r="P20" s="16"/>
      <c r="Q20" s="17"/>
      <c r="R20" s="17"/>
      <c r="S20" s="15">
        <v>1</v>
      </c>
      <c r="T20" s="16"/>
      <c r="U20" s="15"/>
      <c r="V20" s="56">
        <f t="shared" si="0"/>
        <v>2</v>
      </c>
      <c r="W20" s="18"/>
      <c r="X20" s="18"/>
      <c r="Y20" s="18"/>
      <c r="Z20" s="59">
        <v>0</v>
      </c>
      <c r="AA20" s="18"/>
      <c r="AB20" s="18"/>
      <c r="AC20" s="18"/>
      <c r="AD20" s="18"/>
      <c r="AE20" s="18"/>
      <c r="AF20" s="18"/>
      <c r="AG20" s="18"/>
      <c r="AH20" s="18"/>
      <c r="AI20" s="56">
        <f t="shared" si="1"/>
        <v>0</v>
      </c>
      <c r="AJ20" s="19">
        <f t="shared" si="2"/>
        <v>2</v>
      </c>
      <c r="AK20" s="20">
        <f t="shared" si="3"/>
        <v>2.2222222222222223E-2</v>
      </c>
      <c r="AL20" s="21">
        <f t="shared" si="4"/>
        <v>1.1111111111111112E-2</v>
      </c>
      <c r="AM20" s="21">
        <f t="shared" si="5"/>
        <v>0</v>
      </c>
      <c r="AN20" s="21">
        <f t="shared" si="6"/>
        <v>0</v>
      </c>
      <c r="AO20" s="22">
        <f t="shared" si="7"/>
        <v>0</v>
      </c>
      <c r="AP20" s="50" t="s">
        <v>144</v>
      </c>
      <c r="AQ20" s="51" t="s">
        <v>145</v>
      </c>
    </row>
    <row r="21" spans="2:43" ht="51" x14ac:dyDescent="0.25">
      <c r="B21" s="10">
        <v>15</v>
      </c>
      <c r="C21" s="10">
        <v>3</v>
      </c>
      <c r="D21" s="12" t="s">
        <v>51</v>
      </c>
      <c r="E21" s="11" t="s">
        <v>217</v>
      </c>
      <c r="F21" s="12" t="s">
        <v>61</v>
      </c>
      <c r="G21" s="12" t="s">
        <v>62</v>
      </c>
      <c r="H21" s="13" t="s">
        <v>25</v>
      </c>
      <c r="I21" s="14" t="s">
        <v>23</v>
      </c>
      <c r="J21" s="15"/>
      <c r="K21" s="15"/>
      <c r="L21" s="16"/>
      <c r="M21" s="15"/>
      <c r="N21" s="15">
        <v>1</v>
      </c>
      <c r="O21" s="15"/>
      <c r="P21" s="16"/>
      <c r="Q21" s="17"/>
      <c r="R21" s="17"/>
      <c r="S21" s="15"/>
      <c r="T21" s="16"/>
      <c r="U21" s="15"/>
      <c r="V21" s="56">
        <f t="shared" si="0"/>
        <v>1</v>
      </c>
      <c r="W21" s="18"/>
      <c r="X21" s="18"/>
      <c r="Y21" s="18"/>
      <c r="Z21" s="18"/>
      <c r="AA21" s="18"/>
      <c r="AB21" s="18"/>
      <c r="AC21" s="18"/>
      <c r="AD21" s="18"/>
      <c r="AE21" s="18"/>
      <c r="AF21" s="18"/>
      <c r="AG21" s="18"/>
      <c r="AH21" s="18"/>
      <c r="AI21" s="56">
        <f t="shared" si="1"/>
        <v>0</v>
      </c>
      <c r="AJ21" s="19">
        <f t="shared" si="2"/>
        <v>1</v>
      </c>
      <c r="AK21" s="20">
        <f t="shared" si="3"/>
        <v>1.1111111111111112E-2</v>
      </c>
      <c r="AL21" s="21">
        <f t="shared" si="4"/>
        <v>0</v>
      </c>
      <c r="AM21" s="21">
        <f t="shared" si="5"/>
        <v>0</v>
      </c>
      <c r="AN21" s="21" t="str">
        <f t="shared" si="6"/>
        <v/>
      </c>
      <c r="AO21" s="22">
        <f t="shared" si="7"/>
        <v>0</v>
      </c>
      <c r="AP21" s="50" t="s">
        <v>133</v>
      </c>
      <c r="AQ21" s="54" t="s">
        <v>134</v>
      </c>
    </row>
    <row r="22" spans="2:43" ht="89.25" x14ac:dyDescent="0.25">
      <c r="B22" s="10">
        <v>16</v>
      </c>
      <c r="C22" s="10">
        <v>3</v>
      </c>
      <c r="D22" s="12" t="s">
        <v>51</v>
      </c>
      <c r="E22" s="11" t="s">
        <v>218</v>
      </c>
      <c r="F22" s="12" t="s">
        <v>63</v>
      </c>
      <c r="G22" s="12" t="s">
        <v>64</v>
      </c>
      <c r="H22" s="13" t="s">
        <v>25</v>
      </c>
      <c r="I22" s="14" t="s">
        <v>23</v>
      </c>
      <c r="J22" s="15"/>
      <c r="K22" s="15">
        <v>1</v>
      </c>
      <c r="L22" s="16"/>
      <c r="M22" s="15"/>
      <c r="N22" s="15"/>
      <c r="O22" s="15"/>
      <c r="P22" s="16"/>
      <c r="Q22" s="17"/>
      <c r="R22" s="17"/>
      <c r="S22" s="15"/>
      <c r="T22" s="16"/>
      <c r="U22" s="15"/>
      <c r="V22" s="56">
        <f t="shared" si="0"/>
        <v>1</v>
      </c>
      <c r="W22" s="18"/>
      <c r="X22" s="49"/>
      <c r="Y22" s="18"/>
      <c r="Z22" s="59">
        <v>1</v>
      </c>
      <c r="AA22" s="18"/>
      <c r="AB22" s="18"/>
      <c r="AC22" s="18"/>
      <c r="AD22" s="18"/>
      <c r="AE22" s="18"/>
      <c r="AF22" s="18"/>
      <c r="AG22" s="18"/>
      <c r="AH22" s="18"/>
      <c r="AI22" s="56">
        <f t="shared" si="1"/>
        <v>1</v>
      </c>
      <c r="AJ22" s="19">
        <f t="shared" si="2"/>
        <v>1</v>
      </c>
      <c r="AK22" s="20">
        <f t="shared" si="3"/>
        <v>1.1111111111111112E-2</v>
      </c>
      <c r="AL22" s="21">
        <f t="shared" si="4"/>
        <v>1.1111111111111112E-2</v>
      </c>
      <c r="AM22" s="21">
        <f t="shared" si="5"/>
        <v>1.1111111111111112E-2</v>
      </c>
      <c r="AN22" s="21">
        <f t="shared" si="6"/>
        <v>1</v>
      </c>
      <c r="AO22" s="22">
        <f t="shared" si="7"/>
        <v>1</v>
      </c>
      <c r="AP22" s="50" t="s">
        <v>146</v>
      </c>
      <c r="AQ22" s="53" t="s">
        <v>276</v>
      </c>
    </row>
    <row r="23" spans="2:43" ht="140.25" x14ac:dyDescent="0.25">
      <c r="B23" s="10">
        <v>17</v>
      </c>
      <c r="C23" s="10">
        <v>3</v>
      </c>
      <c r="D23" s="12" t="s">
        <v>51</v>
      </c>
      <c r="E23" s="11" t="s">
        <v>219</v>
      </c>
      <c r="F23" s="12" t="s">
        <v>65</v>
      </c>
      <c r="G23" s="12" t="s">
        <v>66</v>
      </c>
      <c r="H23" s="13" t="s">
        <v>25</v>
      </c>
      <c r="I23" s="14" t="s">
        <v>23</v>
      </c>
      <c r="J23" s="15"/>
      <c r="K23" s="15">
        <v>1</v>
      </c>
      <c r="L23" s="16"/>
      <c r="M23" s="15">
        <v>1</v>
      </c>
      <c r="N23" s="15"/>
      <c r="O23" s="15"/>
      <c r="P23" s="16"/>
      <c r="Q23" s="17"/>
      <c r="R23" s="17"/>
      <c r="S23" s="15"/>
      <c r="T23" s="16"/>
      <c r="U23" s="15"/>
      <c r="V23" s="56">
        <f t="shared" si="0"/>
        <v>2</v>
      </c>
      <c r="W23" s="18"/>
      <c r="X23" s="59">
        <v>0</v>
      </c>
      <c r="Y23" s="18"/>
      <c r="Z23" s="59">
        <v>0</v>
      </c>
      <c r="AA23" s="18"/>
      <c r="AB23" s="18"/>
      <c r="AC23" s="18"/>
      <c r="AD23" s="18"/>
      <c r="AE23" s="18"/>
      <c r="AF23" s="18"/>
      <c r="AG23" s="18"/>
      <c r="AH23" s="18"/>
      <c r="AI23" s="56">
        <f t="shared" si="1"/>
        <v>0</v>
      </c>
      <c r="AJ23" s="19">
        <f t="shared" si="2"/>
        <v>2</v>
      </c>
      <c r="AK23" s="20">
        <f t="shared" si="3"/>
        <v>2.2222222222222223E-2</v>
      </c>
      <c r="AL23" s="21">
        <f t="shared" si="4"/>
        <v>2.2222222222222223E-2</v>
      </c>
      <c r="AM23" s="21">
        <f t="shared" si="5"/>
        <v>0</v>
      </c>
      <c r="AN23" s="21">
        <f t="shared" si="6"/>
        <v>0</v>
      </c>
      <c r="AO23" s="22">
        <f t="shared" si="7"/>
        <v>0</v>
      </c>
      <c r="AP23" s="50" t="s">
        <v>146</v>
      </c>
      <c r="AQ23" s="51" t="s">
        <v>277</v>
      </c>
    </row>
    <row r="24" spans="2:43" ht="63.75" x14ac:dyDescent="0.25">
      <c r="B24" s="10">
        <v>18</v>
      </c>
      <c r="C24" s="10">
        <v>3</v>
      </c>
      <c r="D24" s="12" t="s">
        <v>51</v>
      </c>
      <c r="E24" s="11" t="s">
        <v>220</v>
      </c>
      <c r="F24" s="12" t="s">
        <v>67</v>
      </c>
      <c r="G24" s="12" t="s">
        <v>68</v>
      </c>
      <c r="H24" s="13" t="s">
        <v>25</v>
      </c>
      <c r="I24" s="14" t="s">
        <v>23</v>
      </c>
      <c r="J24" s="15"/>
      <c r="K24" s="15"/>
      <c r="L24" s="16"/>
      <c r="M24" s="15">
        <v>1</v>
      </c>
      <c r="N24" s="15"/>
      <c r="O24" s="15"/>
      <c r="P24" s="16">
        <v>1</v>
      </c>
      <c r="Q24" s="17"/>
      <c r="R24" s="17">
        <v>1</v>
      </c>
      <c r="S24" s="15"/>
      <c r="T24" s="16"/>
      <c r="U24" s="15"/>
      <c r="V24" s="56">
        <f t="shared" si="0"/>
        <v>3</v>
      </c>
      <c r="W24" s="18"/>
      <c r="X24" s="18"/>
      <c r="Y24" s="18"/>
      <c r="Z24" s="18">
        <v>1</v>
      </c>
      <c r="AA24" s="18"/>
      <c r="AB24" s="18"/>
      <c r="AC24" s="18"/>
      <c r="AD24" s="18"/>
      <c r="AE24" s="18"/>
      <c r="AF24" s="18"/>
      <c r="AG24" s="18"/>
      <c r="AH24" s="18"/>
      <c r="AI24" s="56">
        <f t="shared" si="1"/>
        <v>1</v>
      </c>
      <c r="AJ24" s="19">
        <f t="shared" si="2"/>
        <v>3</v>
      </c>
      <c r="AK24" s="20">
        <f t="shared" si="3"/>
        <v>3.3333333333333333E-2</v>
      </c>
      <c r="AL24" s="21">
        <f t="shared" si="4"/>
        <v>1.1111111111111112E-2</v>
      </c>
      <c r="AM24" s="21">
        <f t="shared" si="5"/>
        <v>1.1111111111111112E-2</v>
      </c>
      <c r="AN24" s="21">
        <f t="shared" si="6"/>
        <v>1</v>
      </c>
      <c r="AO24" s="22">
        <f t="shared" si="7"/>
        <v>0.33333333333333337</v>
      </c>
      <c r="AP24" s="50" t="s">
        <v>147</v>
      </c>
      <c r="AQ24" s="52" t="s">
        <v>148</v>
      </c>
    </row>
    <row r="25" spans="2:43" ht="63.75" x14ac:dyDescent="0.25">
      <c r="B25" s="10">
        <v>19</v>
      </c>
      <c r="C25" s="10">
        <v>3</v>
      </c>
      <c r="D25" s="12" t="s">
        <v>51</v>
      </c>
      <c r="E25" s="11" t="s">
        <v>221</v>
      </c>
      <c r="F25" s="12" t="s">
        <v>69</v>
      </c>
      <c r="G25" s="12" t="s">
        <v>70</v>
      </c>
      <c r="H25" s="13" t="s">
        <v>25</v>
      </c>
      <c r="I25" s="14" t="s">
        <v>23</v>
      </c>
      <c r="J25" s="15"/>
      <c r="K25" s="15"/>
      <c r="L25" s="16"/>
      <c r="M25" s="15"/>
      <c r="N25" s="15"/>
      <c r="O25" s="15">
        <v>1</v>
      </c>
      <c r="P25" s="16"/>
      <c r="Q25" s="17"/>
      <c r="R25" s="17"/>
      <c r="S25" s="15"/>
      <c r="T25" s="16"/>
      <c r="U25" s="15"/>
      <c r="V25" s="56">
        <f t="shared" si="0"/>
        <v>1</v>
      </c>
      <c r="W25" s="18"/>
      <c r="X25" s="18"/>
      <c r="Y25" s="18"/>
      <c r="Z25" s="18"/>
      <c r="AA25" s="18"/>
      <c r="AB25" s="18"/>
      <c r="AC25" s="18"/>
      <c r="AD25" s="18"/>
      <c r="AE25" s="18"/>
      <c r="AF25" s="18"/>
      <c r="AG25" s="18"/>
      <c r="AH25" s="18"/>
      <c r="AI25" s="56">
        <f t="shared" si="1"/>
        <v>0</v>
      </c>
      <c r="AJ25" s="19">
        <f t="shared" si="2"/>
        <v>1</v>
      </c>
      <c r="AK25" s="20">
        <f t="shared" si="3"/>
        <v>1.1111111111111112E-2</v>
      </c>
      <c r="AL25" s="21">
        <f t="shared" si="4"/>
        <v>0</v>
      </c>
      <c r="AM25" s="21">
        <f t="shared" si="5"/>
        <v>0</v>
      </c>
      <c r="AN25" s="21" t="str">
        <f t="shared" si="6"/>
        <v/>
      </c>
      <c r="AO25" s="22">
        <f t="shared" si="7"/>
        <v>0</v>
      </c>
      <c r="AP25" s="50" t="s">
        <v>133</v>
      </c>
      <c r="AQ25" s="54" t="s">
        <v>134</v>
      </c>
    </row>
    <row r="26" spans="2:43" ht="43.5" customHeight="1" x14ac:dyDescent="0.25">
      <c r="B26" s="10">
        <v>20</v>
      </c>
      <c r="C26" s="10">
        <v>3</v>
      </c>
      <c r="D26" s="12" t="s">
        <v>51</v>
      </c>
      <c r="E26" s="11" t="s">
        <v>222</v>
      </c>
      <c r="F26" s="12" t="s">
        <v>189</v>
      </c>
      <c r="G26" s="12" t="s">
        <v>71</v>
      </c>
      <c r="H26" s="13" t="s">
        <v>25</v>
      </c>
      <c r="I26" s="14" t="s">
        <v>23</v>
      </c>
      <c r="J26" s="15"/>
      <c r="K26" s="15">
        <v>1</v>
      </c>
      <c r="L26" s="16"/>
      <c r="M26" s="15"/>
      <c r="N26" s="15"/>
      <c r="O26" s="15"/>
      <c r="P26" s="16"/>
      <c r="Q26" s="17"/>
      <c r="R26" s="17"/>
      <c r="S26" s="15"/>
      <c r="T26" s="16"/>
      <c r="U26" s="15"/>
      <c r="V26" s="56">
        <f t="shared" si="0"/>
        <v>1</v>
      </c>
      <c r="W26" s="18"/>
      <c r="X26" s="59">
        <v>1</v>
      </c>
      <c r="Y26" s="18"/>
      <c r="Z26" s="18"/>
      <c r="AA26" s="18"/>
      <c r="AB26" s="18"/>
      <c r="AC26" s="18"/>
      <c r="AD26" s="18"/>
      <c r="AE26" s="18"/>
      <c r="AF26" s="18"/>
      <c r="AG26" s="18"/>
      <c r="AH26" s="18"/>
      <c r="AI26" s="56">
        <f t="shared" si="1"/>
        <v>1</v>
      </c>
      <c r="AJ26" s="19">
        <f t="shared" si="2"/>
        <v>1</v>
      </c>
      <c r="AK26" s="20">
        <f t="shared" si="3"/>
        <v>1.1111111111111112E-2</v>
      </c>
      <c r="AL26" s="21">
        <f t="shared" si="4"/>
        <v>1.1111111111111112E-2</v>
      </c>
      <c r="AM26" s="21">
        <f t="shared" si="5"/>
        <v>1.1111111111111112E-2</v>
      </c>
      <c r="AN26" s="21">
        <f t="shared" si="6"/>
        <v>1</v>
      </c>
      <c r="AO26" s="22">
        <f t="shared" si="7"/>
        <v>1</v>
      </c>
      <c r="AP26" s="50" t="s">
        <v>149</v>
      </c>
      <c r="AQ26" s="53" t="s">
        <v>190</v>
      </c>
    </row>
    <row r="27" spans="2:43" ht="63.75" x14ac:dyDescent="0.25">
      <c r="B27" s="10">
        <v>21</v>
      </c>
      <c r="C27" s="10">
        <v>3</v>
      </c>
      <c r="D27" s="12" t="s">
        <v>51</v>
      </c>
      <c r="E27" s="11" t="s">
        <v>223</v>
      </c>
      <c r="F27" s="12" t="s">
        <v>191</v>
      </c>
      <c r="G27" s="12" t="s">
        <v>72</v>
      </c>
      <c r="H27" s="13" t="s">
        <v>25</v>
      </c>
      <c r="I27" s="14" t="s">
        <v>23</v>
      </c>
      <c r="J27" s="15"/>
      <c r="K27" s="15"/>
      <c r="L27" s="16">
        <v>1</v>
      </c>
      <c r="M27" s="15"/>
      <c r="N27" s="15"/>
      <c r="O27" s="15"/>
      <c r="P27" s="16"/>
      <c r="Q27" s="17"/>
      <c r="R27" s="17"/>
      <c r="S27" s="15"/>
      <c r="T27" s="16"/>
      <c r="U27" s="15"/>
      <c r="V27" s="56">
        <f t="shared" si="0"/>
        <v>1</v>
      </c>
      <c r="W27" s="18"/>
      <c r="X27" s="18"/>
      <c r="Y27" s="59">
        <v>0</v>
      </c>
      <c r="Z27" s="18"/>
      <c r="AA27" s="18"/>
      <c r="AB27" s="18"/>
      <c r="AC27" s="18"/>
      <c r="AD27" s="18"/>
      <c r="AE27" s="18"/>
      <c r="AF27" s="18"/>
      <c r="AG27" s="18"/>
      <c r="AH27" s="18"/>
      <c r="AI27" s="56">
        <f t="shared" si="1"/>
        <v>0</v>
      </c>
      <c r="AJ27" s="19">
        <f t="shared" si="2"/>
        <v>1</v>
      </c>
      <c r="AK27" s="20">
        <f t="shared" si="3"/>
        <v>1.1111111111111112E-2</v>
      </c>
      <c r="AL27" s="21">
        <f t="shared" si="4"/>
        <v>1.1111111111111112E-2</v>
      </c>
      <c r="AM27" s="21">
        <f t="shared" si="5"/>
        <v>0</v>
      </c>
      <c r="AN27" s="21">
        <f t="shared" si="6"/>
        <v>0</v>
      </c>
      <c r="AO27" s="22">
        <f t="shared" si="7"/>
        <v>0</v>
      </c>
      <c r="AP27" s="50" t="s">
        <v>150</v>
      </c>
      <c r="AQ27" s="51" t="s">
        <v>192</v>
      </c>
    </row>
    <row r="28" spans="2:43" ht="51" x14ac:dyDescent="0.25">
      <c r="B28" s="10">
        <v>22</v>
      </c>
      <c r="C28" s="10">
        <v>3</v>
      </c>
      <c r="D28" s="12" t="s">
        <v>51</v>
      </c>
      <c r="E28" s="11" t="s">
        <v>224</v>
      </c>
      <c r="F28" s="12" t="s">
        <v>73</v>
      </c>
      <c r="G28" s="12" t="s">
        <v>74</v>
      </c>
      <c r="H28" s="13" t="s">
        <v>25</v>
      </c>
      <c r="I28" s="14" t="s">
        <v>23</v>
      </c>
      <c r="J28" s="15"/>
      <c r="K28" s="15"/>
      <c r="L28" s="16"/>
      <c r="M28" s="15">
        <v>1</v>
      </c>
      <c r="N28" s="15"/>
      <c r="O28" s="15"/>
      <c r="P28" s="16"/>
      <c r="Q28" s="17"/>
      <c r="R28" s="17"/>
      <c r="S28" s="15"/>
      <c r="T28" s="16"/>
      <c r="U28" s="15"/>
      <c r="V28" s="56">
        <f t="shared" si="0"/>
        <v>1</v>
      </c>
      <c r="W28" s="18"/>
      <c r="X28" s="18"/>
      <c r="Y28" s="18"/>
      <c r="Z28" s="18">
        <v>1</v>
      </c>
      <c r="AA28" s="18"/>
      <c r="AB28" s="18"/>
      <c r="AC28" s="18"/>
      <c r="AD28" s="18"/>
      <c r="AE28" s="18"/>
      <c r="AF28" s="18"/>
      <c r="AG28" s="18"/>
      <c r="AH28" s="18"/>
      <c r="AI28" s="56">
        <f t="shared" si="1"/>
        <v>1</v>
      </c>
      <c r="AJ28" s="19">
        <f t="shared" si="2"/>
        <v>1</v>
      </c>
      <c r="AK28" s="20">
        <f t="shared" si="3"/>
        <v>1.1111111111111112E-2</v>
      </c>
      <c r="AL28" s="21">
        <f t="shared" si="4"/>
        <v>1.1111111111111112E-2</v>
      </c>
      <c r="AM28" s="21">
        <f t="shared" si="5"/>
        <v>1.1111111111111112E-2</v>
      </c>
      <c r="AN28" s="21">
        <f t="shared" si="6"/>
        <v>1</v>
      </c>
      <c r="AO28" s="22">
        <f t="shared" si="7"/>
        <v>1</v>
      </c>
      <c r="AP28" s="50" t="s">
        <v>151</v>
      </c>
      <c r="AQ28" s="52" t="s">
        <v>185</v>
      </c>
    </row>
    <row r="29" spans="2:43" ht="25.5" x14ac:dyDescent="0.25">
      <c r="B29" s="10">
        <v>23</v>
      </c>
      <c r="C29" s="10">
        <v>3</v>
      </c>
      <c r="D29" s="12" t="s">
        <v>51</v>
      </c>
      <c r="E29" s="11" t="s">
        <v>225</v>
      </c>
      <c r="F29" s="12" t="s">
        <v>75</v>
      </c>
      <c r="G29" s="12" t="s">
        <v>76</v>
      </c>
      <c r="H29" s="13" t="s">
        <v>25</v>
      </c>
      <c r="I29" s="14" t="s">
        <v>23</v>
      </c>
      <c r="J29" s="15"/>
      <c r="K29" s="15"/>
      <c r="L29" s="16"/>
      <c r="M29" s="15"/>
      <c r="N29" s="15"/>
      <c r="O29" s="15"/>
      <c r="P29" s="16"/>
      <c r="Q29" s="17">
        <v>1</v>
      </c>
      <c r="R29" s="17"/>
      <c r="S29" s="15"/>
      <c r="T29" s="16"/>
      <c r="U29" s="15"/>
      <c r="V29" s="56">
        <f t="shared" si="0"/>
        <v>1</v>
      </c>
      <c r="W29" s="18"/>
      <c r="X29" s="18"/>
      <c r="Y29" s="18"/>
      <c r="Z29" s="18"/>
      <c r="AA29" s="18"/>
      <c r="AB29" s="18"/>
      <c r="AC29" s="18"/>
      <c r="AD29" s="18"/>
      <c r="AE29" s="18"/>
      <c r="AF29" s="18"/>
      <c r="AG29" s="18"/>
      <c r="AH29" s="18"/>
      <c r="AI29" s="56">
        <f t="shared" si="1"/>
        <v>0</v>
      </c>
      <c r="AJ29" s="19">
        <f t="shared" si="2"/>
        <v>1</v>
      </c>
      <c r="AK29" s="20">
        <f t="shared" si="3"/>
        <v>1.1111111111111112E-2</v>
      </c>
      <c r="AL29" s="21">
        <f t="shared" si="4"/>
        <v>0</v>
      </c>
      <c r="AM29" s="21">
        <f t="shared" si="5"/>
        <v>0</v>
      </c>
      <c r="AN29" s="21" t="str">
        <f t="shared" si="6"/>
        <v/>
      </c>
      <c r="AO29" s="22">
        <f t="shared" si="7"/>
        <v>0</v>
      </c>
      <c r="AP29" s="50" t="s">
        <v>133</v>
      </c>
      <c r="AQ29" s="54" t="s">
        <v>134</v>
      </c>
    </row>
    <row r="30" spans="2:43" ht="39" customHeight="1" x14ac:dyDescent="0.25">
      <c r="B30" s="10">
        <v>24</v>
      </c>
      <c r="C30" s="10">
        <v>3</v>
      </c>
      <c r="D30" s="12" t="s">
        <v>51</v>
      </c>
      <c r="E30" s="11" t="s">
        <v>226</v>
      </c>
      <c r="F30" s="12" t="s">
        <v>77</v>
      </c>
      <c r="G30" s="12" t="s">
        <v>78</v>
      </c>
      <c r="H30" s="13" t="s">
        <v>25</v>
      </c>
      <c r="I30" s="14" t="s">
        <v>23</v>
      </c>
      <c r="J30" s="15"/>
      <c r="K30" s="15">
        <v>2</v>
      </c>
      <c r="L30" s="16"/>
      <c r="M30" s="15"/>
      <c r="N30" s="15"/>
      <c r="O30" s="15"/>
      <c r="P30" s="16"/>
      <c r="Q30" s="17"/>
      <c r="R30" s="17"/>
      <c r="S30" s="15"/>
      <c r="T30" s="16"/>
      <c r="U30" s="15"/>
      <c r="V30" s="56">
        <f t="shared" si="0"/>
        <v>2</v>
      </c>
      <c r="W30" s="18"/>
      <c r="X30" s="18"/>
      <c r="Y30" s="18">
        <v>2</v>
      </c>
      <c r="Z30" s="18"/>
      <c r="AA30" s="18"/>
      <c r="AB30" s="18"/>
      <c r="AC30" s="18"/>
      <c r="AD30" s="18"/>
      <c r="AE30" s="18"/>
      <c r="AF30" s="18"/>
      <c r="AG30" s="18"/>
      <c r="AH30" s="18"/>
      <c r="AI30" s="56">
        <f t="shared" si="1"/>
        <v>2</v>
      </c>
      <c r="AJ30" s="19">
        <f t="shared" si="2"/>
        <v>1</v>
      </c>
      <c r="AK30" s="20">
        <f t="shared" si="3"/>
        <v>1.1111111111111112E-2</v>
      </c>
      <c r="AL30" s="21">
        <f t="shared" si="4"/>
        <v>1.1111111111111112E-2</v>
      </c>
      <c r="AM30" s="21">
        <f t="shared" si="5"/>
        <v>1.1111111111111112E-2</v>
      </c>
      <c r="AN30" s="21">
        <f t="shared" si="6"/>
        <v>1</v>
      </c>
      <c r="AO30" s="22">
        <f t="shared" si="7"/>
        <v>1</v>
      </c>
      <c r="AP30" s="50" t="s">
        <v>278</v>
      </c>
      <c r="AQ30" s="53" t="s">
        <v>279</v>
      </c>
    </row>
    <row r="31" spans="2:43" ht="216.75" x14ac:dyDescent="0.25">
      <c r="B31" s="10">
        <v>25</v>
      </c>
      <c r="C31" s="10">
        <v>3</v>
      </c>
      <c r="D31" s="12" t="s">
        <v>51</v>
      </c>
      <c r="E31" s="11" t="s">
        <v>227</v>
      </c>
      <c r="F31" s="12" t="s">
        <v>79</v>
      </c>
      <c r="G31" s="12" t="s">
        <v>80</v>
      </c>
      <c r="H31" s="13" t="s">
        <v>25</v>
      </c>
      <c r="I31" s="14" t="s">
        <v>23</v>
      </c>
      <c r="J31" s="15"/>
      <c r="K31" s="15"/>
      <c r="L31" s="16"/>
      <c r="M31" s="15"/>
      <c r="N31" s="15"/>
      <c r="O31" s="15"/>
      <c r="P31" s="16"/>
      <c r="Q31" s="17"/>
      <c r="R31" s="17"/>
      <c r="S31" s="15"/>
      <c r="T31" s="16"/>
      <c r="U31" s="15">
        <v>1</v>
      </c>
      <c r="V31" s="56">
        <f t="shared" si="0"/>
        <v>1</v>
      </c>
      <c r="W31" s="18"/>
      <c r="X31" s="18"/>
      <c r="Y31" s="18"/>
      <c r="Z31" s="18"/>
      <c r="AA31" s="18"/>
      <c r="AB31" s="18"/>
      <c r="AC31" s="18"/>
      <c r="AD31" s="18"/>
      <c r="AE31" s="18"/>
      <c r="AF31" s="18"/>
      <c r="AG31" s="18"/>
      <c r="AH31" s="18"/>
      <c r="AI31" s="56">
        <f t="shared" si="1"/>
        <v>0</v>
      </c>
      <c r="AJ31" s="19">
        <f t="shared" si="2"/>
        <v>1</v>
      </c>
      <c r="AK31" s="20">
        <f t="shared" si="3"/>
        <v>1.1111111111111112E-2</v>
      </c>
      <c r="AL31" s="21">
        <f t="shared" si="4"/>
        <v>0</v>
      </c>
      <c r="AM31" s="21">
        <f t="shared" si="5"/>
        <v>0</v>
      </c>
      <c r="AN31" s="21" t="str">
        <f t="shared" si="6"/>
        <v/>
      </c>
      <c r="AO31" s="22">
        <f t="shared" si="7"/>
        <v>0</v>
      </c>
      <c r="AP31" s="50" t="s">
        <v>133</v>
      </c>
      <c r="AQ31" s="54" t="s">
        <v>134</v>
      </c>
    </row>
    <row r="32" spans="2:43" ht="38.25" x14ac:dyDescent="0.25">
      <c r="B32" s="10">
        <v>26</v>
      </c>
      <c r="C32" s="10">
        <v>4</v>
      </c>
      <c r="D32" s="12" t="s">
        <v>81</v>
      </c>
      <c r="E32" s="11" t="s">
        <v>228</v>
      </c>
      <c r="F32" s="12" t="s">
        <v>82</v>
      </c>
      <c r="G32" s="12" t="s">
        <v>83</v>
      </c>
      <c r="H32" s="13" t="s">
        <v>25</v>
      </c>
      <c r="I32" s="14" t="s">
        <v>23</v>
      </c>
      <c r="J32" s="15"/>
      <c r="K32" s="15"/>
      <c r="L32" s="16"/>
      <c r="M32" s="15">
        <v>1</v>
      </c>
      <c r="N32" s="15"/>
      <c r="O32" s="15"/>
      <c r="P32" s="16"/>
      <c r="Q32" s="17"/>
      <c r="R32" s="17"/>
      <c r="S32" s="15"/>
      <c r="T32" s="16"/>
      <c r="U32" s="15"/>
      <c r="V32" s="56">
        <f t="shared" si="0"/>
        <v>1</v>
      </c>
      <c r="W32" s="18"/>
      <c r="X32" s="18"/>
      <c r="Y32" s="18"/>
      <c r="Z32" s="18"/>
      <c r="AA32" s="18"/>
      <c r="AB32" s="18"/>
      <c r="AC32" s="18"/>
      <c r="AD32" s="18"/>
      <c r="AE32" s="18"/>
      <c r="AF32" s="18"/>
      <c r="AG32" s="18"/>
      <c r="AH32" s="18"/>
      <c r="AI32" s="56">
        <f t="shared" si="1"/>
        <v>0</v>
      </c>
      <c r="AJ32" s="19">
        <f t="shared" si="2"/>
        <v>1</v>
      </c>
      <c r="AK32" s="20">
        <f t="shared" si="3"/>
        <v>1.1111111111111112E-2</v>
      </c>
      <c r="AL32" s="21">
        <f t="shared" si="4"/>
        <v>1.1111111111111112E-2</v>
      </c>
      <c r="AM32" s="21">
        <f t="shared" si="5"/>
        <v>0</v>
      </c>
      <c r="AN32" s="21">
        <f t="shared" si="6"/>
        <v>0</v>
      </c>
      <c r="AO32" s="22">
        <f t="shared" si="7"/>
        <v>0</v>
      </c>
      <c r="AP32" s="50" t="s">
        <v>133</v>
      </c>
      <c r="AQ32" s="51" t="s">
        <v>152</v>
      </c>
    </row>
    <row r="33" spans="2:43" ht="38.25" x14ac:dyDescent="0.25">
      <c r="B33" s="10">
        <v>27</v>
      </c>
      <c r="C33" s="10">
        <v>4</v>
      </c>
      <c r="D33" s="12" t="s">
        <v>81</v>
      </c>
      <c r="E33" s="11" t="s">
        <v>229</v>
      </c>
      <c r="F33" s="12" t="s">
        <v>280</v>
      </c>
      <c r="G33" s="12" t="s">
        <v>84</v>
      </c>
      <c r="H33" s="13" t="s">
        <v>25</v>
      </c>
      <c r="I33" s="14" t="s">
        <v>23</v>
      </c>
      <c r="J33" s="15"/>
      <c r="K33" s="15">
        <v>1</v>
      </c>
      <c r="L33" s="16"/>
      <c r="M33" s="15"/>
      <c r="N33" s="15"/>
      <c r="O33" s="15"/>
      <c r="P33" s="16"/>
      <c r="Q33" s="17"/>
      <c r="R33" s="17"/>
      <c r="S33" s="15"/>
      <c r="T33" s="16"/>
      <c r="U33" s="15"/>
      <c r="V33" s="56">
        <f t="shared" si="0"/>
        <v>1</v>
      </c>
      <c r="W33" s="18"/>
      <c r="X33" s="18">
        <v>1</v>
      </c>
      <c r="Y33" s="18"/>
      <c r="Z33" s="18"/>
      <c r="AA33" s="18"/>
      <c r="AB33" s="18"/>
      <c r="AC33" s="18"/>
      <c r="AD33" s="18"/>
      <c r="AE33" s="18"/>
      <c r="AF33" s="18"/>
      <c r="AG33" s="18"/>
      <c r="AH33" s="18"/>
      <c r="AI33" s="56">
        <f t="shared" si="1"/>
        <v>1</v>
      </c>
      <c r="AJ33" s="19">
        <f t="shared" si="2"/>
        <v>1</v>
      </c>
      <c r="AK33" s="20">
        <f t="shared" si="3"/>
        <v>1.1111111111111112E-2</v>
      </c>
      <c r="AL33" s="21">
        <f t="shared" si="4"/>
        <v>1.1111111111111112E-2</v>
      </c>
      <c r="AM33" s="21">
        <f t="shared" si="5"/>
        <v>1.1111111111111112E-2</v>
      </c>
      <c r="AN33" s="21">
        <f t="shared" si="6"/>
        <v>1</v>
      </c>
      <c r="AO33" s="22">
        <f t="shared" si="7"/>
        <v>1</v>
      </c>
      <c r="AP33" s="50" t="s">
        <v>153</v>
      </c>
      <c r="AQ33" s="52" t="s">
        <v>154</v>
      </c>
    </row>
    <row r="34" spans="2:43" ht="38.25" x14ac:dyDescent="0.25">
      <c r="B34" s="10">
        <v>28</v>
      </c>
      <c r="C34" s="10">
        <v>4</v>
      </c>
      <c r="D34" s="12" t="s">
        <v>81</v>
      </c>
      <c r="E34" s="11" t="s">
        <v>230</v>
      </c>
      <c r="F34" s="12" t="s">
        <v>85</v>
      </c>
      <c r="G34" s="12" t="s">
        <v>86</v>
      </c>
      <c r="H34" s="13" t="s">
        <v>25</v>
      </c>
      <c r="I34" s="14" t="s">
        <v>23</v>
      </c>
      <c r="J34" s="15"/>
      <c r="K34" s="15"/>
      <c r="L34" s="16"/>
      <c r="M34" s="15"/>
      <c r="N34" s="15"/>
      <c r="O34" s="15">
        <v>1</v>
      </c>
      <c r="P34" s="16"/>
      <c r="Q34" s="17"/>
      <c r="R34" s="17"/>
      <c r="S34" s="15"/>
      <c r="T34" s="16"/>
      <c r="U34" s="15"/>
      <c r="V34" s="56">
        <f t="shared" si="0"/>
        <v>1</v>
      </c>
      <c r="W34" s="18"/>
      <c r="X34" s="18"/>
      <c r="Y34" s="18"/>
      <c r="Z34" s="18"/>
      <c r="AA34" s="18"/>
      <c r="AB34" s="18"/>
      <c r="AC34" s="18"/>
      <c r="AD34" s="18"/>
      <c r="AE34" s="18"/>
      <c r="AF34" s="18"/>
      <c r="AG34" s="18"/>
      <c r="AH34" s="18"/>
      <c r="AI34" s="56">
        <f t="shared" si="1"/>
        <v>0</v>
      </c>
      <c r="AJ34" s="19">
        <f t="shared" si="2"/>
        <v>1</v>
      </c>
      <c r="AK34" s="20">
        <f t="shared" si="3"/>
        <v>1.1111111111111112E-2</v>
      </c>
      <c r="AL34" s="21">
        <f t="shared" si="4"/>
        <v>0</v>
      </c>
      <c r="AM34" s="21">
        <f t="shared" si="5"/>
        <v>0</v>
      </c>
      <c r="AN34" s="21" t="str">
        <f t="shared" si="6"/>
        <v/>
      </c>
      <c r="AO34" s="22">
        <f t="shared" si="7"/>
        <v>0</v>
      </c>
      <c r="AP34" s="50" t="s">
        <v>133</v>
      </c>
      <c r="AQ34" s="54" t="s">
        <v>134</v>
      </c>
    </row>
    <row r="35" spans="2:43" ht="38.25" x14ac:dyDescent="0.25">
      <c r="B35" s="10">
        <v>29</v>
      </c>
      <c r="C35" s="10">
        <v>4</v>
      </c>
      <c r="D35" s="12" t="s">
        <v>81</v>
      </c>
      <c r="E35" s="11" t="s">
        <v>231</v>
      </c>
      <c r="F35" s="12" t="s">
        <v>87</v>
      </c>
      <c r="G35" s="12" t="s">
        <v>88</v>
      </c>
      <c r="H35" s="13" t="s">
        <v>25</v>
      </c>
      <c r="I35" s="14" t="s">
        <v>23</v>
      </c>
      <c r="J35" s="15"/>
      <c r="K35" s="15"/>
      <c r="L35" s="16"/>
      <c r="M35" s="15"/>
      <c r="N35" s="15">
        <v>1</v>
      </c>
      <c r="O35" s="15"/>
      <c r="P35" s="16"/>
      <c r="Q35" s="17"/>
      <c r="R35" s="17"/>
      <c r="S35" s="15">
        <v>1</v>
      </c>
      <c r="T35" s="16"/>
      <c r="U35" s="15"/>
      <c r="V35" s="56">
        <f t="shared" si="0"/>
        <v>2</v>
      </c>
      <c r="W35" s="18"/>
      <c r="X35" s="18"/>
      <c r="Y35" s="18"/>
      <c r="Z35" s="18"/>
      <c r="AA35" s="18"/>
      <c r="AB35" s="18"/>
      <c r="AC35" s="18"/>
      <c r="AD35" s="18"/>
      <c r="AE35" s="18"/>
      <c r="AF35" s="18"/>
      <c r="AG35" s="18"/>
      <c r="AH35" s="18"/>
      <c r="AI35" s="56">
        <f t="shared" si="1"/>
        <v>0</v>
      </c>
      <c r="AJ35" s="19">
        <f t="shared" si="2"/>
        <v>2</v>
      </c>
      <c r="AK35" s="20">
        <f t="shared" si="3"/>
        <v>2.2222222222222223E-2</v>
      </c>
      <c r="AL35" s="21">
        <f t="shared" si="4"/>
        <v>0</v>
      </c>
      <c r="AM35" s="21">
        <f t="shared" si="5"/>
        <v>0</v>
      </c>
      <c r="AN35" s="21" t="str">
        <f t="shared" si="6"/>
        <v/>
      </c>
      <c r="AO35" s="22">
        <f t="shared" si="7"/>
        <v>0</v>
      </c>
      <c r="AP35" s="50" t="s">
        <v>133</v>
      </c>
      <c r="AQ35" s="54" t="s">
        <v>134</v>
      </c>
    </row>
    <row r="36" spans="2:43" ht="127.5" x14ac:dyDescent="0.25">
      <c r="B36" s="10">
        <v>30</v>
      </c>
      <c r="C36" s="10">
        <v>4</v>
      </c>
      <c r="D36" s="12" t="s">
        <v>81</v>
      </c>
      <c r="E36" s="11" t="s">
        <v>232</v>
      </c>
      <c r="F36" s="12" t="s">
        <v>89</v>
      </c>
      <c r="G36" s="12" t="s">
        <v>90</v>
      </c>
      <c r="H36" s="13" t="s">
        <v>25</v>
      </c>
      <c r="I36" s="14" t="s">
        <v>23</v>
      </c>
      <c r="J36" s="15"/>
      <c r="K36" s="15"/>
      <c r="L36" s="16"/>
      <c r="M36" s="15"/>
      <c r="N36" s="15">
        <v>1</v>
      </c>
      <c r="O36" s="15"/>
      <c r="P36" s="16"/>
      <c r="Q36" s="17"/>
      <c r="R36" s="17"/>
      <c r="S36" s="15"/>
      <c r="T36" s="16"/>
      <c r="U36" s="15"/>
      <c r="V36" s="56">
        <f t="shared" si="0"/>
        <v>1</v>
      </c>
      <c r="W36" s="18"/>
      <c r="X36" s="18"/>
      <c r="Y36" s="18"/>
      <c r="Z36" s="18"/>
      <c r="AA36" s="18"/>
      <c r="AB36" s="18"/>
      <c r="AC36" s="18"/>
      <c r="AD36" s="18"/>
      <c r="AE36" s="18"/>
      <c r="AF36" s="18"/>
      <c r="AG36" s="18"/>
      <c r="AH36" s="18"/>
      <c r="AI36" s="56">
        <f t="shared" si="1"/>
        <v>0</v>
      </c>
      <c r="AJ36" s="19">
        <f t="shared" si="2"/>
        <v>1</v>
      </c>
      <c r="AK36" s="20">
        <f t="shared" si="3"/>
        <v>1.1111111111111112E-2</v>
      </c>
      <c r="AL36" s="21">
        <f t="shared" si="4"/>
        <v>0</v>
      </c>
      <c r="AM36" s="21">
        <f t="shared" si="5"/>
        <v>0</v>
      </c>
      <c r="AN36" s="21" t="str">
        <f t="shared" si="6"/>
        <v/>
      </c>
      <c r="AO36" s="22">
        <f t="shared" si="7"/>
        <v>0</v>
      </c>
      <c r="AP36" s="50" t="s">
        <v>133</v>
      </c>
      <c r="AQ36" s="54" t="s">
        <v>134</v>
      </c>
    </row>
    <row r="37" spans="2:43" ht="38.25" x14ac:dyDescent="0.25">
      <c r="B37" s="10">
        <v>31</v>
      </c>
      <c r="C37" s="10">
        <v>4</v>
      </c>
      <c r="D37" s="12" t="s">
        <v>81</v>
      </c>
      <c r="E37" s="11" t="s">
        <v>233</v>
      </c>
      <c r="F37" s="12" t="s">
        <v>91</v>
      </c>
      <c r="G37" s="12" t="s">
        <v>92</v>
      </c>
      <c r="H37" s="13" t="s">
        <v>25</v>
      </c>
      <c r="I37" s="14" t="s">
        <v>23</v>
      </c>
      <c r="J37" s="15"/>
      <c r="K37" s="15"/>
      <c r="L37" s="16"/>
      <c r="M37" s="15"/>
      <c r="N37" s="15"/>
      <c r="O37" s="15"/>
      <c r="P37" s="16"/>
      <c r="Q37" s="17"/>
      <c r="R37" s="17"/>
      <c r="S37" s="15">
        <v>1</v>
      </c>
      <c r="T37" s="16"/>
      <c r="U37" s="15"/>
      <c r="V37" s="56">
        <f t="shared" si="0"/>
        <v>1</v>
      </c>
      <c r="W37" s="18"/>
      <c r="X37" s="18"/>
      <c r="Y37" s="18"/>
      <c r="Z37" s="18"/>
      <c r="AA37" s="18"/>
      <c r="AB37" s="18"/>
      <c r="AC37" s="18"/>
      <c r="AD37" s="18"/>
      <c r="AE37" s="18"/>
      <c r="AF37" s="18"/>
      <c r="AG37" s="18"/>
      <c r="AH37" s="18"/>
      <c r="AI37" s="56">
        <f t="shared" si="1"/>
        <v>0</v>
      </c>
      <c r="AJ37" s="19">
        <f t="shared" si="2"/>
        <v>1</v>
      </c>
      <c r="AK37" s="20">
        <f t="shared" si="3"/>
        <v>1.1111111111111112E-2</v>
      </c>
      <c r="AL37" s="21">
        <f t="shared" si="4"/>
        <v>0</v>
      </c>
      <c r="AM37" s="21">
        <f t="shared" si="5"/>
        <v>0</v>
      </c>
      <c r="AN37" s="21" t="str">
        <f t="shared" si="6"/>
        <v/>
      </c>
      <c r="AO37" s="22">
        <f t="shared" si="7"/>
        <v>0</v>
      </c>
      <c r="AP37" s="50" t="s">
        <v>133</v>
      </c>
      <c r="AQ37" s="54" t="s">
        <v>134</v>
      </c>
    </row>
    <row r="38" spans="2:43" ht="178.5" x14ac:dyDescent="0.25">
      <c r="B38" s="10">
        <v>32</v>
      </c>
      <c r="C38" s="10">
        <v>4</v>
      </c>
      <c r="D38" s="12" t="s">
        <v>81</v>
      </c>
      <c r="E38" s="11" t="s">
        <v>234</v>
      </c>
      <c r="F38" s="12" t="s">
        <v>56</v>
      </c>
      <c r="G38" s="12" t="s">
        <v>93</v>
      </c>
      <c r="H38" s="13" t="s">
        <v>25</v>
      </c>
      <c r="I38" s="14" t="s">
        <v>23</v>
      </c>
      <c r="J38" s="15"/>
      <c r="K38" s="15"/>
      <c r="L38" s="16">
        <v>1</v>
      </c>
      <c r="M38" s="15"/>
      <c r="N38" s="15"/>
      <c r="O38" s="15"/>
      <c r="P38" s="16"/>
      <c r="Q38" s="17"/>
      <c r="R38" s="17"/>
      <c r="S38" s="15"/>
      <c r="T38" s="16"/>
      <c r="U38" s="15"/>
      <c r="V38" s="56">
        <f t="shared" si="0"/>
        <v>1</v>
      </c>
      <c r="W38" s="18"/>
      <c r="X38" s="18"/>
      <c r="Y38" s="59">
        <v>0</v>
      </c>
      <c r="Z38" s="18"/>
      <c r="AA38" s="18"/>
      <c r="AB38" s="18"/>
      <c r="AC38" s="18"/>
      <c r="AD38" s="18"/>
      <c r="AE38" s="18"/>
      <c r="AF38" s="18"/>
      <c r="AG38" s="18"/>
      <c r="AH38" s="18"/>
      <c r="AI38" s="56">
        <f t="shared" si="1"/>
        <v>0</v>
      </c>
      <c r="AJ38" s="19">
        <f t="shared" si="2"/>
        <v>1</v>
      </c>
      <c r="AK38" s="20">
        <f t="shared" si="3"/>
        <v>1.1111111111111112E-2</v>
      </c>
      <c r="AL38" s="21">
        <f t="shared" si="4"/>
        <v>1.1111111111111112E-2</v>
      </c>
      <c r="AM38" s="21">
        <f t="shared" si="5"/>
        <v>0</v>
      </c>
      <c r="AN38" s="21">
        <f t="shared" si="6"/>
        <v>0</v>
      </c>
      <c r="AO38" s="22">
        <f t="shared" si="7"/>
        <v>0</v>
      </c>
      <c r="AP38" s="50" t="s">
        <v>155</v>
      </c>
      <c r="AQ38" s="51" t="s">
        <v>142</v>
      </c>
    </row>
    <row r="39" spans="2:43" ht="114" customHeight="1" x14ac:dyDescent="0.25">
      <c r="B39" s="10">
        <v>33</v>
      </c>
      <c r="C39" s="10">
        <v>4</v>
      </c>
      <c r="D39" s="12" t="s">
        <v>81</v>
      </c>
      <c r="E39" s="11" t="s">
        <v>235</v>
      </c>
      <c r="F39" s="12" t="s">
        <v>94</v>
      </c>
      <c r="G39" s="12" t="s">
        <v>95</v>
      </c>
      <c r="H39" s="13" t="s">
        <v>25</v>
      </c>
      <c r="I39" s="14" t="s">
        <v>23</v>
      </c>
      <c r="J39" s="15"/>
      <c r="K39" s="15"/>
      <c r="L39" s="16"/>
      <c r="M39" s="15">
        <v>1</v>
      </c>
      <c r="N39" s="15"/>
      <c r="O39" s="15"/>
      <c r="P39" s="16"/>
      <c r="Q39" s="17">
        <v>1</v>
      </c>
      <c r="R39" s="17"/>
      <c r="S39" s="15"/>
      <c r="T39" s="16"/>
      <c r="U39" s="15"/>
      <c r="V39" s="56">
        <f t="shared" si="0"/>
        <v>2</v>
      </c>
      <c r="W39" s="18"/>
      <c r="X39" s="18"/>
      <c r="Y39" s="18"/>
      <c r="Z39" s="18">
        <v>1</v>
      </c>
      <c r="AA39" s="18"/>
      <c r="AB39" s="18"/>
      <c r="AC39" s="18"/>
      <c r="AD39" s="18"/>
      <c r="AE39" s="18"/>
      <c r="AF39" s="18"/>
      <c r="AG39" s="18"/>
      <c r="AH39" s="18"/>
      <c r="AI39" s="56">
        <f t="shared" si="1"/>
        <v>1</v>
      </c>
      <c r="AJ39" s="19">
        <f t="shared" si="2"/>
        <v>2</v>
      </c>
      <c r="AK39" s="20">
        <f t="shared" ref="AK39:AK63" si="8">IFERROR(1/$AJ$65*AJ39,"")</f>
        <v>2.2222222222222223E-2</v>
      </c>
      <c r="AL39" s="21">
        <f t="shared" si="4"/>
        <v>1.1111111111111112E-2</v>
      </c>
      <c r="AM39" s="21">
        <f t="shared" si="5"/>
        <v>1.1111111111111112E-2</v>
      </c>
      <c r="AN39" s="21">
        <f t="shared" si="6"/>
        <v>1</v>
      </c>
      <c r="AO39" s="22">
        <f t="shared" si="7"/>
        <v>0.5</v>
      </c>
      <c r="AP39" s="50" t="s">
        <v>156</v>
      </c>
      <c r="AQ39" s="52" t="s">
        <v>193</v>
      </c>
    </row>
    <row r="40" spans="2:43" ht="178.5" x14ac:dyDescent="0.25">
      <c r="B40" s="10">
        <v>34</v>
      </c>
      <c r="C40" s="10">
        <v>4</v>
      </c>
      <c r="D40" s="12" t="s">
        <v>81</v>
      </c>
      <c r="E40" s="11" t="s">
        <v>236</v>
      </c>
      <c r="F40" s="12" t="s">
        <v>96</v>
      </c>
      <c r="G40" s="12" t="s">
        <v>97</v>
      </c>
      <c r="H40" s="13" t="s">
        <v>25</v>
      </c>
      <c r="I40" s="14" t="s">
        <v>23</v>
      </c>
      <c r="J40" s="15">
        <v>1</v>
      </c>
      <c r="K40" s="15"/>
      <c r="L40" s="16"/>
      <c r="M40" s="15"/>
      <c r="N40" s="15"/>
      <c r="O40" s="15"/>
      <c r="P40" s="16"/>
      <c r="Q40" s="17"/>
      <c r="R40" s="17"/>
      <c r="S40" s="15"/>
      <c r="T40" s="16"/>
      <c r="U40" s="15"/>
      <c r="V40" s="56">
        <f t="shared" si="0"/>
        <v>1</v>
      </c>
      <c r="W40" s="18">
        <v>1</v>
      </c>
      <c r="X40" s="18"/>
      <c r="Y40" s="18"/>
      <c r="Z40" s="18"/>
      <c r="AA40" s="18"/>
      <c r="AB40" s="18"/>
      <c r="AC40" s="18"/>
      <c r="AD40" s="18"/>
      <c r="AE40" s="18"/>
      <c r="AF40" s="18"/>
      <c r="AG40" s="18"/>
      <c r="AH40" s="18"/>
      <c r="AI40" s="56">
        <f t="shared" si="1"/>
        <v>1</v>
      </c>
      <c r="AJ40" s="19">
        <f t="shared" si="2"/>
        <v>1</v>
      </c>
      <c r="AK40" s="20">
        <f t="shared" si="8"/>
        <v>1.1111111111111112E-2</v>
      </c>
      <c r="AL40" s="21">
        <f t="shared" si="4"/>
        <v>1.1111111111111112E-2</v>
      </c>
      <c r="AM40" s="21">
        <f t="shared" si="5"/>
        <v>1.1111111111111112E-2</v>
      </c>
      <c r="AN40" s="21">
        <f t="shared" si="6"/>
        <v>1</v>
      </c>
      <c r="AO40" s="22">
        <f t="shared" si="7"/>
        <v>1</v>
      </c>
      <c r="AP40" s="50" t="s">
        <v>281</v>
      </c>
      <c r="AQ40" s="52" t="s">
        <v>157</v>
      </c>
    </row>
    <row r="41" spans="2:43" ht="153" x14ac:dyDescent="0.25">
      <c r="B41" s="10">
        <v>35</v>
      </c>
      <c r="C41" s="10">
        <v>4</v>
      </c>
      <c r="D41" s="12" t="s">
        <v>81</v>
      </c>
      <c r="E41" s="11" t="s">
        <v>237</v>
      </c>
      <c r="F41" s="12" t="s">
        <v>98</v>
      </c>
      <c r="G41" s="12" t="s">
        <v>99</v>
      </c>
      <c r="H41" s="13" t="s">
        <v>25</v>
      </c>
      <c r="I41" s="14" t="s">
        <v>23</v>
      </c>
      <c r="J41" s="15">
        <v>1</v>
      </c>
      <c r="K41" s="15"/>
      <c r="L41" s="16"/>
      <c r="M41" s="15"/>
      <c r="N41" s="15"/>
      <c r="O41" s="15"/>
      <c r="P41" s="16"/>
      <c r="Q41" s="17"/>
      <c r="R41" s="17"/>
      <c r="S41" s="15"/>
      <c r="T41" s="16"/>
      <c r="U41" s="15"/>
      <c r="V41" s="56">
        <f t="shared" si="0"/>
        <v>1</v>
      </c>
      <c r="W41" s="18">
        <v>1</v>
      </c>
      <c r="X41" s="18"/>
      <c r="Y41" s="18"/>
      <c r="Z41" s="18"/>
      <c r="AA41" s="18"/>
      <c r="AB41" s="18"/>
      <c r="AC41" s="18"/>
      <c r="AD41" s="18"/>
      <c r="AE41" s="18"/>
      <c r="AF41" s="18"/>
      <c r="AG41" s="18"/>
      <c r="AH41" s="18"/>
      <c r="AI41" s="56">
        <f t="shared" si="1"/>
        <v>1</v>
      </c>
      <c r="AJ41" s="19">
        <f t="shared" si="2"/>
        <v>1</v>
      </c>
      <c r="AK41" s="20">
        <f t="shared" si="8"/>
        <v>1.1111111111111112E-2</v>
      </c>
      <c r="AL41" s="21">
        <f t="shared" si="4"/>
        <v>1.1111111111111112E-2</v>
      </c>
      <c r="AM41" s="21">
        <f t="shared" si="5"/>
        <v>1.1111111111111112E-2</v>
      </c>
      <c r="AN41" s="21">
        <f t="shared" si="6"/>
        <v>1</v>
      </c>
      <c r="AO41" s="22">
        <f t="shared" si="7"/>
        <v>1</v>
      </c>
      <c r="AP41" s="50" t="s">
        <v>282</v>
      </c>
      <c r="AQ41" s="52" t="s">
        <v>157</v>
      </c>
    </row>
    <row r="42" spans="2:43" ht="191.25" x14ac:dyDescent="0.25">
      <c r="B42" s="10">
        <v>36</v>
      </c>
      <c r="C42" s="10">
        <v>4</v>
      </c>
      <c r="D42" s="12" t="s">
        <v>81</v>
      </c>
      <c r="E42" s="11" t="s">
        <v>100</v>
      </c>
      <c r="F42" s="12" t="s">
        <v>101</v>
      </c>
      <c r="G42" s="12" t="s">
        <v>158</v>
      </c>
      <c r="H42" s="13" t="s">
        <v>25</v>
      </c>
      <c r="I42" s="14" t="s">
        <v>23</v>
      </c>
      <c r="J42" s="15"/>
      <c r="K42" s="15"/>
      <c r="L42" s="16"/>
      <c r="M42" s="15"/>
      <c r="N42" s="15"/>
      <c r="O42" s="15"/>
      <c r="P42" s="16"/>
      <c r="Q42" s="17"/>
      <c r="R42" s="17"/>
      <c r="S42" s="15">
        <v>1</v>
      </c>
      <c r="T42" s="16"/>
      <c r="U42" s="15">
        <v>1</v>
      </c>
      <c r="V42" s="56">
        <f t="shared" si="0"/>
        <v>2</v>
      </c>
      <c r="W42" s="18"/>
      <c r="X42" s="18"/>
      <c r="Y42" s="18"/>
      <c r="Z42" s="18"/>
      <c r="AA42" s="18"/>
      <c r="AB42" s="18"/>
      <c r="AC42" s="18"/>
      <c r="AD42" s="18"/>
      <c r="AE42" s="18"/>
      <c r="AF42" s="18"/>
      <c r="AG42" s="18"/>
      <c r="AH42" s="18"/>
      <c r="AI42" s="56">
        <f t="shared" si="1"/>
        <v>0</v>
      </c>
      <c r="AJ42" s="19">
        <f t="shared" si="2"/>
        <v>2</v>
      </c>
      <c r="AK42" s="20">
        <f t="shared" si="8"/>
        <v>2.2222222222222223E-2</v>
      </c>
      <c r="AL42" s="21">
        <f t="shared" si="4"/>
        <v>0</v>
      </c>
      <c r="AM42" s="21">
        <f t="shared" si="5"/>
        <v>0</v>
      </c>
      <c r="AN42" s="21" t="str">
        <f t="shared" si="6"/>
        <v/>
      </c>
      <c r="AO42" s="22">
        <f t="shared" si="7"/>
        <v>0</v>
      </c>
      <c r="AP42" s="50" t="s">
        <v>133</v>
      </c>
      <c r="AQ42" s="54" t="s">
        <v>134</v>
      </c>
    </row>
    <row r="43" spans="2:43" ht="38.25" x14ac:dyDescent="0.25">
      <c r="B43" s="10">
        <v>37</v>
      </c>
      <c r="C43" s="10">
        <v>5</v>
      </c>
      <c r="D43" s="12" t="s">
        <v>26</v>
      </c>
      <c r="E43" s="11" t="s">
        <v>238</v>
      </c>
      <c r="F43" s="12" t="s">
        <v>102</v>
      </c>
      <c r="G43" s="12" t="s">
        <v>159</v>
      </c>
      <c r="H43" s="13" t="s">
        <v>25</v>
      </c>
      <c r="I43" s="14" t="s">
        <v>23</v>
      </c>
      <c r="J43" s="15"/>
      <c r="K43" s="15"/>
      <c r="L43" s="16"/>
      <c r="M43" s="15"/>
      <c r="N43" s="15"/>
      <c r="O43" s="15"/>
      <c r="P43" s="16"/>
      <c r="Q43" s="17"/>
      <c r="R43" s="17"/>
      <c r="S43" s="15"/>
      <c r="T43" s="16"/>
      <c r="U43" s="15">
        <v>1</v>
      </c>
      <c r="V43" s="56">
        <f t="shared" si="0"/>
        <v>1</v>
      </c>
      <c r="W43" s="18"/>
      <c r="X43" s="18"/>
      <c r="Y43" s="18"/>
      <c r="Z43" s="18"/>
      <c r="AA43" s="18"/>
      <c r="AB43" s="18"/>
      <c r="AC43" s="18"/>
      <c r="AD43" s="18"/>
      <c r="AE43" s="18"/>
      <c r="AF43" s="18"/>
      <c r="AG43" s="18"/>
      <c r="AH43" s="18"/>
      <c r="AI43" s="56">
        <f t="shared" si="1"/>
        <v>0</v>
      </c>
      <c r="AJ43" s="19">
        <f t="shared" si="2"/>
        <v>1</v>
      </c>
      <c r="AK43" s="20">
        <f t="shared" si="8"/>
        <v>1.1111111111111112E-2</v>
      </c>
      <c r="AL43" s="21">
        <f t="shared" si="4"/>
        <v>0</v>
      </c>
      <c r="AM43" s="21">
        <f t="shared" si="5"/>
        <v>0</v>
      </c>
      <c r="AN43" s="21" t="str">
        <f t="shared" si="6"/>
        <v/>
      </c>
      <c r="AO43" s="22">
        <f t="shared" si="7"/>
        <v>0</v>
      </c>
      <c r="AP43" s="50" t="s">
        <v>133</v>
      </c>
      <c r="AQ43" s="54" t="s">
        <v>134</v>
      </c>
    </row>
    <row r="44" spans="2:43" ht="25.5" x14ac:dyDescent="0.25">
      <c r="B44" s="10">
        <v>38</v>
      </c>
      <c r="C44" s="10">
        <v>5</v>
      </c>
      <c r="D44" s="12" t="s">
        <v>26</v>
      </c>
      <c r="E44" s="11" t="s">
        <v>239</v>
      </c>
      <c r="F44" s="12" t="s">
        <v>103</v>
      </c>
      <c r="G44" s="12" t="s">
        <v>104</v>
      </c>
      <c r="H44" s="13" t="s">
        <v>25</v>
      </c>
      <c r="I44" s="14" t="s">
        <v>23</v>
      </c>
      <c r="J44" s="15"/>
      <c r="K44" s="15"/>
      <c r="L44" s="16"/>
      <c r="M44" s="15"/>
      <c r="N44" s="15"/>
      <c r="O44" s="15"/>
      <c r="P44" s="16">
        <v>1</v>
      </c>
      <c r="Q44" s="17"/>
      <c r="R44" s="17"/>
      <c r="S44" s="15"/>
      <c r="T44" s="16"/>
      <c r="U44" s="15"/>
      <c r="V44" s="56">
        <f t="shared" si="0"/>
        <v>1</v>
      </c>
      <c r="W44" s="18"/>
      <c r="X44" s="18"/>
      <c r="Y44" s="18"/>
      <c r="Z44" s="18"/>
      <c r="AA44" s="18"/>
      <c r="AB44" s="18"/>
      <c r="AC44" s="18"/>
      <c r="AD44" s="18"/>
      <c r="AE44" s="18"/>
      <c r="AF44" s="18"/>
      <c r="AG44" s="18"/>
      <c r="AH44" s="18"/>
      <c r="AI44" s="56">
        <f t="shared" si="1"/>
        <v>0</v>
      </c>
      <c r="AJ44" s="19">
        <f t="shared" si="2"/>
        <v>1</v>
      </c>
      <c r="AK44" s="20">
        <f t="shared" si="8"/>
        <v>1.1111111111111112E-2</v>
      </c>
      <c r="AL44" s="21">
        <f t="shared" si="4"/>
        <v>0</v>
      </c>
      <c r="AM44" s="21">
        <f t="shared" si="5"/>
        <v>0</v>
      </c>
      <c r="AN44" s="21" t="str">
        <f t="shared" si="6"/>
        <v/>
      </c>
      <c r="AO44" s="22">
        <f t="shared" si="7"/>
        <v>0</v>
      </c>
      <c r="AP44" s="50" t="s">
        <v>133</v>
      </c>
      <c r="AQ44" s="54" t="s">
        <v>134</v>
      </c>
    </row>
    <row r="45" spans="2:43" ht="255" x14ac:dyDescent="0.25">
      <c r="B45" s="10">
        <v>39</v>
      </c>
      <c r="C45" s="10">
        <v>5</v>
      </c>
      <c r="D45" s="12" t="s">
        <v>26</v>
      </c>
      <c r="E45" s="11" t="s">
        <v>240</v>
      </c>
      <c r="F45" s="12" t="s">
        <v>194</v>
      </c>
      <c r="G45" s="12" t="s">
        <v>195</v>
      </c>
      <c r="H45" s="13" t="s">
        <v>25</v>
      </c>
      <c r="I45" s="14" t="s">
        <v>23</v>
      </c>
      <c r="J45" s="15"/>
      <c r="K45" s="15">
        <v>1</v>
      </c>
      <c r="L45" s="16"/>
      <c r="M45" s="15"/>
      <c r="N45" s="15"/>
      <c r="O45" s="15"/>
      <c r="P45" s="16"/>
      <c r="Q45" s="17"/>
      <c r="R45" s="17"/>
      <c r="S45" s="15"/>
      <c r="T45" s="16"/>
      <c r="U45" s="15"/>
      <c r="V45" s="56">
        <f t="shared" si="0"/>
        <v>1</v>
      </c>
      <c r="W45" s="18"/>
      <c r="X45" s="59">
        <v>0</v>
      </c>
      <c r="Y45" s="18"/>
      <c r="Z45" s="18"/>
      <c r="AA45" s="18"/>
      <c r="AB45" s="18"/>
      <c r="AC45" s="18"/>
      <c r="AD45" s="18"/>
      <c r="AE45" s="18"/>
      <c r="AF45" s="18"/>
      <c r="AG45" s="18"/>
      <c r="AH45" s="18"/>
      <c r="AI45" s="56">
        <f t="shared" si="1"/>
        <v>0</v>
      </c>
      <c r="AJ45" s="19">
        <f t="shared" si="2"/>
        <v>1</v>
      </c>
      <c r="AK45" s="20">
        <f t="shared" si="8"/>
        <v>1.1111111111111112E-2</v>
      </c>
      <c r="AL45" s="21">
        <f t="shared" si="4"/>
        <v>1.1111111111111112E-2</v>
      </c>
      <c r="AM45" s="21">
        <f t="shared" si="5"/>
        <v>0</v>
      </c>
      <c r="AN45" s="21">
        <f t="shared" si="6"/>
        <v>0</v>
      </c>
      <c r="AO45" s="22">
        <f t="shared" si="7"/>
        <v>0</v>
      </c>
      <c r="AP45" s="50" t="s">
        <v>160</v>
      </c>
      <c r="AQ45" s="51" t="s">
        <v>161</v>
      </c>
    </row>
    <row r="46" spans="2:43" ht="38.25" x14ac:dyDescent="0.25">
      <c r="B46" s="10">
        <v>40</v>
      </c>
      <c r="C46" s="10">
        <v>5</v>
      </c>
      <c r="D46" s="12" t="s">
        <v>26</v>
      </c>
      <c r="E46" s="11" t="s">
        <v>241</v>
      </c>
      <c r="F46" s="12" t="s">
        <v>105</v>
      </c>
      <c r="G46" s="12" t="s">
        <v>106</v>
      </c>
      <c r="H46" s="13" t="s">
        <v>25</v>
      </c>
      <c r="I46" s="14" t="s">
        <v>23</v>
      </c>
      <c r="J46" s="15"/>
      <c r="K46" s="15"/>
      <c r="L46" s="16"/>
      <c r="M46" s="15"/>
      <c r="N46" s="15"/>
      <c r="O46" s="15"/>
      <c r="P46" s="16">
        <v>1</v>
      </c>
      <c r="Q46" s="17"/>
      <c r="R46" s="17"/>
      <c r="S46" s="15"/>
      <c r="T46" s="16"/>
      <c r="U46" s="15"/>
      <c r="V46" s="56">
        <f t="shared" si="0"/>
        <v>1</v>
      </c>
      <c r="W46" s="59">
        <v>0</v>
      </c>
      <c r="X46" s="59">
        <v>0</v>
      </c>
      <c r="Y46" s="59">
        <v>0</v>
      </c>
      <c r="Z46" s="59">
        <v>0</v>
      </c>
      <c r="AA46" s="18"/>
      <c r="AB46" s="18"/>
      <c r="AC46" s="18"/>
      <c r="AD46" s="18"/>
      <c r="AE46" s="18"/>
      <c r="AF46" s="18"/>
      <c r="AG46" s="18"/>
      <c r="AH46" s="18"/>
      <c r="AI46" s="56">
        <f t="shared" si="1"/>
        <v>0</v>
      </c>
      <c r="AJ46" s="19">
        <f t="shared" si="2"/>
        <v>1</v>
      </c>
      <c r="AK46" s="20">
        <f t="shared" si="8"/>
        <v>1.1111111111111112E-2</v>
      </c>
      <c r="AL46" s="21">
        <f t="shared" si="4"/>
        <v>0</v>
      </c>
      <c r="AM46" s="21">
        <f t="shared" si="5"/>
        <v>0</v>
      </c>
      <c r="AN46" s="21" t="str">
        <f t="shared" si="6"/>
        <v/>
      </c>
      <c r="AO46" s="22">
        <f t="shared" si="7"/>
        <v>0</v>
      </c>
      <c r="AP46" s="50" t="s">
        <v>144</v>
      </c>
      <c r="AQ46" s="53" t="s">
        <v>283</v>
      </c>
    </row>
    <row r="47" spans="2:43" ht="38.25" x14ac:dyDescent="0.25">
      <c r="B47" s="10">
        <v>41</v>
      </c>
      <c r="C47" s="10">
        <v>5</v>
      </c>
      <c r="D47" s="12" t="s">
        <v>26</v>
      </c>
      <c r="E47" s="11" t="s">
        <v>242</v>
      </c>
      <c r="F47" s="12" t="s">
        <v>107</v>
      </c>
      <c r="G47" s="12" t="s">
        <v>108</v>
      </c>
      <c r="H47" s="13" t="s">
        <v>25</v>
      </c>
      <c r="I47" s="14" t="s">
        <v>23</v>
      </c>
      <c r="J47" s="15"/>
      <c r="K47" s="15"/>
      <c r="L47" s="16"/>
      <c r="M47" s="15"/>
      <c r="N47" s="15"/>
      <c r="O47" s="15"/>
      <c r="P47" s="16"/>
      <c r="Q47" s="17">
        <v>1</v>
      </c>
      <c r="R47" s="17"/>
      <c r="S47" s="15"/>
      <c r="T47" s="16"/>
      <c r="U47" s="15"/>
      <c r="V47" s="56">
        <f t="shared" si="0"/>
        <v>1</v>
      </c>
      <c r="W47" s="18"/>
      <c r="X47" s="18"/>
      <c r="Y47" s="18"/>
      <c r="Z47" s="18"/>
      <c r="AA47" s="18"/>
      <c r="AB47" s="18"/>
      <c r="AC47" s="18"/>
      <c r="AD47" s="18"/>
      <c r="AE47" s="18"/>
      <c r="AF47" s="18"/>
      <c r="AG47" s="18"/>
      <c r="AH47" s="18"/>
      <c r="AI47" s="56">
        <f t="shared" ref="AI47:AI63" si="9">SUM(W47:AH47)</f>
        <v>0</v>
      </c>
      <c r="AJ47" s="19">
        <f t="shared" ref="AJ47:AJ61" si="10">IFERROR(IF(I47="SI",COUNTA(J47:U47),IF(I47="NO",COUNTA(J47:U47)/12,"")),"")</f>
        <v>1</v>
      </c>
      <c r="AK47" s="20">
        <f t="shared" si="8"/>
        <v>1.1111111111111112E-2</v>
      </c>
      <c r="AL47" s="21">
        <f t="shared" si="4"/>
        <v>0</v>
      </c>
      <c r="AM47" s="21">
        <f t="shared" si="5"/>
        <v>0</v>
      </c>
      <c r="AN47" s="21" t="str">
        <f t="shared" si="6"/>
        <v/>
      </c>
      <c r="AO47" s="22">
        <f t="shared" si="7"/>
        <v>0</v>
      </c>
      <c r="AP47" s="50" t="s">
        <v>133</v>
      </c>
      <c r="AQ47" s="54" t="s">
        <v>134</v>
      </c>
    </row>
    <row r="48" spans="2:43" ht="51" x14ac:dyDescent="0.25">
      <c r="B48" s="10">
        <v>42</v>
      </c>
      <c r="C48" s="10">
        <v>5</v>
      </c>
      <c r="D48" s="12" t="s">
        <v>26</v>
      </c>
      <c r="E48" s="11" t="s">
        <v>243</v>
      </c>
      <c r="F48" s="12" t="s">
        <v>27</v>
      </c>
      <c r="G48" s="12" t="s">
        <v>162</v>
      </c>
      <c r="H48" s="13" t="s">
        <v>24</v>
      </c>
      <c r="I48" s="14" t="s">
        <v>23</v>
      </c>
      <c r="J48" s="15"/>
      <c r="K48" s="15"/>
      <c r="L48" s="16"/>
      <c r="M48" s="15"/>
      <c r="N48" s="15">
        <v>2</v>
      </c>
      <c r="O48" s="15"/>
      <c r="P48" s="16"/>
      <c r="Q48" s="17"/>
      <c r="R48" s="17"/>
      <c r="S48" s="15"/>
      <c r="T48" s="16"/>
      <c r="U48" s="15"/>
      <c r="V48" s="56">
        <f t="shared" ref="V48:V63" si="11">SUM(J48:U48)</f>
        <v>2</v>
      </c>
      <c r="W48" s="18"/>
      <c r="X48" s="18"/>
      <c r="Y48" s="18"/>
      <c r="Z48" s="18"/>
      <c r="AA48" s="18"/>
      <c r="AB48" s="18"/>
      <c r="AC48" s="18"/>
      <c r="AD48" s="18"/>
      <c r="AE48" s="18"/>
      <c r="AF48" s="18"/>
      <c r="AG48" s="18"/>
      <c r="AH48" s="18"/>
      <c r="AI48" s="56">
        <f t="shared" si="9"/>
        <v>0</v>
      </c>
      <c r="AJ48" s="19">
        <f t="shared" si="10"/>
        <v>1</v>
      </c>
      <c r="AK48" s="20">
        <f t="shared" si="8"/>
        <v>1.1111111111111112E-2</v>
      </c>
      <c r="AL48" s="21">
        <f t="shared" si="4"/>
        <v>0</v>
      </c>
      <c r="AM48" s="21">
        <f t="shared" si="5"/>
        <v>0</v>
      </c>
      <c r="AN48" s="21" t="str">
        <f t="shared" si="6"/>
        <v/>
      </c>
      <c r="AO48" s="22">
        <f t="shared" si="7"/>
        <v>0</v>
      </c>
      <c r="AP48" s="50" t="s">
        <v>133</v>
      </c>
      <c r="AQ48" s="54" t="s">
        <v>134</v>
      </c>
    </row>
    <row r="49" spans="2:43" ht="25.5" x14ac:dyDescent="0.25">
      <c r="B49" s="10">
        <v>43</v>
      </c>
      <c r="C49" s="10">
        <v>5</v>
      </c>
      <c r="D49" s="12" t="s">
        <v>26</v>
      </c>
      <c r="E49" s="11" t="s">
        <v>244</v>
      </c>
      <c r="F49" s="12" t="s">
        <v>109</v>
      </c>
      <c r="G49" s="12" t="s">
        <v>163</v>
      </c>
      <c r="H49" s="13" t="s">
        <v>25</v>
      </c>
      <c r="I49" s="14" t="s">
        <v>23</v>
      </c>
      <c r="J49" s="15"/>
      <c r="K49" s="15"/>
      <c r="L49" s="16"/>
      <c r="M49" s="15"/>
      <c r="N49" s="15"/>
      <c r="O49" s="15"/>
      <c r="P49" s="16"/>
      <c r="Q49" s="17"/>
      <c r="R49" s="17"/>
      <c r="S49" s="15">
        <v>1</v>
      </c>
      <c r="T49" s="16"/>
      <c r="U49" s="15"/>
      <c r="V49" s="56">
        <f t="shared" si="11"/>
        <v>1</v>
      </c>
      <c r="W49" s="18"/>
      <c r="X49" s="18"/>
      <c r="Y49" s="18"/>
      <c r="Z49" s="18"/>
      <c r="AA49" s="18"/>
      <c r="AB49" s="18"/>
      <c r="AC49" s="18"/>
      <c r="AD49" s="18"/>
      <c r="AE49" s="18"/>
      <c r="AF49" s="18"/>
      <c r="AG49" s="18"/>
      <c r="AH49" s="18"/>
      <c r="AI49" s="56">
        <f t="shared" si="9"/>
        <v>0</v>
      </c>
      <c r="AJ49" s="19">
        <f t="shared" si="10"/>
        <v>1</v>
      </c>
      <c r="AK49" s="20">
        <f t="shared" si="8"/>
        <v>1.1111111111111112E-2</v>
      </c>
      <c r="AL49" s="21">
        <f t="shared" si="4"/>
        <v>0</v>
      </c>
      <c r="AM49" s="21">
        <f t="shared" si="5"/>
        <v>0</v>
      </c>
      <c r="AN49" s="21" t="str">
        <f t="shared" si="6"/>
        <v/>
      </c>
      <c r="AO49" s="22">
        <f t="shared" si="7"/>
        <v>0</v>
      </c>
      <c r="AP49" s="50" t="s">
        <v>133</v>
      </c>
      <c r="AQ49" s="54" t="s">
        <v>134</v>
      </c>
    </row>
    <row r="50" spans="2:43" ht="25.5" x14ac:dyDescent="0.25">
      <c r="B50" s="10">
        <v>44</v>
      </c>
      <c r="C50" s="10">
        <v>5</v>
      </c>
      <c r="D50" s="12" t="s">
        <v>26</v>
      </c>
      <c r="E50" s="11" t="s">
        <v>245</v>
      </c>
      <c r="F50" s="12" t="s">
        <v>284</v>
      </c>
      <c r="G50" s="12" t="s">
        <v>285</v>
      </c>
      <c r="H50" s="13" t="s">
        <v>24</v>
      </c>
      <c r="I50" s="14" t="s">
        <v>23</v>
      </c>
      <c r="J50" s="15"/>
      <c r="K50" s="15"/>
      <c r="L50" s="16"/>
      <c r="M50" s="15"/>
      <c r="N50" s="15"/>
      <c r="O50" s="15"/>
      <c r="P50" s="16"/>
      <c r="Q50" s="17"/>
      <c r="R50" s="17"/>
      <c r="S50" s="15">
        <v>1</v>
      </c>
      <c r="T50" s="16"/>
      <c r="U50" s="15"/>
      <c r="V50" s="56">
        <f t="shared" si="11"/>
        <v>1</v>
      </c>
      <c r="W50" s="18"/>
      <c r="X50" s="18"/>
      <c r="Y50" s="18"/>
      <c r="Z50" s="18"/>
      <c r="AA50" s="18"/>
      <c r="AB50" s="18"/>
      <c r="AC50" s="18"/>
      <c r="AD50" s="18"/>
      <c r="AE50" s="18"/>
      <c r="AF50" s="18"/>
      <c r="AG50" s="18"/>
      <c r="AH50" s="18"/>
      <c r="AI50" s="56">
        <f t="shared" si="9"/>
        <v>0</v>
      </c>
      <c r="AJ50" s="19">
        <f t="shared" si="10"/>
        <v>1</v>
      </c>
      <c r="AK50" s="20">
        <f t="shared" si="8"/>
        <v>1.1111111111111112E-2</v>
      </c>
      <c r="AL50" s="21">
        <f t="shared" si="4"/>
        <v>0</v>
      </c>
      <c r="AM50" s="21">
        <f t="shared" si="5"/>
        <v>0</v>
      </c>
      <c r="AN50" s="21" t="str">
        <f t="shared" si="6"/>
        <v/>
      </c>
      <c r="AO50" s="22">
        <f t="shared" si="7"/>
        <v>0</v>
      </c>
      <c r="AP50" s="50" t="s">
        <v>133</v>
      </c>
      <c r="AQ50" s="54" t="s">
        <v>134</v>
      </c>
    </row>
    <row r="51" spans="2:43" ht="51" x14ac:dyDescent="0.25">
      <c r="B51" s="10">
        <v>45</v>
      </c>
      <c r="C51" s="10">
        <v>5</v>
      </c>
      <c r="D51" s="12" t="s">
        <v>26</v>
      </c>
      <c r="E51" s="11" t="s">
        <v>246</v>
      </c>
      <c r="F51" s="12" t="s">
        <v>110</v>
      </c>
      <c r="G51" s="12" t="s">
        <v>111</v>
      </c>
      <c r="H51" s="13" t="s">
        <v>25</v>
      </c>
      <c r="I51" s="14" t="s">
        <v>23</v>
      </c>
      <c r="J51" s="15"/>
      <c r="K51" s="15"/>
      <c r="L51" s="16"/>
      <c r="M51" s="15"/>
      <c r="N51" s="15"/>
      <c r="O51" s="15"/>
      <c r="P51" s="16"/>
      <c r="Q51" s="17">
        <v>1</v>
      </c>
      <c r="R51" s="17"/>
      <c r="S51" s="15"/>
      <c r="T51" s="16"/>
      <c r="U51" s="15"/>
      <c r="V51" s="56">
        <f t="shared" si="11"/>
        <v>1</v>
      </c>
      <c r="W51" s="18"/>
      <c r="X51" s="18"/>
      <c r="Y51" s="18"/>
      <c r="Z51" s="18"/>
      <c r="AA51" s="18"/>
      <c r="AB51" s="18"/>
      <c r="AC51" s="18"/>
      <c r="AD51" s="18"/>
      <c r="AE51" s="18"/>
      <c r="AF51" s="18"/>
      <c r="AG51" s="18"/>
      <c r="AH51" s="18"/>
      <c r="AI51" s="56">
        <f t="shared" si="9"/>
        <v>0</v>
      </c>
      <c r="AJ51" s="19">
        <f t="shared" si="10"/>
        <v>1</v>
      </c>
      <c r="AK51" s="20">
        <f t="shared" si="8"/>
        <v>1.1111111111111112E-2</v>
      </c>
      <c r="AL51" s="21">
        <f t="shared" si="4"/>
        <v>0</v>
      </c>
      <c r="AM51" s="21">
        <f t="shared" si="5"/>
        <v>0</v>
      </c>
      <c r="AN51" s="21" t="str">
        <f t="shared" si="6"/>
        <v/>
      </c>
      <c r="AO51" s="22">
        <f t="shared" si="7"/>
        <v>0</v>
      </c>
      <c r="AP51" s="50" t="s">
        <v>133</v>
      </c>
      <c r="AQ51" s="54" t="s">
        <v>134</v>
      </c>
    </row>
    <row r="52" spans="2:43" ht="63.75" x14ac:dyDescent="0.25">
      <c r="B52" s="10">
        <v>46</v>
      </c>
      <c r="C52" s="10">
        <v>5</v>
      </c>
      <c r="D52" s="12" t="s">
        <v>26</v>
      </c>
      <c r="E52" s="11" t="s">
        <v>247</v>
      </c>
      <c r="F52" s="12" t="s">
        <v>186</v>
      </c>
      <c r="G52" s="12" t="s">
        <v>112</v>
      </c>
      <c r="H52" s="13" t="s">
        <v>25</v>
      </c>
      <c r="I52" s="14" t="s">
        <v>23</v>
      </c>
      <c r="J52" s="15"/>
      <c r="K52" s="15"/>
      <c r="L52" s="16">
        <v>2</v>
      </c>
      <c r="M52" s="15"/>
      <c r="N52" s="15"/>
      <c r="O52" s="15"/>
      <c r="P52" s="16"/>
      <c r="Q52" s="17"/>
      <c r="R52" s="17">
        <v>2</v>
      </c>
      <c r="S52" s="15"/>
      <c r="T52" s="16"/>
      <c r="U52" s="15"/>
      <c r="V52" s="56">
        <f t="shared" si="11"/>
        <v>4</v>
      </c>
      <c r="W52" s="18"/>
      <c r="X52" s="18"/>
      <c r="Y52" s="18"/>
      <c r="Z52" s="59">
        <v>0</v>
      </c>
      <c r="AA52" s="18"/>
      <c r="AB52" s="18"/>
      <c r="AC52" s="18"/>
      <c r="AD52" s="18"/>
      <c r="AE52" s="18"/>
      <c r="AF52" s="18"/>
      <c r="AG52" s="18"/>
      <c r="AH52" s="18"/>
      <c r="AI52" s="56">
        <f t="shared" si="9"/>
        <v>0</v>
      </c>
      <c r="AJ52" s="19">
        <f t="shared" si="10"/>
        <v>2</v>
      </c>
      <c r="AK52" s="20">
        <f t="shared" si="8"/>
        <v>2.2222222222222223E-2</v>
      </c>
      <c r="AL52" s="21">
        <f t="shared" si="4"/>
        <v>1.1111111111111112E-2</v>
      </c>
      <c r="AM52" s="21">
        <f t="shared" si="5"/>
        <v>0</v>
      </c>
      <c r="AN52" s="21">
        <f t="shared" si="6"/>
        <v>0</v>
      </c>
      <c r="AO52" s="22">
        <f t="shared" si="7"/>
        <v>0</v>
      </c>
      <c r="AP52" s="50" t="s">
        <v>183</v>
      </c>
      <c r="AQ52" s="51" t="s">
        <v>286</v>
      </c>
    </row>
    <row r="53" spans="2:43" ht="63.75" x14ac:dyDescent="0.25">
      <c r="B53" s="10">
        <v>47</v>
      </c>
      <c r="C53" s="10">
        <v>5</v>
      </c>
      <c r="D53" s="12" t="s">
        <v>26</v>
      </c>
      <c r="E53" s="11" t="s">
        <v>248</v>
      </c>
      <c r="F53" s="12" t="s">
        <v>113</v>
      </c>
      <c r="G53" s="12" t="s">
        <v>287</v>
      </c>
      <c r="H53" s="13" t="s">
        <v>25</v>
      </c>
      <c r="I53" s="14" t="s">
        <v>23</v>
      </c>
      <c r="J53" s="15"/>
      <c r="K53" s="15"/>
      <c r="L53" s="16"/>
      <c r="M53" s="15">
        <v>1</v>
      </c>
      <c r="N53" s="15"/>
      <c r="O53" s="15"/>
      <c r="P53" s="16"/>
      <c r="Q53" s="17"/>
      <c r="R53" s="17"/>
      <c r="S53" s="15"/>
      <c r="T53" s="16"/>
      <c r="U53" s="15"/>
      <c r="V53" s="56">
        <f t="shared" si="11"/>
        <v>1</v>
      </c>
      <c r="W53" s="18"/>
      <c r="X53" s="18"/>
      <c r="Y53" s="18"/>
      <c r="Z53" s="18">
        <v>1</v>
      </c>
      <c r="AA53" s="18"/>
      <c r="AB53" s="18"/>
      <c r="AC53" s="18"/>
      <c r="AD53" s="18"/>
      <c r="AE53" s="18"/>
      <c r="AF53" s="18"/>
      <c r="AG53" s="18"/>
      <c r="AH53" s="18"/>
      <c r="AI53" s="56">
        <f t="shared" si="9"/>
        <v>1</v>
      </c>
      <c r="AJ53" s="19">
        <f t="shared" si="10"/>
        <v>1</v>
      </c>
      <c r="AK53" s="20">
        <f t="shared" si="8"/>
        <v>1.1111111111111112E-2</v>
      </c>
      <c r="AL53" s="21">
        <f t="shared" si="4"/>
        <v>1.1111111111111112E-2</v>
      </c>
      <c r="AM53" s="21">
        <f t="shared" si="5"/>
        <v>1.1111111111111112E-2</v>
      </c>
      <c r="AN53" s="21">
        <f t="shared" si="6"/>
        <v>1</v>
      </c>
      <c r="AO53" s="22">
        <f t="shared" si="7"/>
        <v>1</v>
      </c>
      <c r="AP53" s="50" t="s">
        <v>175</v>
      </c>
      <c r="AQ53" s="52" t="s">
        <v>288</v>
      </c>
    </row>
    <row r="54" spans="2:43" ht="38.25" x14ac:dyDescent="0.25">
      <c r="B54" s="10">
        <v>48</v>
      </c>
      <c r="C54" s="10">
        <v>5</v>
      </c>
      <c r="D54" s="12" t="s">
        <v>26</v>
      </c>
      <c r="E54" s="11" t="s">
        <v>249</v>
      </c>
      <c r="F54" s="12" t="s">
        <v>114</v>
      </c>
      <c r="G54" s="12" t="s">
        <v>115</v>
      </c>
      <c r="H54" s="13" t="s">
        <v>25</v>
      </c>
      <c r="I54" s="14" t="s">
        <v>23</v>
      </c>
      <c r="J54" s="15"/>
      <c r="K54" s="15"/>
      <c r="L54" s="16"/>
      <c r="M54" s="15">
        <v>1</v>
      </c>
      <c r="N54" s="15"/>
      <c r="O54" s="15"/>
      <c r="P54" s="16">
        <v>1</v>
      </c>
      <c r="Q54" s="17"/>
      <c r="R54" s="17"/>
      <c r="S54" s="15">
        <v>1</v>
      </c>
      <c r="T54" s="16"/>
      <c r="U54" s="15"/>
      <c r="V54" s="56">
        <f t="shared" si="11"/>
        <v>3</v>
      </c>
      <c r="W54" s="18"/>
      <c r="X54" s="18"/>
      <c r="Y54" s="18"/>
      <c r="Z54" s="18">
        <v>1</v>
      </c>
      <c r="AA54" s="18"/>
      <c r="AB54" s="18"/>
      <c r="AC54" s="18"/>
      <c r="AD54" s="18"/>
      <c r="AE54" s="18"/>
      <c r="AF54" s="18"/>
      <c r="AG54" s="18"/>
      <c r="AH54" s="18"/>
      <c r="AI54" s="56">
        <f t="shared" si="9"/>
        <v>1</v>
      </c>
      <c r="AJ54" s="19">
        <f t="shared" si="10"/>
        <v>3</v>
      </c>
      <c r="AK54" s="20">
        <f t="shared" si="8"/>
        <v>3.3333333333333333E-2</v>
      </c>
      <c r="AL54" s="21">
        <f t="shared" si="4"/>
        <v>1.1111111111111112E-2</v>
      </c>
      <c r="AM54" s="21">
        <f t="shared" si="5"/>
        <v>1.1111111111111112E-2</v>
      </c>
      <c r="AN54" s="21">
        <f t="shared" si="6"/>
        <v>1</v>
      </c>
      <c r="AO54" s="22">
        <f t="shared" si="7"/>
        <v>0.33333333333333337</v>
      </c>
      <c r="AP54" s="50" t="s">
        <v>177</v>
      </c>
      <c r="AQ54" s="52" t="s">
        <v>176</v>
      </c>
    </row>
    <row r="55" spans="2:43" ht="76.5" x14ac:dyDescent="0.25">
      <c r="B55" s="10">
        <v>49</v>
      </c>
      <c r="C55" s="10">
        <v>6</v>
      </c>
      <c r="D55" s="12" t="s">
        <v>116</v>
      </c>
      <c r="E55" s="11" t="s">
        <v>250</v>
      </c>
      <c r="F55" s="12" t="s">
        <v>196</v>
      </c>
      <c r="G55" s="12" t="s">
        <v>289</v>
      </c>
      <c r="H55" s="13" t="s">
        <v>30</v>
      </c>
      <c r="I55" s="14" t="s">
        <v>23</v>
      </c>
      <c r="J55" s="15"/>
      <c r="K55" s="15"/>
      <c r="L55" s="16"/>
      <c r="M55" s="55">
        <v>1</v>
      </c>
      <c r="N55" s="15"/>
      <c r="O55" s="15"/>
      <c r="P55" s="16"/>
      <c r="Q55" s="17"/>
      <c r="R55" s="17">
        <v>1</v>
      </c>
      <c r="S55" s="15"/>
      <c r="T55" s="16"/>
      <c r="U55" s="15"/>
      <c r="V55" s="56">
        <f t="shared" si="11"/>
        <v>2</v>
      </c>
      <c r="W55" s="18"/>
      <c r="X55" s="18"/>
      <c r="Y55" s="18"/>
      <c r="Z55" s="59">
        <v>0</v>
      </c>
      <c r="AA55" s="18"/>
      <c r="AB55" s="18"/>
      <c r="AC55" s="18"/>
      <c r="AD55" s="18"/>
      <c r="AE55" s="18"/>
      <c r="AF55" s="18"/>
      <c r="AG55" s="18"/>
      <c r="AH55" s="18"/>
      <c r="AI55" s="56">
        <f t="shared" si="9"/>
        <v>0</v>
      </c>
      <c r="AJ55" s="19">
        <f t="shared" si="10"/>
        <v>2</v>
      </c>
      <c r="AK55" s="20">
        <f t="shared" si="8"/>
        <v>2.2222222222222223E-2</v>
      </c>
      <c r="AL55" s="21">
        <f t="shared" si="4"/>
        <v>1.1111111111111112E-2</v>
      </c>
      <c r="AM55" s="21">
        <f t="shared" si="5"/>
        <v>0</v>
      </c>
      <c r="AN55" s="21">
        <f t="shared" si="6"/>
        <v>0</v>
      </c>
      <c r="AO55" s="22">
        <f t="shared" si="7"/>
        <v>0</v>
      </c>
      <c r="AP55" s="50" t="s">
        <v>178</v>
      </c>
      <c r="AQ55" s="51" t="s">
        <v>290</v>
      </c>
    </row>
    <row r="56" spans="2:43" ht="51" x14ac:dyDescent="0.25">
      <c r="B56" s="10">
        <v>50</v>
      </c>
      <c r="C56" s="10">
        <v>6</v>
      </c>
      <c r="D56" s="12" t="s">
        <v>116</v>
      </c>
      <c r="E56" s="11" t="s">
        <v>251</v>
      </c>
      <c r="F56" s="12" t="s">
        <v>117</v>
      </c>
      <c r="G56" s="12" t="s">
        <v>164</v>
      </c>
      <c r="H56" s="13" t="s">
        <v>118</v>
      </c>
      <c r="I56" s="14" t="s">
        <v>23</v>
      </c>
      <c r="J56" s="15"/>
      <c r="K56" s="15"/>
      <c r="L56" s="16"/>
      <c r="M56" s="15"/>
      <c r="N56" s="15">
        <v>1</v>
      </c>
      <c r="O56" s="15"/>
      <c r="P56" s="16"/>
      <c r="Q56" s="17"/>
      <c r="R56" s="17"/>
      <c r="S56" s="15"/>
      <c r="T56" s="16"/>
      <c r="U56" s="15"/>
      <c r="V56" s="56">
        <f t="shared" si="11"/>
        <v>1</v>
      </c>
      <c r="W56" s="18"/>
      <c r="X56" s="18"/>
      <c r="Y56" s="18"/>
      <c r="Z56" s="18"/>
      <c r="AA56" s="18"/>
      <c r="AB56" s="18"/>
      <c r="AC56" s="18"/>
      <c r="AD56" s="18"/>
      <c r="AE56" s="18"/>
      <c r="AF56" s="18"/>
      <c r="AG56" s="18"/>
      <c r="AH56" s="18"/>
      <c r="AI56" s="56">
        <f t="shared" si="9"/>
        <v>0</v>
      </c>
      <c r="AJ56" s="19">
        <f t="shared" si="10"/>
        <v>1</v>
      </c>
      <c r="AK56" s="20">
        <f t="shared" si="8"/>
        <v>1.1111111111111112E-2</v>
      </c>
      <c r="AL56" s="21">
        <f t="shared" si="4"/>
        <v>0</v>
      </c>
      <c r="AM56" s="21">
        <f t="shared" si="5"/>
        <v>0</v>
      </c>
      <c r="AN56" s="21" t="str">
        <f t="shared" si="6"/>
        <v/>
      </c>
      <c r="AO56" s="22">
        <f t="shared" si="7"/>
        <v>0</v>
      </c>
      <c r="AP56" s="50" t="s">
        <v>133</v>
      </c>
      <c r="AQ56" s="54" t="s">
        <v>134</v>
      </c>
    </row>
    <row r="57" spans="2:43" ht="38.25" x14ac:dyDescent="0.25">
      <c r="B57" s="10">
        <v>51</v>
      </c>
      <c r="C57" s="10">
        <v>6</v>
      </c>
      <c r="D57" s="12" t="s">
        <v>116</v>
      </c>
      <c r="E57" s="11" t="s">
        <v>252</v>
      </c>
      <c r="F57" s="12" t="s">
        <v>119</v>
      </c>
      <c r="G57" s="12" t="s">
        <v>165</v>
      </c>
      <c r="H57" s="13" t="s">
        <v>118</v>
      </c>
      <c r="I57" s="14" t="s">
        <v>23</v>
      </c>
      <c r="J57" s="15"/>
      <c r="K57" s="15"/>
      <c r="L57" s="16"/>
      <c r="M57" s="15"/>
      <c r="N57" s="15"/>
      <c r="O57" s="15"/>
      <c r="P57" s="16"/>
      <c r="Q57" s="17"/>
      <c r="R57" s="17">
        <v>1</v>
      </c>
      <c r="S57" s="15"/>
      <c r="T57" s="16"/>
      <c r="U57" s="15"/>
      <c r="V57" s="56">
        <f t="shared" si="11"/>
        <v>1</v>
      </c>
      <c r="W57" s="18"/>
      <c r="X57" s="18"/>
      <c r="Y57" s="18"/>
      <c r="Z57" s="18"/>
      <c r="AA57" s="18"/>
      <c r="AB57" s="18"/>
      <c r="AC57" s="18"/>
      <c r="AD57" s="18"/>
      <c r="AE57" s="18"/>
      <c r="AF57" s="18"/>
      <c r="AG57" s="18"/>
      <c r="AH57" s="18"/>
      <c r="AI57" s="56">
        <f t="shared" si="9"/>
        <v>0</v>
      </c>
      <c r="AJ57" s="19">
        <f t="shared" si="10"/>
        <v>1</v>
      </c>
      <c r="AK57" s="20">
        <f t="shared" si="8"/>
        <v>1.1111111111111112E-2</v>
      </c>
      <c r="AL57" s="21">
        <f t="shared" si="4"/>
        <v>0</v>
      </c>
      <c r="AM57" s="21">
        <f t="shared" si="5"/>
        <v>0</v>
      </c>
      <c r="AN57" s="21" t="str">
        <f t="shared" si="6"/>
        <v/>
      </c>
      <c r="AO57" s="22">
        <f t="shared" si="7"/>
        <v>0</v>
      </c>
      <c r="AP57" s="50" t="s">
        <v>133</v>
      </c>
      <c r="AQ57" s="54" t="s">
        <v>134</v>
      </c>
    </row>
    <row r="58" spans="2:43" ht="76.5" x14ac:dyDescent="0.25">
      <c r="B58" s="10">
        <v>52</v>
      </c>
      <c r="C58" s="10">
        <v>6</v>
      </c>
      <c r="D58" s="12" t="s">
        <v>116</v>
      </c>
      <c r="E58" s="11" t="s">
        <v>253</v>
      </c>
      <c r="F58" s="12" t="s">
        <v>120</v>
      </c>
      <c r="G58" s="12" t="s">
        <v>166</v>
      </c>
      <c r="H58" s="13" t="s">
        <v>121</v>
      </c>
      <c r="I58" s="14" t="s">
        <v>23</v>
      </c>
      <c r="J58" s="15"/>
      <c r="K58" s="15">
        <v>1</v>
      </c>
      <c r="L58" s="16"/>
      <c r="M58" s="15">
        <v>1</v>
      </c>
      <c r="N58" s="15">
        <v>1</v>
      </c>
      <c r="O58" s="15"/>
      <c r="P58" s="16"/>
      <c r="Q58" s="17">
        <v>1</v>
      </c>
      <c r="R58" s="17"/>
      <c r="S58" s="15">
        <v>1</v>
      </c>
      <c r="T58" s="16"/>
      <c r="U58" s="15"/>
      <c r="V58" s="56">
        <f t="shared" si="11"/>
        <v>5</v>
      </c>
      <c r="W58" s="18"/>
      <c r="X58" s="59">
        <v>0</v>
      </c>
      <c r="Y58" s="18"/>
      <c r="Z58" s="59">
        <v>0</v>
      </c>
      <c r="AA58" s="18"/>
      <c r="AB58" s="18"/>
      <c r="AC58" s="18"/>
      <c r="AD58" s="18"/>
      <c r="AE58" s="18"/>
      <c r="AF58" s="18"/>
      <c r="AG58" s="18"/>
      <c r="AH58" s="18"/>
      <c r="AI58" s="56">
        <f>SUM(W58:AH58)</f>
        <v>0</v>
      </c>
      <c r="AJ58" s="19">
        <f t="shared" si="10"/>
        <v>5</v>
      </c>
      <c r="AK58" s="20">
        <f t="shared" si="8"/>
        <v>5.5555555555555559E-2</v>
      </c>
      <c r="AL58" s="21">
        <f t="shared" si="4"/>
        <v>2.2222222222222223E-2</v>
      </c>
      <c r="AM58" s="21">
        <f t="shared" si="5"/>
        <v>0</v>
      </c>
      <c r="AN58" s="21">
        <f t="shared" si="6"/>
        <v>0</v>
      </c>
      <c r="AO58" s="22">
        <f t="shared" si="7"/>
        <v>0</v>
      </c>
      <c r="AP58" s="50" t="s">
        <v>180</v>
      </c>
      <c r="AQ58" s="51" t="s">
        <v>179</v>
      </c>
    </row>
    <row r="59" spans="2:43" ht="51" x14ac:dyDescent="0.25">
      <c r="B59" s="10">
        <v>53</v>
      </c>
      <c r="C59" s="10">
        <v>6</v>
      </c>
      <c r="D59" s="12" t="s">
        <v>116</v>
      </c>
      <c r="E59" s="11" t="s">
        <v>254</v>
      </c>
      <c r="F59" s="12" t="s">
        <v>122</v>
      </c>
      <c r="G59" s="13" t="s">
        <v>123</v>
      </c>
      <c r="H59" s="13" t="s">
        <v>25</v>
      </c>
      <c r="I59" s="14" t="s">
        <v>23</v>
      </c>
      <c r="J59" s="15"/>
      <c r="K59" s="15"/>
      <c r="L59" s="16"/>
      <c r="M59" s="15"/>
      <c r="N59" s="15"/>
      <c r="O59" s="15"/>
      <c r="P59" s="16"/>
      <c r="Q59" s="17"/>
      <c r="R59" s="17"/>
      <c r="S59" s="15"/>
      <c r="T59" s="16">
        <v>1</v>
      </c>
      <c r="U59" s="15"/>
      <c r="V59" s="56">
        <f t="shared" si="11"/>
        <v>1</v>
      </c>
      <c r="W59" s="18"/>
      <c r="X59" s="18"/>
      <c r="Y59" s="18"/>
      <c r="Z59" s="18"/>
      <c r="AA59" s="18"/>
      <c r="AB59" s="18"/>
      <c r="AC59" s="18"/>
      <c r="AD59" s="18"/>
      <c r="AE59" s="18"/>
      <c r="AF59" s="18"/>
      <c r="AG59" s="18"/>
      <c r="AH59" s="18"/>
      <c r="AI59" s="56">
        <f t="shared" si="9"/>
        <v>0</v>
      </c>
      <c r="AJ59" s="19">
        <f t="shared" si="10"/>
        <v>1</v>
      </c>
      <c r="AK59" s="20">
        <f t="shared" si="8"/>
        <v>1.1111111111111112E-2</v>
      </c>
      <c r="AL59" s="21">
        <f t="shared" si="4"/>
        <v>0</v>
      </c>
      <c r="AM59" s="21">
        <f t="shared" si="5"/>
        <v>0</v>
      </c>
      <c r="AN59" s="21" t="str">
        <f t="shared" si="6"/>
        <v/>
      </c>
      <c r="AO59" s="22">
        <f t="shared" si="7"/>
        <v>0</v>
      </c>
      <c r="AP59" s="50" t="s">
        <v>133</v>
      </c>
      <c r="AQ59" s="54" t="s">
        <v>134</v>
      </c>
    </row>
    <row r="60" spans="2:43" ht="63.75" x14ac:dyDescent="0.25">
      <c r="B60" s="10">
        <v>54</v>
      </c>
      <c r="C60" s="10">
        <v>6</v>
      </c>
      <c r="D60" s="12" t="s">
        <v>116</v>
      </c>
      <c r="E60" s="11" t="s">
        <v>255</v>
      </c>
      <c r="F60" s="12" t="s">
        <v>124</v>
      </c>
      <c r="G60" s="13" t="s">
        <v>167</v>
      </c>
      <c r="H60" s="13" t="s">
        <v>25</v>
      </c>
      <c r="I60" s="14" t="s">
        <v>23</v>
      </c>
      <c r="J60" s="15"/>
      <c r="K60" s="15"/>
      <c r="L60" s="16"/>
      <c r="M60" s="15"/>
      <c r="N60" s="15"/>
      <c r="O60" s="15"/>
      <c r="P60" s="16"/>
      <c r="Q60" s="17">
        <v>1</v>
      </c>
      <c r="R60" s="17"/>
      <c r="S60" s="15"/>
      <c r="T60" s="16"/>
      <c r="U60" s="15"/>
      <c r="V60" s="56">
        <f t="shared" si="11"/>
        <v>1</v>
      </c>
      <c r="W60" s="18"/>
      <c r="X60" s="18"/>
      <c r="Y60" s="18"/>
      <c r="Z60" s="18"/>
      <c r="AA60" s="18"/>
      <c r="AB60" s="18"/>
      <c r="AC60" s="18"/>
      <c r="AD60" s="18"/>
      <c r="AE60" s="18"/>
      <c r="AF60" s="18"/>
      <c r="AG60" s="18"/>
      <c r="AH60" s="18"/>
      <c r="AI60" s="56">
        <f t="shared" si="9"/>
        <v>0</v>
      </c>
      <c r="AJ60" s="19">
        <f t="shared" si="10"/>
        <v>1</v>
      </c>
      <c r="AK60" s="20">
        <f t="shared" si="8"/>
        <v>1.1111111111111112E-2</v>
      </c>
      <c r="AL60" s="21">
        <f t="shared" si="4"/>
        <v>0</v>
      </c>
      <c r="AM60" s="21">
        <f t="shared" si="5"/>
        <v>0</v>
      </c>
      <c r="AN60" s="21" t="str">
        <f t="shared" si="6"/>
        <v/>
      </c>
      <c r="AO60" s="22">
        <f t="shared" si="7"/>
        <v>0</v>
      </c>
      <c r="AP60" s="50" t="s">
        <v>133</v>
      </c>
      <c r="AQ60" s="54" t="s">
        <v>134</v>
      </c>
    </row>
    <row r="61" spans="2:43" ht="38.25" x14ac:dyDescent="0.25">
      <c r="B61" s="10">
        <v>55</v>
      </c>
      <c r="C61" s="10">
        <v>6</v>
      </c>
      <c r="D61" s="12" t="s">
        <v>116</v>
      </c>
      <c r="E61" s="11" t="s">
        <v>256</v>
      </c>
      <c r="F61" s="12" t="s">
        <v>168</v>
      </c>
      <c r="G61" s="13" t="s">
        <v>169</v>
      </c>
      <c r="H61" s="13" t="s">
        <v>24</v>
      </c>
      <c r="I61" s="14" t="s">
        <v>23</v>
      </c>
      <c r="J61" s="15"/>
      <c r="K61" s="15"/>
      <c r="L61" s="16"/>
      <c r="M61" s="15"/>
      <c r="N61" s="15"/>
      <c r="O61" s="15"/>
      <c r="P61" s="16"/>
      <c r="Q61" s="17"/>
      <c r="R61" s="17"/>
      <c r="S61" s="15"/>
      <c r="T61" s="16">
        <v>1</v>
      </c>
      <c r="U61" s="15"/>
      <c r="V61" s="56">
        <f t="shared" si="11"/>
        <v>1</v>
      </c>
      <c r="W61" s="18"/>
      <c r="X61" s="18"/>
      <c r="Y61" s="18"/>
      <c r="Z61" s="18"/>
      <c r="AA61" s="18"/>
      <c r="AB61" s="18"/>
      <c r="AC61" s="18"/>
      <c r="AD61" s="18"/>
      <c r="AE61" s="18"/>
      <c r="AF61" s="18"/>
      <c r="AG61" s="18"/>
      <c r="AH61" s="18"/>
      <c r="AI61" s="56">
        <f t="shared" si="9"/>
        <v>0</v>
      </c>
      <c r="AJ61" s="19">
        <f t="shared" si="10"/>
        <v>1</v>
      </c>
      <c r="AK61" s="20">
        <f t="shared" si="8"/>
        <v>1.1111111111111112E-2</v>
      </c>
      <c r="AL61" s="21">
        <f t="shared" si="4"/>
        <v>0</v>
      </c>
      <c r="AM61" s="21">
        <f t="shared" si="5"/>
        <v>0</v>
      </c>
      <c r="AN61" s="21" t="str">
        <f t="shared" si="6"/>
        <v/>
      </c>
      <c r="AO61" s="22">
        <f t="shared" si="7"/>
        <v>0</v>
      </c>
      <c r="AP61" s="50" t="s">
        <v>133</v>
      </c>
      <c r="AQ61" s="54" t="s">
        <v>134</v>
      </c>
    </row>
    <row r="62" spans="2:43" ht="76.5" x14ac:dyDescent="0.25">
      <c r="B62" s="10">
        <v>56</v>
      </c>
      <c r="C62" s="10">
        <v>6</v>
      </c>
      <c r="D62" s="12" t="s">
        <v>116</v>
      </c>
      <c r="E62" s="11" t="s">
        <v>257</v>
      </c>
      <c r="F62" s="12" t="s">
        <v>170</v>
      </c>
      <c r="G62" s="13" t="s">
        <v>162</v>
      </c>
      <c r="H62" s="13" t="s">
        <v>24</v>
      </c>
      <c r="I62" s="14" t="s">
        <v>23</v>
      </c>
      <c r="J62" s="15"/>
      <c r="K62" s="15"/>
      <c r="L62" s="16"/>
      <c r="M62" s="15">
        <v>1</v>
      </c>
      <c r="N62" s="15"/>
      <c r="O62" s="15"/>
      <c r="P62" s="16"/>
      <c r="Q62" s="17"/>
      <c r="R62" s="17"/>
      <c r="S62" s="15"/>
      <c r="T62" s="16"/>
      <c r="U62" s="15"/>
      <c r="V62" s="56">
        <f t="shared" si="11"/>
        <v>1</v>
      </c>
      <c r="W62" s="18"/>
      <c r="X62" s="18"/>
      <c r="Y62" s="18"/>
      <c r="Z62" s="59">
        <v>0</v>
      </c>
      <c r="AA62" s="18"/>
      <c r="AB62" s="18"/>
      <c r="AC62" s="18"/>
      <c r="AD62" s="18"/>
      <c r="AE62" s="18"/>
      <c r="AF62" s="18"/>
      <c r="AG62" s="18"/>
      <c r="AH62" s="18"/>
      <c r="AI62" s="56">
        <f t="shared" ref="AI62" si="12">SUM(W62:AH62)</f>
        <v>0</v>
      </c>
      <c r="AJ62" s="19">
        <f t="shared" ref="AJ62" si="13">IFERROR(IF(I62="SI",COUNTA(J62:U62),IF(I62="NO",COUNTA(J62:U62)/12,"")),"")</f>
        <v>1</v>
      </c>
      <c r="AK62" s="20">
        <f t="shared" si="8"/>
        <v>1.1111111111111112E-2</v>
      </c>
      <c r="AL62" s="21">
        <f t="shared" si="4"/>
        <v>1.1111111111111112E-2</v>
      </c>
      <c r="AM62" s="21">
        <f t="shared" si="5"/>
        <v>0</v>
      </c>
      <c r="AN62" s="21">
        <f t="shared" si="6"/>
        <v>0</v>
      </c>
      <c r="AO62" s="22">
        <f t="shared" si="7"/>
        <v>0</v>
      </c>
      <c r="AP62" s="50" t="s">
        <v>181</v>
      </c>
      <c r="AQ62" s="51" t="s">
        <v>179</v>
      </c>
    </row>
    <row r="63" spans="2:43" ht="102" x14ac:dyDescent="0.25">
      <c r="B63" s="10">
        <v>57</v>
      </c>
      <c r="C63" s="10">
        <v>6</v>
      </c>
      <c r="D63" s="12" t="s">
        <v>116</v>
      </c>
      <c r="E63" s="11" t="s">
        <v>258</v>
      </c>
      <c r="F63" s="12" t="s">
        <v>197</v>
      </c>
      <c r="G63" s="13" t="s">
        <v>171</v>
      </c>
      <c r="H63" s="13" t="s">
        <v>125</v>
      </c>
      <c r="I63" s="14" t="s">
        <v>23</v>
      </c>
      <c r="J63" s="15"/>
      <c r="K63" s="15">
        <v>1</v>
      </c>
      <c r="L63" s="16"/>
      <c r="M63" s="15">
        <v>1</v>
      </c>
      <c r="N63" s="15"/>
      <c r="O63" s="15">
        <v>1</v>
      </c>
      <c r="P63" s="16"/>
      <c r="Q63" s="17">
        <v>1</v>
      </c>
      <c r="R63" s="17"/>
      <c r="S63" s="15">
        <v>1</v>
      </c>
      <c r="T63" s="16">
        <v>1</v>
      </c>
      <c r="U63" s="15"/>
      <c r="V63" s="56">
        <f t="shared" si="11"/>
        <v>6</v>
      </c>
      <c r="W63" s="18"/>
      <c r="X63" s="59">
        <v>0</v>
      </c>
      <c r="Y63" s="18"/>
      <c r="Z63" s="18">
        <v>1</v>
      </c>
      <c r="AA63" s="18"/>
      <c r="AB63" s="18"/>
      <c r="AC63" s="18"/>
      <c r="AD63" s="18"/>
      <c r="AE63" s="18"/>
      <c r="AF63" s="18"/>
      <c r="AG63" s="18"/>
      <c r="AH63" s="18"/>
      <c r="AI63" s="56">
        <f t="shared" si="9"/>
        <v>1</v>
      </c>
      <c r="AJ63" s="19">
        <f t="shared" ref="AJ63" si="14">IFERROR(IF(I63="SI",COUNTA(J63:U63),IF(I63="NO",COUNTA(J63:U63)/12,"")),"")</f>
        <v>6</v>
      </c>
      <c r="AK63" s="20">
        <f t="shared" si="8"/>
        <v>6.6666666666666666E-2</v>
      </c>
      <c r="AL63" s="21">
        <f t="shared" si="4"/>
        <v>2.2222222222222223E-2</v>
      </c>
      <c r="AM63" s="21">
        <f t="shared" si="5"/>
        <v>1.1111111111111112E-2</v>
      </c>
      <c r="AN63" s="21">
        <f>IFERROR(AM63/AL63,"")</f>
        <v>0.5</v>
      </c>
      <c r="AO63" s="22">
        <f t="shared" si="7"/>
        <v>0.16666666666666669</v>
      </c>
      <c r="AP63" s="50" t="s">
        <v>182</v>
      </c>
      <c r="AQ63" s="53" t="s">
        <v>291</v>
      </c>
    </row>
    <row r="64" spans="2:43" x14ac:dyDescent="0.25">
      <c r="D64" s="24"/>
      <c r="E64" s="25"/>
      <c r="F64" s="26"/>
      <c r="G64" s="26"/>
      <c r="H64" s="26"/>
      <c r="I64" s="26"/>
      <c r="J64" s="27"/>
      <c r="K64" s="28"/>
      <c r="L64" s="28"/>
      <c r="M64" s="29"/>
      <c r="N64" s="28"/>
      <c r="O64" s="28"/>
      <c r="P64" s="30"/>
      <c r="Q64" s="31"/>
      <c r="R64" s="28"/>
      <c r="S64" s="32"/>
      <c r="T64" s="33"/>
      <c r="U64" s="28"/>
      <c r="V64" s="34"/>
      <c r="AE64" s="35"/>
      <c r="AF64" s="35"/>
      <c r="AG64" s="35"/>
      <c r="AH64" s="35"/>
      <c r="AI64" s="36"/>
      <c r="AJ64" s="4"/>
      <c r="AQ64" s="38"/>
    </row>
    <row r="65" spans="4:43" ht="25.5" x14ac:dyDescent="0.25">
      <c r="D65" s="24"/>
      <c r="E65" s="25"/>
      <c r="F65" s="39"/>
      <c r="I65" s="40" t="s">
        <v>126</v>
      </c>
      <c r="J65" s="41">
        <f t="shared" ref="J65:U65" si="15">COUNTIF(J7:J63,"&gt;0")</f>
        <v>6</v>
      </c>
      <c r="K65" s="41">
        <f t="shared" si="15"/>
        <v>10</v>
      </c>
      <c r="L65" s="41">
        <f t="shared" si="15"/>
        <v>6</v>
      </c>
      <c r="M65" s="41">
        <f t="shared" si="15"/>
        <v>14</v>
      </c>
      <c r="N65" s="41">
        <f t="shared" si="15"/>
        <v>10</v>
      </c>
      <c r="O65" s="41">
        <f t="shared" si="15"/>
        <v>8</v>
      </c>
      <c r="P65" s="41">
        <f t="shared" si="15"/>
        <v>5</v>
      </c>
      <c r="Q65" s="41">
        <f t="shared" si="15"/>
        <v>7</v>
      </c>
      <c r="R65" s="41">
        <f t="shared" si="15"/>
        <v>7</v>
      </c>
      <c r="S65" s="41">
        <f t="shared" si="15"/>
        <v>10</v>
      </c>
      <c r="T65" s="41">
        <f t="shared" si="15"/>
        <v>3</v>
      </c>
      <c r="U65" s="41">
        <f t="shared" si="15"/>
        <v>4</v>
      </c>
      <c r="V65" s="42">
        <f>SUM(J65:U65)</f>
        <v>90</v>
      </c>
      <c r="W65" s="41">
        <f t="shared" ref="W65:AH65" si="16">COUNTA(W7:W63)</f>
        <v>7</v>
      </c>
      <c r="X65" s="41">
        <f t="shared" si="16"/>
        <v>8</v>
      </c>
      <c r="Y65" s="41">
        <f t="shared" si="16"/>
        <v>7</v>
      </c>
      <c r="Z65" s="41">
        <f t="shared" si="16"/>
        <v>16</v>
      </c>
      <c r="AA65" s="41">
        <f t="shared" si="16"/>
        <v>0</v>
      </c>
      <c r="AB65" s="41">
        <f t="shared" si="16"/>
        <v>0</v>
      </c>
      <c r="AC65" s="41">
        <f t="shared" si="16"/>
        <v>0</v>
      </c>
      <c r="AD65" s="41">
        <f t="shared" si="16"/>
        <v>0</v>
      </c>
      <c r="AE65" s="41">
        <f t="shared" si="16"/>
        <v>0</v>
      </c>
      <c r="AF65" s="41">
        <f t="shared" si="16"/>
        <v>0</v>
      </c>
      <c r="AG65" s="41">
        <f t="shared" si="16"/>
        <v>0</v>
      </c>
      <c r="AH65" s="41">
        <f t="shared" si="16"/>
        <v>0</v>
      </c>
      <c r="AI65" s="41"/>
      <c r="AJ65" s="43">
        <f>SUM(AJ7:AJ63)</f>
        <v>90</v>
      </c>
      <c r="AK65" s="44">
        <f>SUM(AK7:AK63)</f>
        <v>0.99999999999999944</v>
      </c>
      <c r="AL65" s="44">
        <f>SUM(AL7:AL63)</f>
        <v>0.4</v>
      </c>
      <c r="AM65" s="44">
        <f>SUM(AM7:AM63)</f>
        <v>0.19999999999999993</v>
      </c>
      <c r="AN65" s="58">
        <f>IFERROR(AM65/AL65,"")</f>
        <v>0.49999999999999978</v>
      </c>
      <c r="AO65" s="44">
        <f>AM65/AK65</f>
        <v>0.20000000000000004</v>
      </c>
      <c r="AP65" s="45"/>
      <c r="AQ65" s="46"/>
    </row>
    <row r="66" spans="4:43" ht="25.5" x14ac:dyDescent="0.25">
      <c r="I66" s="40" t="s">
        <v>127</v>
      </c>
      <c r="J66" s="23">
        <f t="shared" ref="J66:U66" si="17">COUNTA(J7:J63)</f>
        <v>6</v>
      </c>
      <c r="K66" s="23">
        <f t="shared" si="17"/>
        <v>10</v>
      </c>
      <c r="L66" s="23">
        <f t="shared" si="17"/>
        <v>6</v>
      </c>
      <c r="M66" s="23">
        <f t="shared" si="17"/>
        <v>14</v>
      </c>
      <c r="N66" s="23">
        <f t="shared" si="17"/>
        <v>10</v>
      </c>
      <c r="O66" s="23">
        <f t="shared" si="17"/>
        <v>8</v>
      </c>
      <c r="P66" s="23">
        <f t="shared" si="17"/>
        <v>5</v>
      </c>
      <c r="Q66" s="23">
        <f t="shared" si="17"/>
        <v>7</v>
      </c>
      <c r="R66" s="23">
        <f t="shared" si="17"/>
        <v>7</v>
      </c>
      <c r="S66" s="23">
        <f t="shared" si="17"/>
        <v>10</v>
      </c>
      <c r="T66" s="23">
        <f t="shared" si="17"/>
        <v>3</v>
      </c>
      <c r="U66" s="23">
        <f t="shared" si="17"/>
        <v>4</v>
      </c>
      <c r="V66" s="23"/>
      <c r="AE66" s="48"/>
      <c r="AF66" s="48"/>
      <c r="AG66" s="48"/>
      <c r="AH66" s="48"/>
      <c r="AI66" s="48"/>
      <c r="AJ66" s="23" t="s">
        <v>128</v>
      </c>
      <c r="AK66" s="23" t="s">
        <v>129</v>
      </c>
      <c r="AL66" s="2"/>
      <c r="AM66" s="2"/>
      <c r="AN66" s="2"/>
      <c r="AO66" s="2"/>
      <c r="AP66" s="2"/>
      <c r="AQ66" s="2"/>
    </row>
  </sheetData>
  <autoFilter ref="C6:AQ63">
    <sortState ref="C4:AP313">
      <sortCondition ref="E4:E313"/>
    </sortState>
  </autoFilter>
  <mergeCells count="4">
    <mergeCell ref="J5:U5"/>
    <mergeCell ref="W5:AH5"/>
    <mergeCell ref="W2:AQ2"/>
    <mergeCell ref="B2:V2"/>
  </mergeCells>
  <conditionalFormatting sqref="J7:U63">
    <cfRule type="cellIs" dxfId="15" priority="10" stopIfTrue="1" operator="greaterThan">
      <formula>0</formula>
    </cfRule>
    <cfRule type="cellIs" dxfId="14" priority="11" operator="notEqual">
      <formula>""</formula>
    </cfRule>
  </conditionalFormatting>
  <conditionalFormatting sqref="AN7:AN63">
    <cfRule type="cellIs" dxfId="13" priority="1" stopIfTrue="1" operator="equal">
      <formula>1</formula>
    </cfRule>
    <cfRule type="cellIs" dxfId="12" priority="2" stopIfTrue="1" operator="equal">
      <formula>0</formula>
    </cfRule>
    <cfRule type="cellIs" dxfId="11" priority="3" operator="between">
      <formula>0</formula>
      <formula>1</formula>
    </cfRule>
  </conditionalFormatting>
  <dataValidations disablePrompts="1" count="1">
    <dataValidation type="list" allowBlank="1" showInputMessage="1" showErrorMessage="1" sqref="I7:I63">
      <formula1>"SI,NO,N/A"</formula1>
    </dataValidation>
  </dataValidations>
  <hyperlinks>
    <hyperlink ref="AP24" r:id="rId1" display="https://www.facebook.com/events/823579011579841/"/>
  </hyperlinks>
  <printOptions horizontalCentered="1"/>
  <pageMargins left="0.23622047244094491" right="0.23622047244094491" top="0.55118110236220474" bottom="0.35433070866141736" header="0.31496062992125984" footer="0.31496062992125984"/>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E27"/>
  <sheetViews>
    <sheetView tabSelected="1" workbookViewId="0">
      <selection activeCell="B2" sqref="B2:E2"/>
    </sheetView>
  </sheetViews>
  <sheetFormatPr baseColWidth="10" defaultRowHeight="16.5" x14ac:dyDescent="0.25"/>
  <cols>
    <col min="1" max="1" width="3.42578125" style="60" customWidth="1"/>
    <col min="2" max="2" width="33.5703125" style="60" customWidth="1"/>
    <col min="3" max="3" width="32.5703125" style="60" bestFit="1" customWidth="1"/>
    <col min="4" max="4" width="4.42578125" style="60" customWidth="1"/>
    <col min="5" max="5" width="84" style="60" customWidth="1"/>
    <col min="6" max="16384" width="11.42578125" style="60"/>
  </cols>
  <sheetData>
    <row r="2" spans="2:5" ht="18" x14ac:dyDescent="0.25">
      <c r="B2" s="122" t="s">
        <v>268</v>
      </c>
      <c r="C2" s="122"/>
      <c r="D2" s="122"/>
      <c r="E2" s="122"/>
    </row>
    <row r="4" spans="2:5" x14ac:dyDescent="0.25">
      <c r="B4" s="123" t="s">
        <v>266</v>
      </c>
      <c r="C4" s="123"/>
      <c r="D4" s="123"/>
      <c r="E4" s="123"/>
    </row>
    <row r="5" spans="2:5" x14ac:dyDescent="0.25">
      <c r="B5" s="121" t="s">
        <v>390</v>
      </c>
      <c r="C5" s="121"/>
      <c r="D5" s="121"/>
      <c r="E5" s="121"/>
    </row>
    <row r="6" spans="2:5" x14ac:dyDescent="0.25">
      <c r="B6" s="121"/>
      <c r="C6" s="121"/>
      <c r="D6" s="121"/>
      <c r="E6" s="121"/>
    </row>
    <row r="7" spans="2:5" x14ac:dyDescent="0.25">
      <c r="B7" s="121"/>
      <c r="C7" s="121"/>
      <c r="D7" s="121"/>
      <c r="E7" s="121"/>
    </row>
    <row r="9" spans="2:5" x14ac:dyDescent="0.25">
      <c r="B9" s="61" t="s">
        <v>293</v>
      </c>
      <c r="C9" s="60" t="s">
        <v>200</v>
      </c>
      <c r="E9" s="62" t="s">
        <v>261</v>
      </c>
    </row>
    <row r="10" spans="2:5" x14ac:dyDescent="0.25">
      <c r="B10" s="63" t="s">
        <v>28</v>
      </c>
      <c r="C10" s="64">
        <v>1</v>
      </c>
      <c r="E10" s="121" t="s">
        <v>388</v>
      </c>
    </row>
    <row r="11" spans="2:5" x14ac:dyDescent="0.25">
      <c r="B11" s="63" t="s">
        <v>45</v>
      </c>
      <c r="C11" s="64">
        <v>1</v>
      </c>
      <c r="E11" s="121"/>
    </row>
    <row r="12" spans="2:5" x14ac:dyDescent="0.25">
      <c r="B12" s="63" t="s">
        <v>25</v>
      </c>
      <c r="C12" s="65">
        <v>0.57999999999999996</v>
      </c>
      <c r="E12" s="121"/>
    </row>
    <row r="13" spans="2:5" x14ac:dyDescent="0.25">
      <c r="B13" s="63" t="s">
        <v>125</v>
      </c>
      <c r="C13" s="65">
        <v>0.5</v>
      </c>
      <c r="E13" s="121"/>
    </row>
    <row r="14" spans="2:5" x14ac:dyDescent="0.25">
      <c r="B14" s="63" t="s">
        <v>24</v>
      </c>
      <c r="C14" s="65">
        <v>0</v>
      </c>
      <c r="E14" s="121"/>
    </row>
    <row r="15" spans="2:5" x14ac:dyDescent="0.25">
      <c r="B15" s="63" t="s">
        <v>30</v>
      </c>
      <c r="C15" s="65">
        <v>0</v>
      </c>
      <c r="E15" s="121"/>
    </row>
    <row r="16" spans="2:5" x14ac:dyDescent="0.25">
      <c r="B16" s="63" t="s">
        <v>121</v>
      </c>
      <c r="C16" s="65">
        <v>0</v>
      </c>
      <c r="E16" s="121"/>
    </row>
    <row r="17" spans="2:5" x14ac:dyDescent="0.25">
      <c r="B17" s="63" t="s">
        <v>118</v>
      </c>
      <c r="C17" s="66" t="s">
        <v>29</v>
      </c>
    </row>
    <row r="18" spans="2:5" x14ac:dyDescent="0.25">
      <c r="B18" s="63" t="s">
        <v>199</v>
      </c>
      <c r="C18" s="66">
        <v>0.54838709677419351</v>
      </c>
    </row>
    <row r="20" spans="2:5" x14ac:dyDescent="0.25">
      <c r="B20" s="61" t="s">
        <v>201</v>
      </c>
      <c r="C20" s="60" t="s">
        <v>200</v>
      </c>
      <c r="E20" s="62" t="s">
        <v>260</v>
      </c>
    </row>
    <row r="21" spans="2:5" x14ac:dyDescent="0.25">
      <c r="B21" s="63" t="s">
        <v>46</v>
      </c>
      <c r="C21" s="64">
        <v>1</v>
      </c>
      <c r="E21" s="67" t="s">
        <v>262</v>
      </c>
    </row>
    <row r="22" spans="2:5" ht="33" x14ac:dyDescent="0.25">
      <c r="B22" s="63" t="s">
        <v>81</v>
      </c>
      <c r="C22" s="68">
        <v>0.66666666666666663</v>
      </c>
      <c r="E22" s="67" t="s">
        <v>272</v>
      </c>
    </row>
    <row r="23" spans="2:5" ht="33" x14ac:dyDescent="0.25">
      <c r="B23" s="63" t="s">
        <v>31</v>
      </c>
      <c r="C23" s="68">
        <v>0.625</v>
      </c>
      <c r="E23" s="67" t="s">
        <v>263</v>
      </c>
    </row>
    <row r="24" spans="2:5" ht="33" x14ac:dyDescent="0.25">
      <c r="B24" s="63" t="s">
        <v>51</v>
      </c>
      <c r="C24" s="65">
        <v>0.58333333333333337</v>
      </c>
      <c r="E24" s="67" t="s">
        <v>264</v>
      </c>
    </row>
    <row r="25" spans="2:5" x14ac:dyDescent="0.25">
      <c r="B25" s="63" t="s">
        <v>26</v>
      </c>
      <c r="C25" s="65">
        <v>0.5</v>
      </c>
      <c r="E25" s="67" t="s">
        <v>265</v>
      </c>
    </row>
    <row r="26" spans="2:5" x14ac:dyDescent="0.25">
      <c r="B26" s="63" t="s">
        <v>116</v>
      </c>
      <c r="C26" s="65">
        <v>0.125</v>
      </c>
      <c r="E26" s="67" t="s">
        <v>294</v>
      </c>
    </row>
    <row r="27" spans="2:5" x14ac:dyDescent="0.25">
      <c r="B27" s="63" t="s">
        <v>199</v>
      </c>
      <c r="C27" s="66">
        <v>0.54838709677419351</v>
      </c>
    </row>
  </sheetData>
  <mergeCells count="4">
    <mergeCell ref="E10:E16"/>
    <mergeCell ref="B2:E2"/>
    <mergeCell ref="B4:E4"/>
    <mergeCell ref="B5:E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8"/>
  <sheetViews>
    <sheetView zoomScaleNormal="100" workbookViewId="0">
      <pane xSplit="4" ySplit="3" topLeftCell="AU4" activePane="bottomRight" state="frozen"/>
      <selection pane="topRight" activeCell="E1" sqref="E1"/>
      <selection pane="bottomLeft" activeCell="A4" sqref="A4"/>
      <selection pane="bottomRight" activeCell="BE4" sqref="BE4:BE8"/>
    </sheetView>
  </sheetViews>
  <sheetFormatPr baseColWidth="10" defaultColWidth="11.42578125" defaultRowHeight="16.5" x14ac:dyDescent="0.25"/>
  <cols>
    <col min="1" max="1" width="2.85546875" style="4" customWidth="1"/>
    <col min="2" max="2" width="5" style="23" customWidth="1"/>
    <col min="3" max="3" width="10.42578125" style="23" bestFit="1" customWidth="1"/>
    <col min="4" max="4" width="12.28515625" style="23" customWidth="1"/>
    <col min="5" max="5" width="10.140625" style="23" customWidth="1"/>
    <col min="6" max="6" width="13.140625" style="23" customWidth="1"/>
    <col min="7" max="7" width="27" style="23" customWidth="1"/>
    <col min="8" max="8" width="18.28515625" style="4" customWidth="1"/>
    <col min="9" max="9" width="12.85546875" style="4" customWidth="1"/>
    <col min="10" max="10" width="19" style="4" customWidth="1"/>
    <col min="11" max="11" width="17.5703125" style="4" customWidth="1"/>
    <col min="12" max="12" width="13.140625" style="4" customWidth="1"/>
    <col min="13" max="13" width="12.85546875" style="4" customWidth="1"/>
    <col min="14" max="14" width="14.140625" style="4" customWidth="1"/>
    <col min="15" max="15" width="14.7109375" style="4" bestFit="1" customWidth="1"/>
    <col min="16" max="16" width="13.7109375" style="4" customWidth="1"/>
    <col min="17" max="17" width="13" style="23" customWidth="1"/>
    <col min="18" max="18" width="14.85546875" style="23" customWidth="1"/>
    <col min="19" max="19" width="13.85546875" style="23" customWidth="1"/>
    <col min="20" max="20" width="19.140625" style="4" customWidth="1"/>
    <col min="21" max="21" width="14.140625" style="23" customWidth="1"/>
    <col min="22" max="22" width="10.5703125" style="4" customWidth="1"/>
    <col min="23" max="23" width="12.140625" style="72" customWidth="1"/>
    <col min="24" max="24" width="12.85546875" style="4" customWidth="1"/>
    <col min="25" max="25" width="19.7109375" style="4" customWidth="1"/>
    <col min="26" max="26" width="18.28515625" style="4" customWidth="1"/>
    <col min="27" max="28" width="14.28515625" style="4" customWidth="1"/>
    <col min="29" max="29" width="18.42578125" style="71" customWidth="1"/>
    <col min="30" max="31" width="14.28515625" style="4" customWidth="1"/>
    <col min="32" max="34" width="13.5703125" style="4" customWidth="1"/>
    <col min="35" max="43" width="10.7109375" style="23" customWidth="1"/>
    <col min="44" max="49" width="14.28515625" style="23" customWidth="1"/>
    <col min="50" max="50" width="12.5703125" style="4" customWidth="1"/>
    <col min="51" max="51" width="12.5703125" style="23" customWidth="1"/>
    <col min="52" max="56" width="12.5703125" style="4" customWidth="1"/>
    <col min="57" max="57" width="59.28515625" style="4" customWidth="1"/>
    <col min="58" max="16384" width="11.42578125" style="4"/>
  </cols>
  <sheetData>
    <row r="1" spans="1:57" x14ac:dyDescent="0.25">
      <c r="B1" s="106"/>
      <c r="C1" s="106"/>
      <c r="D1" s="106"/>
      <c r="E1" s="106"/>
      <c r="F1" s="106"/>
      <c r="G1" s="106"/>
      <c r="H1" s="105"/>
      <c r="I1" s="105"/>
      <c r="N1" s="99" t="s">
        <v>385</v>
      </c>
      <c r="Q1" s="107" t="s">
        <v>384</v>
      </c>
      <c r="R1" s="106"/>
      <c r="S1" s="106"/>
      <c r="T1" s="105"/>
      <c r="U1" s="106"/>
      <c r="V1" s="105"/>
      <c r="W1" s="108"/>
      <c r="X1" s="105"/>
      <c r="Y1" s="105"/>
      <c r="Z1" s="105"/>
    </row>
    <row r="2" spans="1:57" ht="18" x14ac:dyDescent="0.25">
      <c r="A2" s="105"/>
      <c r="B2" s="130" t="s">
        <v>383</v>
      </c>
      <c r="C2" s="130"/>
      <c r="D2" s="130"/>
      <c r="E2" s="130"/>
      <c r="F2" s="130"/>
      <c r="G2" s="130"/>
      <c r="H2" s="130"/>
      <c r="I2" s="130"/>
      <c r="J2" s="130" t="s">
        <v>382</v>
      </c>
      <c r="K2" s="130"/>
      <c r="L2" s="131" t="s">
        <v>381</v>
      </c>
      <c r="M2" s="131"/>
      <c r="N2" s="131"/>
      <c r="O2" s="131"/>
      <c r="P2" s="131"/>
      <c r="Q2" s="132" t="s">
        <v>380</v>
      </c>
      <c r="R2" s="132"/>
      <c r="S2" s="132"/>
      <c r="T2" s="131" t="s">
        <v>379</v>
      </c>
      <c r="U2" s="131"/>
      <c r="V2" s="131"/>
      <c r="W2" s="131"/>
      <c r="X2" s="131"/>
      <c r="Y2" s="131"/>
      <c r="Z2" s="131"/>
      <c r="AA2" s="129" t="s">
        <v>378</v>
      </c>
      <c r="AB2" s="129"/>
      <c r="AC2" s="129"/>
      <c r="AD2" s="129"/>
      <c r="AE2" s="129"/>
      <c r="AF2" s="127" t="s">
        <v>377</v>
      </c>
      <c r="AG2" s="127"/>
      <c r="AH2" s="127"/>
      <c r="AI2" s="128" t="s">
        <v>376</v>
      </c>
      <c r="AJ2" s="128"/>
      <c r="AK2" s="128"/>
      <c r="AL2" s="128"/>
      <c r="AM2" s="128"/>
      <c r="AN2" s="128"/>
      <c r="AO2" s="128"/>
      <c r="AP2" s="128"/>
      <c r="AQ2" s="128"/>
      <c r="AR2" s="126" t="s">
        <v>375</v>
      </c>
      <c r="AS2" s="126"/>
      <c r="AT2" s="126"/>
      <c r="AU2" s="126"/>
      <c r="AV2" s="126"/>
      <c r="AW2" s="126"/>
      <c r="AX2" s="125" t="s">
        <v>374</v>
      </c>
      <c r="AY2" s="125"/>
      <c r="AZ2" s="125"/>
      <c r="BA2" s="125"/>
      <c r="BB2" s="126" t="s">
        <v>373</v>
      </c>
      <c r="BC2" s="126"/>
      <c r="BD2" s="126"/>
      <c r="BE2" s="126"/>
    </row>
    <row r="3" spans="1:57" ht="63.75" x14ac:dyDescent="0.25">
      <c r="A3" s="105"/>
      <c r="B3" s="109" t="s">
        <v>1</v>
      </c>
      <c r="C3" s="109" t="s">
        <v>372</v>
      </c>
      <c r="D3" s="109" t="s">
        <v>371</v>
      </c>
      <c r="E3" s="109" t="s">
        <v>370</v>
      </c>
      <c r="F3" s="109" t="s">
        <v>369</v>
      </c>
      <c r="G3" s="109" t="s">
        <v>368</v>
      </c>
      <c r="H3" s="109" t="s">
        <v>367</v>
      </c>
      <c r="I3" s="109" t="s">
        <v>366</v>
      </c>
      <c r="J3" s="109" t="s">
        <v>365</v>
      </c>
      <c r="K3" s="109" t="s">
        <v>364</v>
      </c>
      <c r="L3" s="110" t="s">
        <v>363</v>
      </c>
      <c r="M3" s="110" t="s">
        <v>362</v>
      </c>
      <c r="N3" s="110" t="s">
        <v>361</v>
      </c>
      <c r="O3" s="110" t="s">
        <v>360</v>
      </c>
      <c r="P3" s="110" t="s">
        <v>359</v>
      </c>
      <c r="Q3" s="109" t="s">
        <v>358</v>
      </c>
      <c r="R3" s="111" t="s">
        <v>357</v>
      </c>
      <c r="S3" s="111" t="s">
        <v>356</v>
      </c>
      <c r="T3" s="110" t="s">
        <v>355</v>
      </c>
      <c r="U3" s="110" t="s">
        <v>354</v>
      </c>
      <c r="V3" s="110" t="s">
        <v>353</v>
      </c>
      <c r="W3" s="110" t="s">
        <v>338</v>
      </c>
      <c r="X3" s="110" t="s">
        <v>352</v>
      </c>
      <c r="Y3" s="110" t="s">
        <v>351</v>
      </c>
      <c r="Z3" s="110" t="s">
        <v>350</v>
      </c>
      <c r="AA3" s="112" t="s">
        <v>349</v>
      </c>
      <c r="AB3" s="112" t="s">
        <v>348</v>
      </c>
      <c r="AC3" s="112" t="s">
        <v>347</v>
      </c>
      <c r="AD3" s="112" t="s">
        <v>346</v>
      </c>
      <c r="AE3" s="112" t="s">
        <v>345</v>
      </c>
      <c r="AF3" s="113" t="s">
        <v>344</v>
      </c>
      <c r="AG3" s="113" t="s">
        <v>343</v>
      </c>
      <c r="AH3" s="113" t="s">
        <v>342</v>
      </c>
      <c r="AI3" s="114" t="s">
        <v>341</v>
      </c>
      <c r="AJ3" s="114" t="s">
        <v>340</v>
      </c>
      <c r="AK3" s="114" t="s">
        <v>339</v>
      </c>
      <c r="AL3" s="114" t="s">
        <v>338</v>
      </c>
      <c r="AM3" s="114" t="s">
        <v>337</v>
      </c>
      <c r="AN3" s="114" t="s">
        <v>336</v>
      </c>
      <c r="AO3" s="114" t="s">
        <v>335</v>
      </c>
      <c r="AP3" s="114" t="s">
        <v>334</v>
      </c>
      <c r="AQ3" s="114" t="s">
        <v>333</v>
      </c>
      <c r="AR3" s="115" t="s">
        <v>332</v>
      </c>
      <c r="AS3" s="115" t="s">
        <v>331</v>
      </c>
      <c r="AT3" s="115" t="s">
        <v>330</v>
      </c>
      <c r="AU3" s="115" t="s">
        <v>329</v>
      </c>
      <c r="AV3" s="115" t="s">
        <v>328</v>
      </c>
      <c r="AW3" s="115" t="s">
        <v>327</v>
      </c>
      <c r="AX3" s="116" t="s">
        <v>326</v>
      </c>
      <c r="AY3" s="116" t="s">
        <v>325</v>
      </c>
      <c r="AZ3" s="116" t="s">
        <v>324</v>
      </c>
      <c r="BA3" s="116" t="s">
        <v>323</v>
      </c>
      <c r="BB3" s="115" t="s">
        <v>322</v>
      </c>
      <c r="BC3" s="115" t="s">
        <v>321</v>
      </c>
      <c r="BD3" s="115" t="s">
        <v>320</v>
      </c>
      <c r="BE3" s="115" t="s">
        <v>386</v>
      </c>
    </row>
    <row r="4" spans="1:57" ht="89.25" customHeight="1" x14ac:dyDescent="0.25">
      <c r="B4" s="87">
        <v>3</v>
      </c>
      <c r="C4" s="98" t="s">
        <v>319</v>
      </c>
      <c r="D4" s="97" t="s">
        <v>318</v>
      </c>
      <c r="E4" s="97" t="s">
        <v>317</v>
      </c>
      <c r="F4" s="97" t="s">
        <v>316</v>
      </c>
      <c r="G4" s="96" t="s">
        <v>315</v>
      </c>
      <c r="H4" s="95" t="s">
        <v>314</v>
      </c>
      <c r="I4" s="94" t="s">
        <v>313</v>
      </c>
      <c r="J4" s="84" t="s">
        <v>312</v>
      </c>
      <c r="K4" s="84" t="s">
        <v>311</v>
      </c>
      <c r="L4" s="100" t="s">
        <v>310</v>
      </c>
      <c r="M4" s="100" t="s">
        <v>299</v>
      </c>
      <c r="N4" s="101" t="s">
        <v>298</v>
      </c>
      <c r="O4" s="102">
        <v>700</v>
      </c>
      <c r="P4" s="90" t="s">
        <v>297</v>
      </c>
      <c r="Q4" s="82" t="s">
        <v>309</v>
      </c>
      <c r="R4" s="81" t="s">
        <v>23</v>
      </c>
      <c r="S4" s="80">
        <v>44196</v>
      </c>
      <c r="T4" s="91" t="s">
        <v>308</v>
      </c>
      <c r="U4" s="91" t="s">
        <v>307</v>
      </c>
      <c r="V4" s="93" t="s">
        <v>306</v>
      </c>
      <c r="W4" s="92" t="s">
        <v>305</v>
      </c>
      <c r="X4" s="91" t="s">
        <v>304</v>
      </c>
      <c r="Y4" s="91" t="s">
        <v>303</v>
      </c>
      <c r="Z4" s="77" t="s">
        <v>302</v>
      </c>
      <c r="AA4" s="77" t="s">
        <v>23</v>
      </c>
      <c r="AB4" s="77" t="s">
        <v>23</v>
      </c>
      <c r="AC4" s="77" t="s">
        <v>23</v>
      </c>
      <c r="AD4" s="77" t="s">
        <v>301</v>
      </c>
      <c r="AE4" s="77"/>
      <c r="AF4" s="76"/>
      <c r="AG4" s="76"/>
      <c r="AH4" s="76"/>
      <c r="AI4" s="75"/>
      <c r="AJ4" s="75"/>
      <c r="AK4" s="75"/>
      <c r="AL4" s="75"/>
      <c r="AM4" s="75"/>
      <c r="AN4" s="75"/>
      <c r="AO4" s="75"/>
      <c r="AP4" s="75" t="s">
        <v>300</v>
      </c>
      <c r="AQ4" s="75" t="s">
        <v>296</v>
      </c>
      <c r="AR4" s="74"/>
      <c r="AS4" s="74" t="s">
        <v>296</v>
      </c>
      <c r="AT4" s="74">
        <v>0</v>
      </c>
      <c r="AU4" s="74">
        <v>0</v>
      </c>
      <c r="AV4" s="74">
        <v>0</v>
      </c>
      <c r="AW4" s="74">
        <v>0</v>
      </c>
      <c r="AX4" s="103" t="s">
        <v>299</v>
      </c>
      <c r="AY4" s="103" t="s">
        <v>298</v>
      </c>
      <c r="AZ4" s="103">
        <v>700</v>
      </c>
      <c r="BA4" s="90" t="s">
        <v>297</v>
      </c>
      <c r="BB4" s="74" t="s">
        <v>296</v>
      </c>
      <c r="BC4" s="89">
        <v>0</v>
      </c>
      <c r="BD4" s="104">
        <v>0</v>
      </c>
      <c r="BE4" s="124" t="s">
        <v>387</v>
      </c>
    </row>
    <row r="5" spans="1:57" ht="40.5" customHeight="1" x14ac:dyDescent="0.25">
      <c r="B5" s="87">
        <v>3</v>
      </c>
      <c r="C5" s="73"/>
      <c r="D5" s="73"/>
      <c r="E5" s="73"/>
      <c r="F5" s="73"/>
      <c r="G5" s="86"/>
      <c r="H5" s="85"/>
      <c r="I5" s="73"/>
      <c r="J5" s="84"/>
      <c r="K5" s="84"/>
      <c r="L5" s="83"/>
      <c r="M5" s="83"/>
      <c r="N5" s="83"/>
      <c r="O5" s="83"/>
      <c r="P5" s="83"/>
      <c r="Q5" s="82"/>
      <c r="R5" s="81"/>
      <c r="S5" s="80"/>
      <c r="T5" s="77"/>
      <c r="U5" s="77"/>
      <c r="V5" s="77"/>
      <c r="W5" s="88"/>
      <c r="X5" s="77"/>
      <c r="Y5" s="77"/>
      <c r="Z5" s="77"/>
      <c r="AA5" s="77"/>
      <c r="AB5" s="77"/>
      <c r="AC5" s="77"/>
      <c r="AD5" s="77"/>
      <c r="AE5" s="77"/>
      <c r="AF5" s="76"/>
      <c r="AG5" s="76"/>
      <c r="AH5" s="76"/>
      <c r="AI5" s="75"/>
      <c r="AJ5" s="75"/>
      <c r="AK5" s="75"/>
      <c r="AL5" s="75"/>
      <c r="AM5" s="75"/>
      <c r="AN5" s="75"/>
      <c r="AO5" s="75"/>
      <c r="AP5" s="75" t="str">
        <f>IF(AJ5&lt;&gt;"",SUM(AJ5:AO5),"")</f>
        <v/>
      </c>
      <c r="AQ5" s="73"/>
      <c r="AR5" s="74"/>
      <c r="AS5" s="73"/>
      <c r="AT5" s="73"/>
      <c r="AU5" s="73"/>
      <c r="AV5" s="73"/>
      <c r="AW5" s="73"/>
      <c r="AX5" s="73"/>
      <c r="AY5" s="73"/>
      <c r="AZ5" s="73"/>
      <c r="BA5" s="73"/>
      <c r="BB5" s="73"/>
      <c r="BC5" s="73"/>
      <c r="BD5" s="73"/>
      <c r="BE5" s="124"/>
    </row>
    <row r="6" spans="1:57" ht="40.5" customHeight="1" x14ac:dyDescent="0.25">
      <c r="B6" s="87">
        <v>3</v>
      </c>
      <c r="C6" s="73"/>
      <c r="D6" s="73"/>
      <c r="E6" s="73"/>
      <c r="F6" s="73"/>
      <c r="G6" s="86"/>
      <c r="H6" s="85"/>
      <c r="I6" s="73"/>
      <c r="J6" s="84"/>
      <c r="K6" s="84"/>
      <c r="L6" s="83"/>
      <c r="M6" s="83"/>
      <c r="N6" s="83"/>
      <c r="O6" s="83"/>
      <c r="P6" s="83"/>
      <c r="Q6" s="82"/>
      <c r="R6" s="81"/>
      <c r="S6" s="80"/>
      <c r="T6" s="77"/>
      <c r="U6" s="77"/>
      <c r="V6" s="77"/>
      <c r="W6" s="88"/>
      <c r="X6" s="77"/>
      <c r="Y6" s="77"/>
      <c r="Z6" s="77"/>
      <c r="AA6" s="77"/>
      <c r="AB6" s="77"/>
      <c r="AC6" s="77"/>
      <c r="AD6" s="77"/>
      <c r="AE6" s="77"/>
      <c r="AF6" s="76"/>
      <c r="AG6" s="76"/>
      <c r="AH6" s="76"/>
      <c r="AI6" s="75"/>
      <c r="AJ6" s="75"/>
      <c r="AK6" s="75"/>
      <c r="AL6" s="75"/>
      <c r="AM6" s="75"/>
      <c r="AN6" s="75"/>
      <c r="AO6" s="75"/>
      <c r="AP6" s="75" t="str">
        <f>IF(AJ6&lt;&gt;"",SUM(AJ6:AO6),"")</f>
        <v/>
      </c>
      <c r="AQ6" s="73"/>
      <c r="AR6" s="74"/>
      <c r="AS6" s="73"/>
      <c r="AT6" s="73"/>
      <c r="AU6" s="73"/>
      <c r="AV6" s="73"/>
      <c r="AW6" s="73"/>
      <c r="AX6" s="73"/>
      <c r="AY6" s="73"/>
      <c r="AZ6" s="73"/>
      <c r="BA6" s="73"/>
      <c r="BB6" s="73"/>
      <c r="BC6" s="73"/>
      <c r="BD6" s="73"/>
      <c r="BE6" s="124"/>
    </row>
    <row r="7" spans="1:57" ht="40.5" customHeight="1" x14ac:dyDescent="0.25">
      <c r="B7" s="87">
        <v>3</v>
      </c>
      <c r="C7" s="73"/>
      <c r="D7" s="73"/>
      <c r="E7" s="73"/>
      <c r="F7" s="73"/>
      <c r="G7" s="86"/>
      <c r="H7" s="85"/>
      <c r="I7" s="73"/>
      <c r="J7" s="84"/>
      <c r="K7" s="84"/>
      <c r="L7" s="83"/>
      <c r="M7" s="83"/>
      <c r="N7" s="83"/>
      <c r="O7" s="83"/>
      <c r="P7" s="83"/>
      <c r="Q7" s="82"/>
      <c r="R7" s="81"/>
      <c r="S7" s="80"/>
      <c r="T7" s="77"/>
      <c r="U7" s="77"/>
      <c r="V7" s="77"/>
      <c r="W7" s="88"/>
      <c r="X7" s="77"/>
      <c r="Y7" s="77"/>
      <c r="Z7" s="77"/>
      <c r="AA7" s="77"/>
      <c r="AB7" s="77"/>
      <c r="AC7" s="77"/>
      <c r="AD7" s="77"/>
      <c r="AE7" s="77"/>
      <c r="AF7" s="76"/>
      <c r="AG7" s="76"/>
      <c r="AH7" s="76"/>
      <c r="AI7" s="75"/>
      <c r="AJ7" s="75"/>
      <c r="AK7" s="75"/>
      <c r="AL7" s="75"/>
      <c r="AM7" s="75"/>
      <c r="AN7" s="75"/>
      <c r="AO7" s="75"/>
      <c r="AP7" s="75" t="str">
        <f>IF(AJ7&lt;&gt;"",SUM(AJ7:AO7),"")</f>
        <v/>
      </c>
      <c r="AQ7" s="73"/>
      <c r="AR7" s="74"/>
      <c r="AS7" s="73"/>
      <c r="AT7" s="73"/>
      <c r="AU7" s="73"/>
      <c r="AV7" s="73"/>
      <c r="AW7" s="73"/>
      <c r="AX7" s="73"/>
      <c r="AY7" s="73"/>
      <c r="AZ7" s="73"/>
      <c r="BA7" s="73"/>
      <c r="BB7" s="73"/>
      <c r="BC7" s="73"/>
      <c r="BD7" s="73"/>
      <c r="BE7" s="124"/>
    </row>
    <row r="8" spans="1:57" ht="40.5" customHeight="1" x14ac:dyDescent="0.25">
      <c r="B8" s="87">
        <v>3</v>
      </c>
      <c r="C8" s="73"/>
      <c r="D8" s="73"/>
      <c r="E8" s="73"/>
      <c r="F8" s="73"/>
      <c r="G8" s="86"/>
      <c r="H8" s="85"/>
      <c r="I8" s="73"/>
      <c r="J8" s="84"/>
      <c r="K8" s="84"/>
      <c r="L8" s="83"/>
      <c r="M8" s="83"/>
      <c r="N8" s="83"/>
      <c r="O8" s="83"/>
      <c r="P8" s="83"/>
      <c r="Q8" s="82" t="s">
        <v>295</v>
      </c>
      <c r="R8" s="81"/>
      <c r="S8" s="80"/>
      <c r="T8" s="78"/>
      <c r="U8" s="78"/>
      <c r="V8" s="78"/>
      <c r="W8" s="79"/>
      <c r="X8" s="78"/>
      <c r="Y8" s="78"/>
      <c r="Z8" s="78"/>
      <c r="AA8" s="77"/>
      <c r="AB8" s="77"/>
      <c r="AC8" s="77"/>
      <c r="AD8" s="77"/>
      <c r="AE8" s="77"/>
      <c r="AF8" s="76"/>
      <c r="AG8" s="76"/>
      <c r="AH8" s="76"/>
      <c r="AI8" s="75"/>
      <c r="AJ8" s="75"/>
      <c r="AK8" s="75"/>
      <c r="AL8" s="75"/>
      <c r="AM8" s="75"/>
      <c r="AN8" s="75"/>
      <c r="AO8" s="75"/>
      <c r="AP8" s="75" t="str">
        <f>IF(AJ8&lt;&gt;"",SUM(AJ8:AO8),"")</f>
        <v/>
      </c>
      <c r="AQ8" s="73"/>
      <c r="AR8" s="74"/>
      <c r="AS8" s="73"/>
      <c r="AT8" s="73"/>
      <c r="AU8" s="73"/>
      <c r="AV8" s="73"/>
      <c r="AW8" s="73"/>
      <c r="AX8" s="73"/>
      <c r="AY8" s="73"/>
      <c r="AZ8" s="73"/>
      <c r="BA8" s="73"/>
      <c r="BB8" s="73"/>
      <c r="BC8" s="73"/>
      <c r="BD8" s="73"/>
      <c r="BE8" s="124"/>
    </row>
  </sheetData>
  <protectedRanges>
    <protectedRange sqref="C9:AB25 AD9:AE25" name="Rango1"/>
    <protectedRange sqref="J4:K4 AA4:AB4 C4:I8 Q4:S4 AD4:AE8 J5:AB8" name="Rango1_90"/>
    <protectedRange sqref="L4:N4" name="Rango1_8_3"/>
    <protectedRange sqref="AC4:AC8" name="Rango3_9"/>
    <protectedRange sqref="Y4" name="Rango1_90_3_1"/>
    <protectedRange sqref="T4:X4 Z4" name="Rango1_90_4"/>
  </protectedRanges>
  <autoFilter ref="B3:AR8"/>
  <dataConsolidate/>
  <mergeCells count="12">
    <mergeCell ref="AA2:AE2"/>
    <mergeCell ref="B2:I2"/>
    <mergeCell ref="T2:Z2"/>
    <mergeCell ref="Q2:S2"/>
    <mergeCell ref="J2:K2"/>
    <mergeCell ref="L2:P2"/>
    <mergeCell ref="BE4:BE8"/>
    <mergeCell ref="AX2:BA2"/>
    <mergeCell ref="BB2:BE2"/>
    <mergeCell ref="AF2:AH2"/>
    <mergeCell ref="AI2:AQ2"/>
    <mergeCell ref="AR2:AW2"/>
  </mergeCells>
  <conditionalFormatting sqref="BA4">
    <cfRule type="cellIs" dxfId="10" priority="8" operator="equal">
      <formula>"BAJA"</formula>
    </cfRule>
    <cfRule type="cellIs" dxfId="9" priority="9" operator="equal">
      <formula>"MODERADA"</formula>
    </cfRule>
    <cfRule type="cellIs" dxfId="8" priority="10" operator="equal">
      <formula>"ALTA"</formula>
    </cfRule>
    <cfRule type="cellIs" dxfId="7" priority="11" operator="equal">
      <formula>"EXTREMA"</formula>
    </cfRule>
  </conditionalFormatting>
  <conditionalFormatting sqref="P4">
    <cfRule type="cellIs" dxfId="6" priority="4" operator="equal">
      <formula>"BAJA"</formula>
    </cfRule>
    <cfRule type="cellIs" dxfId="5" priority="5" operator="equal">
      <formula>"MODERADA"</formula>
    </cfRule>
    <cfRule type="cellIs" dxfId="4" priority="6" operator="equal">
      <formula>"ALTA"</formula>
    </cfRule>
    <cfRule type="cellIs" dxfId="3" priority="7" operator="equal">
      <formula>"EXTREMA"</formula>
    </cfRule>
  </conditionalFormatting>
  <conditionalFormatting sqref="N4">
    <cfRule type="expression" dxfId="2" priority="3" stopIfTrue="1">
      <formula>AND(K4="CORRUPCIÓN",OR( N4="MENOR",N4="INSIGNIFICANTE"))</formula>
    </cfRule>
  </conditionalFormatting>
  <conditionalFormatting sqref="Q5:Q8">
    <cfRule type="expression" dxfId="1" priority="2">
      <formula>AND(O5&gt;70,Q5="ACEPTAR")</formula>
    </cfRule>
  </conditionalFormatting>
  <conditionalFormatting sqref="Q4">
    <cfRule type="expression" dxfId="0" priority="1">
      <formula>AND(O4&gt;70,Q4="ACEPTAR")</formula>
    </cfRule>
  </conditionalFormatting>
  <dataValidations count="46">
    <dataValidation type="date" allowBlank="1" showInputMessage="1" showErrorMessage="1" sqref="S4:S8">
      <formula1>43466</formula1>
      <formula2>44196</formula2>
    </dataValidation>
    <dataValidation allowBlank="1" showInputMessage="1" showErrorMessage="1" promptTitle="Rol o Cargo del Responsable" prompt="Indique el cargo responsable de ejecutar la actividad de control descrita, indicando si es funcionario o contratista y su respectivo rol rol EJ: CONTRATISTA_WEBMASTER o FUNCIONARIO_NÓMINA." sqref="V4:V8"/>
    <dataValidation allowBlank="1" showInputMessage="1" showErrorMessage="1" promptTitle="Evidencias Diseño y Ejecución" prompt="Se debe indicar la ruta o enlace donde reposan las evidencias del diseño y ejecución de los controles" sqref="AC3"/>
    <dataValidation allowBlank="1" showInputMessage="1" showErrorMessage="1" promptTitle="Propósito" prompt="Seleccione una de las opciones, según el fin del control prevenir o detectar la materialización" sqref="U3"/>
    <dataValidation allowBlank="1" showInputMessage="1" showErrorMessage="1" promptTitle="TIPO DE RIESGO" prompt="Corresponde a las tipologías establecidas en la hoja &quot;Criterios-R&quot;" sqref="I3"/>
    <dataValidation allowBlank="1" showInputMessage="1" showErrorMessage="1" promptTitle="Objetivo del proceso" prompt="Está compuesto por:_x000a__x000a_Verbo + Sujeto + &quot;mediante&quot; + herramientas + &quot;para&quot; + verbo + complemento" sqref="G3"/>
    <dataValidation allowBlank="1" showInputMessage="1" showErrorMessage="1" promptTitle="Proceso o proyecto" prompt="Los procesos del Instituto están siendo objeto de reestructuración" sqref="F3"/>
    <dataValidation allowBlank="1" showInputMessage="1" showErrorMessage="1" promptTitle="EVALUACIÓN DISEÑO" prompt="Es la cuantificación de la calidad del diseño del control" sqref="AI2"/>
    <dataValidation allowBlank="1" showInputMessage="1" showErrorMessage="1" promptTitle="DESCRIPTORES DEL CONTROL" prompt="Son siete variables que permiten diseñar un control de acuerdo con la metodología vigente" sqref="T2"/>
    <dataValidation allowBlank="1" showInputMessage="1" showErrorMessage="1" promptTitle="ANÁLISIS DEL IMPACTO" prompt="identificación de causas y consecuencias en caso de que se materialice el riesgo" sqref="J2:K2"/>
    <dataValidation allowBlank="1" showInputMessage="1" showErrorMessage="1" promptTitle="IMPLEMENTACIÓN DE CONTROL" prompt="Conjunto de variables que permite identificar si existe un control implementado para mitigar el riesgo" sqref="Q2:S2"/>
    <dataValidation allowBlank="1" showInputMessage="1" showErrorMessage="1" promptTitle="Observaciones del evaluador" prompt="Información sobre el desempeño del proceso frente a la administración de cada riesgo" sqref="BE3"/>
    <dataValidation allowBlank="1" showInputMessage="1" showErrorMessage="1" promptTitle="Eficacia de control" prompt="Es un indicador de la eficacia de los controles implementados" sqref="BC3"/>
    <dataValidation allowBlank="1" showInputMessage="1" showErrorMessage="1" promptTitle="Coherencia análisis del riesgo" prompt="Es un indicador del grado de coherencia en el análisis del riesgo" sqref="BB3"/>
    <dataValidation allowBlank="1" showInputMessage="1" showErrorMessage="1" promptTitle="Eficacia administración riesgo" prompt="Es el promedio de los indicadores:_x000a_a) Coherencia análisis del riesgo_x000a_b) Eficacia de control" sqref="BD3"/>
    <dataValidation allowBlank="1" showInputMessage="1" showErrorMessage="1" promptTitle="EVALUACIÓN DE LA EJECUCIÓN " prompt="Es la cuantificación del grado en que el control se ejecuta de acuerdo con su diseño." sqref="AR2:AW2"/>
    <dataValidation allowBlank="1" showInputMessage="1" showErrorMessage="1" promptTitle="Mitigación Probabilidad" prompt="Determina el número de casillas que se desplaza el riesgo respecto a la probabilidad a partir de la solidez de los controles preventivos." sqref="AV3"/>
    <dataValidation allowBlank="1" showInputMessage="1" showErrorMessage="1" promptTitle="Mitigación Impacto" prompt="Determina el número de casillas que se desplaza el riesgo respecto al impacto a partir de la solidez de los controles" sqref="AW3"/>
    <dataValidation allowBlank="1" showInputMessage="1" showErrorMessage="1" promptTitle="Evidencias de identificación" prompt="Se debe indicar la ruta o enlace donde reposan las evidencias de la participación en la identificación del riesgo" sqref="AA3"/>
    <dataValidation allowBlank="1" showInputMessage="1" showErrorMessage="1" promptTitle="Evidencias valoración" prompt="Se debe indicar la ruta o enlace donde reposan las evidencias de la participación en la valoración del riesgo" sqref="AB3"/>
    <dataValidation allowBlank="1" showInputMessage="1" showErrorMessage="1" promptTitle="Reportes de materizalización" prompt="Se debe indicar la ruta o enlace donde reposan las evidencias de los reportes de materialización del riesgo (si hubo ocasión)" sqref="AD3"/>
    <dataValidation allowBlank="1" showInputMessage="1" showErrorMessage="1" promptTitle="Observaciones frente a monitoreo" prompt="El responsable del monitoreo conmsiga precisiones sobre las evidencias del respectivo periódo" sqref="AE3"/>
    <dataValidation allowBlank="1" showInputMessage="1" showErrorMessage="1" promptTitle="MONITOREO DEL RIESGO" prompt="Detalla la recopilación de evidencias generadas en el proceso de identificación, valoración y reportes de materializaicón (si se presenta el evento)" sqref="AA2:AB2 AD2:AE2"/>
    <dataValidation allowBlank="1" showInputMessage="1" showErrorMessage="1" promptTitle="Principal afectación" prompt="Por favor indique si la principal afectación corresponde a:_x000a_- Humano: Personas_x000a_- Económico: Bienes_x000a_- Operacional: Tiempo_x000a_- Reputacional: Imagen_x000a_- Seguridad de la información: En el caso que aplique esta opción diligencie la pestaña &quot;Riesgos digitales&quot;" sqref="L3"/>
    <dataValidation allowBlank="1" showInputMessage="1" showErrorMessage="1" promptTitle="Probabilidad Inherente" prompt="Posibilidad de ocurrencia del riesgo, ésta puede ser medida con criterios de Frecuencia o Factibilidad, antes de controles" sqref="M3"/>
    <dataValidation allowBlank="1" showInputMessage="1" showErrorMessage="1" promptTitle="Impacto Inherente" prompt="Consecuencias que puede ocasionar al Insituto la materialización del riesgo, antes de controles" sqref="N3"/>
    <dataValidation allowBlank="1" showInputMessage="1" showErrorMessage="1" promptTitle="Severidad Inherente" prompt="Es el resultado de multiplicar la probabilidad e impacto inherentes" sqref="O3"/>
    <dataValidation allowBlank="1" showInputMessage="1" showErrorMessage="1" promptTitle="Zona de riesgo inherente" prompt="De acuerdo con la severidad existen cuatro zonas donde se puede posicionar el riesgo antes de aplicar controles:_x000a_Extrema_x000a_Alta_x000a_Moderada_x000a_Baja" sqref="P3"/>
    <dataValidation allowBlank="1" showInputMessage="1" showErrorMessage="1" promptTitle="VALORACIÓN PRELIMINAR" prompt="Se busca establecer la probabilidad de ocurrencia del riesgo y sus consecuencias o impacto, con el fin de estimar la zona de riesgo inicial (RIESGO INHERENTE)." sqref="L2:P2"/>
    <dataValidation allowBlank="1" showInputMessage="1" showErrorMessage="1" promptTitle="EVALUACIÓN RIESGO" prompt="Es la cuatificación de la correcta redacción y la coherencia en la identificación y análisis del riesgo" sqref="AF2:AH2"/>
    <dataValidation allowBlank="1" showInputMessage="1" showErrorMessage="1" promptTitle="ANÁLISIS DE IMPACTO" prompt="identificación de causas y consecuencias en caso de que se materialice el riesgo" sqref="B2"/>
    <dataValidation allowBlank="1" showInputMessage="1" showErrorMessage="1" promptTitle="Evidencias de ejecución" prompt="Indicar cual es la evidencia que se genera al desarrollar la acción de control" sqref="Z3"/>
    <dataValidation allowBlank="1" showInputMessage="1" showErrorMessage="1" promptTitle="Desviaciones" prompt="Indicar que pasa con las desviaciones como resultado de ejecutar el control. _x000a_Ejemplo: En caso de encontrar información faltante, solicitar al contratista completarla, para continuar con el proceso de pago." sqref="Y3"/>
    <dataValidation allowBlank="1" showInputMessage="1" showErrorMessage="1" promptTitle="Método" prompt="Debe comenzar la redacción con un verbo de control (comparar, conciliar, cotejar, revisar, validar o verificar) a tráves de.. _x000a_EJ: Verificar que los valores recaudados corresponden con los saldos adeudados por los clientes a través del formato cuenta " sqref="T3"/>
    <dataValidation allowBlank="1" showInputMessage="1" showErrorMessage="1" promptTitle="Periodicidad" prompt="Indica la frecuencia con la que se ejecuta el control, para el caso en que no se tenga una periodicidad definida, es apropiado ingresar el numero de veces en el que se realiza. Ejemplo: 10 veces en el año" sqref="X3"/>
    <dataValidation allowBlank="1" showInputMessage="1" showErrorMessage="1" promptTitle="Rol o cargo responsable" prompt="Indique el cargo responsable de ejecutar la actividad de control descrita, indicando si es funcionario o contratista y su respectivo rol rol EJ: CONTRATISTA_WEBMASTER o FUNCIONARIO_NÓMINA." sqref="V3"/>
    <dataValidation allowBlank="1" showInputMessage="1" showErrorMessage="1" promptTitle="Fecha de implementación" prompt="Fecha pasada si el control ya se implemento_x000a__x000a_Fecha futura si el control se va a implementar_x000a_" sqref="S3"/>
    <dataValidation allowBlank="1" showInputMessage="1" showErrorMessage="1" promptTitle="¿Control implementado?" prompt="SI: se ha implementado una acción de control y se tiene las evidencias _x000a__x000a_NO: se entiende que el control funcionará en un futuro cercano" sqref="R3"/>
    <dataValidation allowBlank="1" showInputMessage="1" showErrorMessage="1" promptTitle="Opción de manejo" prompt="De acuerdo la tipología y severidad del riesgo se toma una acción:_x000a_ACEPTARLO_x000a_REDUCIRLO_x000a_COMPARTIRLO_x000a_EVITARLO_x000a_En este último caso no es necesario generar acción de contingencia para los demás si_x000a_" sqref="Q3"/>
    <dataValidation allowBlank="1" showInputMessage="1" showErrorMessage="1" promptTitle="Autoridad" prompt="Se refiere a la separación de funciones para el ejerccio del control" sqref="W3"/>
    <dataValidation allowBlank="1" showInputMessage="1" showErrorMessage="1" promptTitle="Causas" prompt="Aspectos que generan el riesgo" sqref="K3"/>
    <dataValidation allowBlank="1" showInputMessage="1" showErrorMessage="1" promptTitle="Consecuencias" prompt="Son resultados inapropiados que se quieren evitar" sqref="J3"/>
    <dataValidation allowBlank="1" showInputMessage="1" showErrorMessage="1" promptTitle="RIESGO" prompt="Posibilidad de que suceda algún evento que afecte el cumplimiento de los objetivos institucionales." sqref="H3"/>
    <dataValidation allowBlank="1" showInputMessage="1" showErrorMessage="1" promptTitle="Código" prompt="Identificador del riesgo,  permite establecer el proceso al que está asociado y el respectivo número consecutivo." sqref="C3"/>
    <dataValidation allowBlank="1" showInputMessage="1" showErrorMessage="1" promptTitle="Proceso o proyecto" prompt="Los procesos del Instituto están identificados en el mapa de procesos" sqref="D3:E3"/>
    <dataValidation type="list" allowBlank="1" showInputMessage="1" showErrorMessage="1" sqref="R4">
      <formula1>#REF!</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[4]Listas!#REF!</xm:f>
          </x14:formula1>
          <xm:sqref>W5:X8 R5:R8</xm:sqref>
        </x14:dataValidation>
        <x14:dataValidation type="list" allowBlank="1" showInputMessage="1" showErrorMessage="1" promptTitle="Principal afectación">
          <x14:formula1>
            <xm:f>'[4]Criterios-R'!#REF!</xm:f>
          </x14:formula1>
          <xm:sqref>L4</xm:sqref>
        </x14:dataValidation>
        <x14:dataValidation type="list" allowBlank="1" showInputMessage="1" showErrorMessage="1">
          <x14:formula1>
            <xm:f>'[4]Criterios-R'!#REF!</xm:f>
          </x14:formula1>
          <xm:sqref>M4:N4 I4:I8 Q4:Q8</xm:sqref>
        </x14:dataValidation>
        <x14:dataValidation type="list" allowBlank="1" showInputMessage="1" showErrorMessage="1">
          <x14:formula1>
            <xm:f>'[4]Criterios-C'!#REF!</xm:f>
          </x14:formula1>
          <xm:sqref>U5:U8 AF4:AO8 AR4:AR8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SeguimientoPAAC</vt:lpstr>
      <vt:lpstr>EstadoCumplimiento</vt:lpstr>
      <vt:lpstr>RiesgoCorrupción</vt:lpstr>
      <vt:lpstr>SeguimientoPAAC!Área_de_impresión</vt:lpstr>
      <vt:lpstr>SeguimientoPAAC!Títulos_a_imprimir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José Daniel Quilaguy Bernal</cp:lastModifiedBy>
  <cp:lastPrinted>2021-05-11T14:47:55Z</cp:lastPrinted>
  <dcterms:created xsi:type="dcterms:W3CDTF">2021-05-11T00:10:52Z</dcterms:created>
  <dcterms:modified xsi:type="dcterms:W3CDTF">2021-05-14T16:46:19Z</dcterms:modified>
</cp:coreProperties>
</file>