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32AD4903-C942-4196-B961-D801B7539C78}" xr6:coauthVersionLast="46" xr6:coauthVersionMax="46" xr10:uidLastSave="{00000000-0000-0000-0000-000000000000}"/>
  <bookViews>
    <workbookView xWindow="-108" yWindow="-108" windowWidth="23256" windowHeight="12576" xr2:uid="{4CF1A1BB-736E-433B-91BE-C5A86A0C0B06}"/>
  </bookViews>
  <sheets>
    <sheet name="CONSOLIDADO A DIC 31" sheetId="11" r:id="rId1"/>
    <sheet name="EJECUCIÓN AGREGADA DIC 31" sheetId="8" r:id="rId2"/>
    <sheet name="RESERVA PRESUPUESTAL 2021" sheetId="28" state="hidden" r:id="rId3"/>
  </sheets>
  <externalReferences>
    <externalReference r:id="rId4"/>
    <externalReference r:id="rId5"/>
  </externalReferences>
  <definedNames>
    <definedName name="__Csf27" localSheetId="0">#REF!</definedName>
    <definedName name="__Csf27">#REF!</definedName>
    <definedName name="__PAC29" localSheetId="0">#REF!</definedName>
    <definedName name="__PAC29">#REF!</definedName>
    <definedName name="_Csf27" localSheetId="0">#REF!</definedName>
    <definedName name="_Csf27">#REF!</definedName>
    <definedName name="_xlnm._FilterDatabase" localSheetId="1" hidden="1">'EJECUCIÓN AGREGADA DIC 31'!$A$2:$AC$33</definedName>
    <definedName name="_xlnm._FilterDatabase" localSheetId="2" hidden="1">'RESERVA PRESUPUESTAL 2021'!$A$1:$J$1</definedName>
    <definedName name="_PAC28" localSheetId="0">#REF!</definedName>
    <definedName name="_PAC28">#REF!</definedName>
    <definedName name="_PAC29" localSheetId="0">#REF!</definedName>
    <definedName name="_PAC29">#REF!</definedName>
    <definedName name="ABRIL" localSheetId="0">'[1]TIQUETES 2018'!#REF!</definedName>
    <definedName name="ABRIL">'[1]TIQUETES 2018'!#REF!</definedName>
    <definedName name="AGOSTO" localSheetId="0">'[1]TIQUETES 2018'!#REF!</definedName>
    <definedName name="AGOSTO">'[1]TIQUETES 2018'!#REF!</definedName>
    <definedName name="ÁREAS" localSheetId="0">'[1]TIQUETES 2018'!#REF!</definedName>
    <definedName name="ÁREAS">'[1]TIQUETES 2018'!#REF!</definedName>
    <definedName name="BDSSF" localSheetId="0">#REF!</definedName>
    <definedName name="BDSSF">#REF!</definedName>
    <definedName name="BIBLIOTECA_JOSÉ_MANUEL_RIVAS_SACCONI" localSheetId="0">'[1]TIQUETES 2018'!#REF!</definedName>
    <definedName name="BIBLIOTECA_JOSÉ_MANUEL_RIVAS_SACCONI">'[1]TIQUETES 2018'!#REF!</definedName>
    <definedName name="COMUNICACIONES_Y_PRENSA" localSheetId="0">'[1]TIQUETES 2018'!#REF!</definedName>
    <definedName name="COMUNICACIONES_Y_PRENSA">'[1]TIQUETES 2018'!#REF!</definedName>
    <definedName name="CREXPORT" localSheetId="0">#REF!</definedName>
    <definedName name="CREXPORT">#REF!</definedName>
    <definedName name="DATOSSSF" localSheetId="0">#REF!</definedName>
    <definedName name="DATOSSSF">#REF!</definedName>
    <definedName name="DÍAS">[2]FÓRMULAS!$I$2:$I$6</definedName>
    <definedName name="DICIEMBRE" localSheetId="0">'[1]TIQUETES 2018'!#REF!</definedName>
    <definedName name="DICIEMBRE">'[1]TIQUETES 2018'!#REF!</definedName>
    <definedName name="DIVULGACIÓN_EDITORIAL" localSheetId="0">'[1]TIQUETES 2018'!#REF!</definedName>
    <definedName name="DIVULGACIÓN_EDITORIAL">'[1]TIQUETES 2018'!#REF!</definedName>
    <definedName name="DURADIAS" localSheetId="0">'[1]TIQUETES 2018'!#REF!</definedName>
    <definedName name="DURADIAS">'[1]TIQUETES 2018'!#REF!</definedName>
    <definedName name="DURAMES" localSheetId="0">'[1]TIQUETES 2018'!#REF!</definedName>
    <definedName name="DURAMES">'[1]TIQUETES 2018'!#REF!</definedName>
    <definedName name="ENERO" localSheetId="0">'[1]TIQUETES 2018'!#REF!</definedName>
    <definedName name="ENERO">'[1]TIQUETES 2018'!#REF!</definedName>
    <definedName name="ESTADOVF" localSheetId="0">'[1]TIQUETES 2018'!#REF!</definedName>
    <definedName name="ESTADOVF">'[1]TIQUETES 2018'!#REF!</definedName>
    <definedName name="FEBRERO" localSheetId="0">'[1]TIQUETES 2018'!#REF!</definedName>
    <definedName name="FEBRERO">'[1]TIQUETES 2018'!#REF!</definedName>
    <definedName name="FUENTE" localSheetId="0">'[1]TIQUETES 2018'!#REF!</definedName>
    <definedName name="FUENTE">'[1]TIQUETES 2018'!#REF!</definedName>
    <definedName name="FUENTE_DE_LOS_RECURSOS">[2]FÓRMULAS!$K$2:$K$3</definedName>
    <definedName name="FUN_01" localSheetId="0">#REF!</definedName>
    <definedName name="FUN_01">#REF!</definedName>
    <definedName name="FUN_02" localSheetId="0">#REF!</definedName>
    <definedName name="FUN_02">#REF!</definedName>
    <definedName name="FUN_03" localSheetId="0">#REF!</definedName>
    <definedName name="FUN_03">#REF!</definedName>
    <definedName name="FUN_04" localSheetId="0">#REF!</definedName>
    <definedName name="FUN_04">#REF!</definedName>
    <definedName name="FUN_05" localSheetId="0">#REF!</definedName>
    <definedName name="FUN_05">#REF!</definedName>
    <definedName name="FUN_06" localSheetId="0">#REF!</definedName>
    <definedName name="FUN_06">#REF!</definedName>
    <definedName name="FUN_07" localSheetId="0">#REF!</definedName>
    <definedName name="FUN_07">#REF!</definedName>
    <definedName name="FUN_08" localSheetId="0">#REF!</definedName>
    <definedName name="FUN_08">#REF!</definedName>
    <definedName name="FUN_09" localSheetId="0">#REF!</definedName>
    <definedName name="FUN_09">#REF!</definedName>
    <definedName name="FUN_10" localSheetId="0">#REF!</definedName>
    <definedName name="FUN_10">#REF!</definedName>
    <definedName name="FUN_11" localSheetId="0">#REF!</definedName>
    <definedName name="FUN_11">#REF!</definedName>
    <definedName name="GC">[2]FÓRMULAS!$Q$2</definedName>
    <definedName name="GESTIÓN_DOCUMENTAL" localSheetId="0">'[1]TIQUETES 2018'!#REF!</definedName>
    <definedName name="GESTIÓN_DOCUMENTAL">'[1]TIQUETES 2018'!#REF!</definedName>
    <definedName name="GESTIÓN_FINANCIERA" localSheetId="0">'[1]TIQUETES 2018'!#REF!</definedName>
    <definedName name="GESTIÓN_FINANCIERA">'[1]TIQUETES 2018'!#REF!</definedName>
    <definedName name="GRUPO_DE_INVESTIGACIÓN" localSheetId="0">'[1]TIQUETES 2018'!#REF!</definedName>
    <definedName name="GRUPO_DE_INVESTIGACIÓN">'[1]TIQUETES 2018'!#REF!</definedName>
    <definedName name="GRUPO_DE_INVESTIGACIONES_EN_LINGÜÍSTICA" localSheetId="0">#REF!</definedName>
    <definedName name="GRUPO_DE_INVESTIGACIONES_EN_LINGÜÍSTICA">#REF!</definedName>
    <definedName name="GRUPO_DE_INVESTIGACIONES_EN_LITERATURA" localSheetId="0">#REF!</definedName>
    <definedName name="GRUPO_DE_INVESTIGACIONES_EN_LITERATURA">#REF!</definedName>
    <definedName name="JULIO" localSheetId="0">'[1]TIQUETES 2018'!#REF!</definedName>
    <definedName name="JULIO">'[1]TIQUETES 2018'!#REF!</definedName>
    <definedName name="JUNIO" localSheetId="0">'[1]TIQUETES 2018'!#REF!</definedName>
    <definedName name="JUNIO">'[1]TIQUETES 2018'!#REF!</definedName>
    <definedName name="M" localSheetId="0">#REF!</definedName>
    <definedName name="M">#REF!</definedName>
    <definedName name="MARZO" localSheetId="0">'[1]TIQUETES 2018'!#REF!</definedName>
    <definedName name="MARZO">'[1]TIQUETES 2018'!#REF!</definedName>
    <definedName name="MAYO" localSheetId="0">'[1]TIQUETES 2018'!#REF!</definedName>
    <definedName name="MAYO">'[1]TIQUETES 2018'!#REF!</definedName>
    <definedName name="MESES" localSheetId="0">'[1]TIQUETES 2018'!#REF!</definedName>
    <definedName name="MESES">'[1]TIQUETES 2018'!#REF!</definedName>
    <definedName name="mm" localSheetId="0">#REF!</definedName>
    <definedName name="mm">#REF!</definedName>
    <definedName name="MODALIDAD" localSheetId="0">'[1]TIQUETES 2018'!#REF!</definedName>
    <definedName name="MODALIDAD">'[1]TIQUETES 2018'!#REF!</definedName>
    <definedName name="MODALIDAD_DE_CONTRATACIÓN">[2]FÓRMULAS!$J$2:$J$10</definedName>
    <definedName name="MUSEOLOGÍA" localSheetId="0">'[1]TIQUETES 2018'!#REF!</definedName>
    <definedName name="MUSEOLOGÍA">'[1]TIQUETES 2018'!#REF!</definedName>
    <definedName name="N" localSheetId="0">#REF!</definedName>
    <definedName name="N">#REF!</definedName>
    <definedName name="NOVIEMBRE" localSheetId="0">'[1]TIQUETES 2018'!#REF!</definedName>
    <definedName name="NOVIEMBRE">'[1]TIQUETES 2018'!#REF!</definedName>
    <definedName name="OCTUBRE" localSheetId="0">'[1]TIQUETES 2018'!#REF!</definedName>
    <definedName name="OCTUBRE">'[1]TIQUETES 2018'!#REF!</definedName>
    <definedName name="pac03año" localSheetId="0">#REF!</definedName>
    <definedName name="pac03año">#REF!</definedName>
    <definedName name="PLANEACIÓN" localSheetId="0">'[1]TIQUETES 2018'!#REF!</definedName>
    <definedName name="PLANEACIÓN">'[1]TIQUETES 2018'!#REF!</definedName>
    <definedName name="PROCESOS" localSheetId="0">'[1]TIQUETES 2018'!#REF!</definedName>
    <definedName name="PROCESOS">'[1]TIQUETES 2018'!#REF!</definedName>
    <definedName name="PROGRAMA_ELE_COLOMBIA" localSheetId="0">'[1]TIQUETES 2018'!#REF!</definedName>
    <definedName name="PROGRAMA_ELE_COLOMBIA">'[1]TIQUETES 2018'!#REF!</definedName>
    <definedName name="RECURSOS_FÍSICOS" localSheetId="0">'[1]TIQUETES 2018'!#REF!</definedName>
    <definedName name="RECURSOS_FÍSICOS">'[1]TIQUETES 2018'!#REF!</definedName>
    <definedName name="RELACIONES_INTERINSTITUCIONALES" localSheetId="0">#REF!</definedName>
    <definedName name="RELACIONES_INTERINSTITUCIONALES">#REF!</definedName>
    <definedName name="RUB_01" localSheetId="0">#REF!</definedName>
    <definedName name="RUB_01">#REF!</definedName>
    <definedName name="RUB_02" localSheetId="0">#REF!</definedName>
    <definedName name="RUB_02">#REF!</definedName>
    <definedName name="RUB_03" localSheetId="0">#REF!</definedName>
    <definedName name="RUB_03">#REF!</definedName>
    <definedName name="RUB_04" localSheetId="0">#REF!</definedName>
    <definedName name="RUB_04">#REF!</definedName>
    <definedName name="RUB_05" localSheetId="0">#REF!</definedName>
    <definedName name="RUB_05">#REF!</definedName>
    <definedName name="RUB_06" localSheetId="0">#REF!</definedName>
    <definedName name="RUB_06">#REF!</definedName>
    <definedName name="RUB_07" localSheetId="0">#REF!</definedName>
    <definedName name="RUB_07">#REF!</definedName>
    <definedName name="RUB_08" localSheetId="0">#REF!</definedName>
    <definedName name="RUB_08">#REF!</definedName>
    <definedName name="RUB_09" localSheetId="0">#REF!</definedName>
    <definedName name="RUB_09">#REF!</definedName>
    <definedName name="RUB_1" localSheetId="0">#REF!</definedName>
    <definedName name="RUB_1">#REF!</definedName>
    <definedName name="RUB_10" localSheetId="0">#REF!</definedName>
    <definedName name="RUB_10">#REF!</definedName>
    <definedName name="RUB_11" localSheetId="0">#REF!</definedName>
    <definedName name="RUB_11">#REF!</definedName>
    <definedName name="RUB_12" localSheetId="0">#REF!</definedName>
    <definedName name="RUB_12">#REF!</definedName>
    <definedName name="RUB_13" localSheetId="0">#REF!</definedName>
    <definedName name="RUB_13">#REF!</definedName>
    <definedName name="RUB_14" localSheetId="0">#REF!</definedName>
    <definedName name="RUB_14">#REF!</definedName>
    <definedName name="RUB_15" localSheetId="0">#REF!</definedName>
    <definedName name="RUB_15">#REF!</definedName>
    <definedName name="RUB_16" localSheetId="0">#REF!</definedName>
    <definedName name="RUB_16">#REF!</definedName>
    <definedName name="RUB_17" localSheetId="0">#REF!</definedName>
    <definedName name="RUB_17">#REF!</definedName>
    <definedName name="RUB_18" localSheetId="0">#REF!</definedName>
    <definedName name="RUB_18">#REF!</definedName>
    <definedName name="RUB_19" localSheetId="0">#REF!</definedName>
    <definedName name="RUB_19">#REF!</definedName>
    <definedName name="RUB_2" localSheetId="0">#REF!</definedName>
    <definedName name="RUB_2">#REF!</definedName>
    <definedName name="RUB_20" localSheetId="0">#REF!</definedName>
    <definedName name="RUB_20">#REF!</definedName>
    <definedName name="RUB_21" localSheetId="0">#REF!</definedName>
    <definedName name="RUB_21">#REF!</definedName>
    <definedName name="RUB_22" localSheetId="0">#REF!</definedName>
    <definedName name="RUB_22">#REF!</definedName>
    <definedName name="RUB_23" localSheetId="0">#REF!</definedName>
    <definedName name="RUB_23">#REF!</definedName>
    <definedName name="RUB_24" localSheetId="0">#REF!</definedName>
    <definedName name="RUB_24">#REF!</definedName>
    <definedName name="RUB_25" localSheetId="0">#REF!</definedName>
    <definedName name="RUB_25">#REF!</definedName>
    <definedName name="RUB_26" localSheetId="0">#REF!</definedName>
    <definedName name="RUB_26">#REF!</definedName>
    <definedName name="RUB_27" localSheetId="0">#REF!</definedName>
    <definedName name="RUB_27">#REF!</definedName>
    <definedName name="RUB_3" localSheetId="0">#REF!</definedName>
    <definedName name="RUB_3">#REF!</definedName>
    <definedName name="RUB_4" localSheetId="0">#REF!</definedName>
    <definedName name="RUB_4">#REF!</definedName>
    <definedName name="RUB_5" localSheetId="0">#REF!</definedName>
    <definedName name="RUB_5">#REF!</definedName>
    <definedName name="RUB_6" localSheetId="0">#REF!</definedName>
    <definedName name="RUB_6">#REF!</definedName>
    <definedName name="RUB_7" localSheetId="0">#REF!</definedName>
    <definedName name="RUB_7">#REF!</definedName>
    <definedName name="RUB_8" localSheetId="0">#REF!</definedName>
    <definedName name="RUB_8">#REF!</definedName>
    <definedName name="RUB_9" localSheetId="0">#REF!</definedName>
    <definedName name="RUB_9">#REF!</definedName>
    <definedName name="S" localSheetId="0">#REF!</definedName>
    <definedName name="S">#REF!</definedName>
    <definedName name="SAB" localSheetId="0">'[1]PLAN ANUAL DE ADQUISICIONES'!#REF!</definedName>
    <definedName name="SAB">'[1]PLAN ANUAL DE ADQUISICIONES'!#REF!</definedName>
    <definedName name="SEPTIEMBRE" localSheetId="0">'[1]TIQUETES 2018'!#REF!</definedName>
    <definedName name="SEPTIEMBRE">'[1]TIQUETES 2018'!#REF!</definedName>
    <definedName name="SER" localSheetId="0">#REF!</definedName>
    <definedName name="SER">#REF!</definedName>
    <definedName name="SINO">[2]FÓRMULAS!$N$2:$N$3</definedName>
    <definedName name="SISTEMAS" localSheetId="0">'[1]TIQUETES 2018'!#REF!</definedName>
    <definedName name="SISTEMAS">'[1]TIQUETES 2018'!#REF!</definedName>
    <definedName name="SS" localSheetId="0">#REF!</definedName>
    <definedName name="SS">#REF!</definedName>
    <definedName name="SSF" localSheetId="0">#REF!</definedName>
    <definedName name="SSF">#REF!</definedName>
    <definedName name="SSS" localSheetId="0">#REF!</definedName>
    <definedName name="SSS">#REF!</definedName>
    <definedName name="SUBDIRECCIÓN">[2]FÓRMULAS!$B$2:$B$4</definedName>
    <definedName name="SUBDIRECCIÓN_ACADÉMICA" localSheetId="0">'[1]TIQUETES 2018'!#REF!</definedName>
    <definedName name="SUBDIRECCIÓN_ACADÉMICA">'[1]TIQUETES 2018'!#REF!</definedName>
    <definedName name="SUBDIRECCIÓN_ADMINISTRATIVA_Y_FINANCIERA" localSheetId="0">'[1]TIQUETES 2018'!#REF!</definedName>
    <definedName name="SUBDIRECCIÓN_ADMINISTRATIVA_Y_FINANCIERA">'[1]TIQUETES 2018'!#REF!</definedName>
    <definedName name="UBICACION" localSheetId="0">'[1]TIQUETES 2018'!#REF!</definedName>
    <definedName name="UBICACION">'[1]TIQUETES 2018'!#REF!</definedName>
    <definedName name="UNIDAD_DOCENTE_SEMINARIO_ANDRÉS_BELLO" localSheetId="0">'[1]TIQUETES 2018'!#REF!</definedName>
    <definedName name="UNIDAD_DOCENTE_SEMINARIO_ANDRÉS_BELLO">'[1]TIQUETES 2018'!#REF!</definedName>
    <definedName name="UNIDAD_DOCENTE_SEMINARIO_ANDRÉS_BELLO_" localSheetId="0">'[1]TIQUETES 2018'!#REF!</definedName>
    <definedName name="UNIDAD_DOCENTE_SEMINARIO_ANDRÉS_BELLO_">'[1]TIQUETES 2018'!#REF!</definedName>
    <definedName name="VF">[2]FÓRMULAS!$P$2:$P$5</definedName>
    <definedName name="VFSINO" localSheetId="0">'[1]TIQUETES 2018'!#REF!</definedName>
    <definedName name="VFSINO">'[1]TIQUETES 2018'!#REF!</definedName>
    <definedName name="XX" localSheetId="0">#REF!</definedName>
    <definedName name="XX">#REF!</definedName>
    <definedName name="z">[2]FÓRMULAS!$C$2:$C$18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8" l="1"/>
  <c r="I19" i="11"/>
  <c r="O11" i="11"/>
  <c r="O9" i="11"/>
  <c r="O8" i="11"/>
  <c r="O7" i="11"/>
  <c r="O6" i="11"/>
  <c r="F19" i="28"/>
  <c r="E19" i="28"/>
  <c r="G3" i="28" l="1"/>
  <c r="G19" i="28" s="1"/>
  <c r="H3" i="28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2" i="28"/>
  <c r="H19" i="28" l="1"/>
  <c r="Z11" i="8"/>
  <c r="M7" i="11" s="1"/>
  <c r="Q15" i="8"/>
  <c r="R15" i="8"/>
  <c r="S15" i="8"/>
  <c r="T15" i="8"/>
  <c r="F8" i="11" s="1"/>
  <c r="U15" i="8"/>
  <c r="G8" i="11" s="1"/>
  <c r="V15" i="8"/>
  <c r="I8" i="11" s="1"/>
  <c r="J8" i="11" s="1"/>
  <c r="W15" i="8"/>
  <c r="X15" i="8"/>
  <c r="Y20" i="8" l="1"/>
  <c r="AA20" i="8" s="1"/>
  <c r="Y19" i="8" l="1"/>
  <c r="AA19" i="8" s="1"/>
  <c r="Q23" i="8"/>
  <c r="Y8" i="8" l="1"/>
  <c r="AA8" i="8" l="1"/>
  <c r="X11" i="8"/>
  <c r="V11" i="8"/>
  <c r="I7" i="11" s="1"/>
  <c r="W11" i="8"/>
  <c r="H7" i="11" s="1"/>
  <c r="T11" i="8"/>
  <c r="Y3" i="8" l="1"/>
  <c r="AA3" i="8" s="1"/>
  <c r="Y4" i="8"/>
  <c r="AA4" i="8" s="1"/>
  <c r="Y5" i="8"/>
  <c r="AA5" i="8" s="1"/>
  <c r="Y6" i="8"/>
  <c r="AA6" i="8" s="1"/>
  <c r="Y14" i="8" l="1"/>
  <c r="AA14" i="8" s="1"/>
  <c r="AB15" i="8"/>
  <c r="R11" i="8"/>
  <c r="S11" i="8"/>
  <c r="U11" i="8"/>
  <c r="AB11" i="8"/>
  <c r="AC11" i="8"/>
  <c r="Q11" i="8"/>
  <c r="Y12" i="8" l="1"/>
  <c r="AA12" i="8" s="1"/>
  <c r="Y13" i="8"/>
  <c r="AA13" i="8" s="1"/>
  <c r="AA15" i="8" l="1"/>
  <c r="E9" i="11"/>
  <c r="R23" i="8"/>
  <c r="S23" i="8"/>
  <c r="T23" i="8"/>
  <c r="F9" i="11" s="1"/>
  <c r="U23" i="8"/>
  <c r="G9" i="11" s="1"/>
  <c r="V23" i="8"/>
  <c r="I9" i="11" s="1"/>
  <c r="J9" i="11" s="1"/>
  <c r="W23" i="8"/>
  <c r="H9" i="11" s="1"/>
  <c r="X23" i="8"/>
  <c r="K9" i="11" s="1"/>
  <c r="L9" i="11" l="1"/>
  <c r="F7" i="11"/>
  <c r="J7" i="11" s="1"/>
  <c r="G7" i="11"/>
  <c r="K7" i="11"/>
  <c r="U7" i="8"/>
  <c r="G6" i="11" s="1"/>
  <c r="V7" i="8"/>
  <c r="I6" i="11" s="1"/>
  <c r="W7" i="8"/>
  <c r="H6" i="11" s="1"/>
  <c r="X7" i="8"/>
  <c r="K6" i="11" s="1"/>
  <c r="Z7" i="8"/>
  <c r="M6" i="11" s="1"/>
  <c r="AB7" i="8"/>
  <c r="AC7" i="8"/>
  <c r="Y9" i="8"/>
  <c r="Y10" i="8"/>
  <c r="AA10" i="8" s="1"/>
  <c r="Y16" i="8"/>
  <c r="Y17" i="8"/>
  <c r="AA17" i="8" s="1"/>
  <c r="Y18" i="8"/>
  <c r="AA18" i="8" s="1"/>
  <c r="Y21" i="8"/>
  <c r="AA21" i="8" s="1"/>
  <c r="Y22" i="8"/>
  <c r="AA22" i="8" s="1"/>
  <c r="Y25" i="8"/>
  <c r="AA25" i="8" s="1"/>
  <c r="Y26" i="8"/>
  <c r="AA26" i="8" s="1"/>
  <c r="Y27" i="8"/>
  <c r="AA27" i="8" s="1"/>
  <c r="Y28" i="8"/>
  <c r="AA28" i="8" s="1"/>
  <c r="Y29" i="8"/>
  <c r="AA29" i="8" s="1"/>
  <c r="Y30" i="8"/>
  <c r="AA30" i="8" s="1"/>
  <c r="AD37" i="8"/>
  <c r="AD36" i="8"/>
  <c r="R31" i="8"/>
  <c r="R37" i="8" s="1"/>
  <c r="S31" i="8"/>
  <c r="S37" i="8" s="1"/>
  <c r="T31" i="8"/>
  <c r="F11" i="11" s="1"/>
  <c r="U31" i="8"/>
  <c r="V31" i="8"/>
  <c r="I11" i="11" s="1"/>
  <c r="J11" i="11" s="1"/>
  <c r="W31" i="8"/>
  <c r="H11" i="11" s="1"/>
  <c r="X31" i="8"/>
  <c r="Z31" i="8"/>
  <c r="AB31" i="8"/>
  <c r="AB37" i="8" s="1"/>
  <c r="AC31" i="8"/>
  <c r="AC37" i="8" s="1"/>
  <c r="Q31" i="8"/>
  <c r="E11" i="11" s="1"/>
  <c r="Z23" i="8"/>
  <c r="AB23" i="8"/>
  <c r="AC23" i="8"/>
  <c r="H8" i="11"/>
  <c r="K8" i="11"/>
  <c r="Z15" i="8"/>
  <c r="M8" i="11" s="1"/>
  <c r="AC15" i="8"/>
  <c r="E8" i="11"/>
  <c r="E7" i="11"/>
  <c r="R7" i="8"/>
  <c r="S7" i="8"/>
  <c r="T7" i="8"/>
  <c r="F6" i="11" s="1"/>
  <c r="Q7" i="8"/>
  <c r="E6" i="11" s="1"/>
  <c r="P7" i="11" l="1"/>
  <c r="L8" i="11"/>
  <c r="P8" i="11"/>
  <c r="P6" i="11"/>
  <c r="Y11" i="8"/>
  <c r="J6" i="11"/>
  <c r="I10" i="11"/>
  <c r="L7" i="11"/>
  <c r="AA31" i="8"/>
  <c r="L6" i="11"/>
  <c r="H10" i="11"/>
  <c r="M9" i="11"/>
  <c r="K10" i="11"/>
  <c r="N8" i="11"/>
  <c r="N7" i="11"/>
  <c r="N6" i="11"/>
  <c r="V37" i="8"/>
  <c r="AD38" i="8"/>
  <c r="Z37" i="8"/>
  <c r="M11" i="11"/>
  <c r="N11" i="11" s="1"/>
  <c r="X37" i="8"/>
  <c r="K11" i="11"/>
  <c r="W37" i="8"/>
  <c r="U37" i="8"/>
  <c r="G11" i="11"/>
  <c r="T37" i="8"/>
  <c r="G10" i="11"/>
  <c r="E10" i="11"/>
  <c r="E12" i="11" s="1"/>
  <c r="F10" i="11"/>
  <c r="Q24" i="8"/>
  <c r="Q32" i="8" s="1"/>
  <c r="X24" i="8"/>
  <c r="X36" i="8" s="1"/>
  <c r="Y15" i="8"/>
  <c r="Q37" i="8"/>
  <c r="Y31" i="8"/>
  <c r="Y23" i="8"/>
  <c r="AA16" i="8"/>
  <c r="AA23" i="8" s="1"/>
  <c r="W24" i="8"/>
  <c r="W36" i="8" s="1"/>
  <c r="AA9" i="8"/>
  <c r="AA7" i="8"/>
  <c r="T24" i="8"/>
  <c r="Y7" i="8"/>
  <c r="S24" i="8"/>
  <c r="R24" i="8"/>
  <c r="V24" i="8"/>
  <c r="Z24" i="8"/>
  <c r="U24" i="8"/>
  <c r="AC24" i="8"/>
  <c r="AB24" i="8"/>
  <c r="N9" i="11" l="1"/>
  <c r="P9" i="11"/>
  <c r="L11" i="11"/>
  <c r="P11" i="11"/>
  <c r="I12" i="11"/>
  <c r="J10" i="11"/>
  <c r="M10" i="11"/>
  <c r="N10" i="11" s="1"/>
  <c r="L10" i="11"/>
  <c r="AA11" i="8"/>
  <c r="X38" i="8"/>
  <c r="G12" i="11"/>
  <c r="AA37" i="8"/>
  <c r="W38" i="8"/>
  <c r="Q36" i="8"/>
  <c r="Q38" i="8" s="1"/>
  <c r="X32" i="8"/>
  <c r="Y24" i="8"/>
  <c r="Y36" i="8" s="1"/>
  <c r="F12" i="11"/>
  <c r="K12" i="11"/>
  <c r="W32" i="8"/>
  <c r="Y37" i="8"/>
  <c r="AC32" i="8"/>
  <c r="AC36" i="8"/>
  <c r="AC38" i="8" s="1"/>
  <c r="AB36" i="8"/>
  <c r="AB38" i="8" s="1"/>
  <c r="AB32" i="8"/>
  <c r="Z36" i="8"/>
  <c r="Z38" i="8" s="1"/>
  <c r="Z32" i="8"/>
  <c r="U36" i="8"/>
  <c r="U38" i="8" s="1"/>
  <c r="U32" i="8"/>
  <c r="S36" i="8"/>
  <c r="S38" i="8" s="1"/>
  <c r="S32" i="8"/>
  <c r="T36" i="8"/>
  <c r="T38" i="8" s="1"/>
  <c r="T32" i="8"/>
  <c r="R36" i="8"/>
  <c r="R38" i="8" s="1"/>
  <c r="R32" i="8"/>
  <c r="V36" i="8"/>
  <c r="V38" i="8" s="1"/>
  <c r="V32" i="8"/>
  <c r="O10" i="11" l="1"/>
  <c r="P10" i="11" s="1"/>
  <c r="J12" i="11"/>
  <c r="M12" i="11"/>
  <c r="N12" i="11" s="1"/>
  <c r="AA24" i="8"/>
  <c r="AA32" i="8" s="1"/>
  <c r="L12" i="11"/>
  <c r="Y32" i="8"/>
  <c r="H12" i="11"/>
  <c r="Y38" i="8"/>
  <c r="O12" i="11" l="1"/>
  <c r="P12" i="11" s="1"/>
  <c r="AA36" i="8"/>
  <c r="AA38" i="8" s="1"/>
</calcChain>
</file>

<file path=xl/sharedStrings.xml><?xml version="1.0" encoding="utf-8"?>
<sst xmlns="http://schemas.openxmlformats.org/spreadsheetml/2006/main" count="499" uniqueCount="169">
  <si>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</si>
  <si>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</si>
  <si>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</si>
  <si>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</si>
  <si>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</si>
  <si>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</si>
  <si>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</si>
  <si>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</si>
  <si>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</si>
  <si>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</si>
  <si>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</si>
  <si>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</si>
  <si>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</si>
  <si>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</si>
  <si>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</si>
  <si>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</si>
  <si>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</si>
  <si>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</si>
  <si>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</si>
  <si>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</si>
  <si>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</si>
  <si>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</si>
  <si>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</si>
  <si>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</si>
  <si>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</si>
  <si>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</si>
  <si>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</si>
  <si>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</si>
  <si>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</si>
  <si>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</si>
  <si>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</si>
  <si>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</si>
  <si>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</si>
  <si>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</si>
  <si>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</si>
  <si>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</si>
  <si>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</si>
  <si>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</si>
  <si>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</si>
  <si>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</si>
  <si>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</si>
  <si>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</si>
  <si>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</si>
  <si>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</si>
  <si>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Propios</t>
  </si>
  <si>
    <t>20</t>
  </si>
  <si>
    <t>A-02-02</t>
  </si>
  <si>
    <t>ADQUISICIONES DIFERENTES DE ACTIVOS</t>
  </si>
  <si>
    <t>21</t>
  </si>
  <si>
    <t>A-03-04-02-012</t>
  </si>
  <si>
    <t>04</t>
  </si>
  <si>
    <t>012</t>
  </si>
  <si>
    <t>INCAPACIDADES Y LICENCIAS DE MATERNIDAD Y PATERNIDAD (NO DE PENSIONES)</t>
  </si>
  <si>
    <t>A-03-10-01-001</t>
  </si>
  <si>
    <t>001</t>
  </si>
  <si>
    <t>11</t>
  </si>
  <si>
    <t>SENTENCIAS</t>
  </si>
  <si>
    <t>A-08-01</t>
  </si>
  <si>
    <t>08</t>
  </si>
  <si>
    <t>IMPUESTOS</t>
  </si>
  <si>
    <t>A-08-03</t>
  </si>
  <si>
    <t>TASAS Y DERECHOS ADMINISTRATIVOS</t>
  </si>
  <si>
    <t>A-08-04-01</t>
  </si>
  <si>
    <t>SSF</t>
  </si>
  <si>
    <t>CUOTA DE FISCALIZACIÓN Y AUDITAJE</t>
  </si>
  <si>
    <t>A-08-05</t>
  </si>
  <si>
    <t>05</t>
  </si>
  <si>
    <t>MULTAS, SANCIONES E INTERESES DE MORA</t>
  </si>
  <si>
    <t>C-3301-1603-2</t>
  </si>
  <si>
    <t>C</t>
  </si>
  <si>
    <t>3301</t>
  </si>
  <si>
    <t>1603</t>
  </si>
  <si>
    <t>2</t>
  </si>
  <si>
    <t>INCREMENTO  DE RECURSOS FÍSICOS PARA EL APOYO ACADÉMICO Y MUSEAL DEL INSTITUTO CARO Y CUERVO  BOGOTÁ</t>
  </si>
  <si>
    <t>C-3302-1603-2</t>
  </si>
  <si>
    <t>3302</t>
  </si>
  <si>
    <t>CONSOLIDACIÓN DE LAS FUNCIONES MISIONALES, FORMACIÓN, DOCENCIA Y APROPIACIÓN SOCIAL DEL CONOCIMIENTO, DEL INSTITUTO CARO Y CUERVO A NIVEL NACIONAL  BOGOTÁ, CHÍA</t>
  </si>
  <si>
    <t>C-3399-1603-4</t>
  </si>
  <si>
    <t>3399</t>
  </si>
  <si>
    <t>4</t>
  </si>
  <si>
    <t>FORTALECIMIENTO DE LOS SISTEMAS DE GESTIÓN PARA LA ADECUACIÓN, PROTECCIÓN Y SALVAGUARDIA DEL PATRIMONIO CULTURAL DEL INSTITUTO CARO Y CUERVO   BOGOTÁ</t>
  </si>
  <si>
    <t>SUBTOTAL GASTOS DE PERSONAL</t>
  </si>
  <si>
    <t>SUBTOTAL ADQUISICIÓN DE BIENES Y SERVICIOS</t>
  </si>
  <si>
    <t>SUBTOTAL TRANSFERENCIAS CORRIENTES</t>
  </si>
  <si>
    <t>SUBTOTAL GASTOS POR TRIBUTOS, MULTAS, SANCIONES E INTERESES DE MORA</t>
  </si>
  <si>
    <t xml:space="preserve">TOTAL GASTOS DE FUNCIONAMIENTO </t>
  </si>
  <si>
    <t xml:space="preserve">TOTAL GASTOS DE INVERSIÓN </t>
  </si>
  <si>
    <t xml:space="preserve">TOTAL PRESUPUESTO </t>
  </si>
  <si>
    <t>MES</t>
  </si>
  <si>
    <t xml:space="preserve">COMPROMISO </t>
  </si>
  <si>
    <t>FUNCIONAMIENTO</t>
  </si>
  <si>
    <t>INVERSIÓN</t>
  </si>
  <si>
    <t>TOTAL</t>
  </si>
  <si>
    <t>CARO Y CUERVO</t>
  </si>
  <si>
    <t>CONCEPTO</t>
  </si>
  <si>
    <t>BLOQ</t>
  </si>
  <si>
    <t>COMPROMISOS</t>
  </si>
  <si>
    <t>OBLIGACIONES</t>
  </si>
  <si>
    <t>VALOR</t>
  </si>
  <si>
    <t>% EJEC.</t>
  </si>
  <si>
    <t>01. Gastos de personal</t>
  </si>
  <si>
    <t>02. Adquisición de bienes y servicios</t>
  </si>
  <si>
    <t>03. Transferencias corrientes</t>
  </si>
  <si>
    <t>08. Gastos por tributos, multas, sanciones e intereses de mora</t>
  </si>
  <si>
    <t>INVERSION</t>
  </si>
  <si>
    <t>Información SIIF Nación</t>
  </si>
  <si>
    <t>*</t>
  </si>
  <si>
    <t xml:space="preserve">Verde </t>
  </si>
  <si>
    <t xml:space="preserve">Se cumple el 100% la Ejecución  Presupuestal </t>
  </si>
  <si>
    <t xml:space="preserve">Amarillo </t>
  </si>
  <si>
    <t xml:space="preserve">Se cumple  entre 70%  al  99% la Ejecución Presupuestal </t>
  </si>
  <si>
    <t xml:space="preserve">Rojo </t>
  </si>
  <si>
    <t xml:space="preserve">Se cumple menos del 70% de la Ejecución Presupuestal </t>
  </si>
  <si>
    <t>APR. SIN COMPROMETER</t>
  </si>
  <si>
    <t xml:space="preserve">PROYECTÓ: </t>
  </si>
  <si>
    <t>Miguel Alejandro Ochoa Martínez - Contratista Grupo de gestión financiera</t>
  </si>
  <si>
    <t>APR. SIN OBLIGAR</t>
  </si>
  <si>
    <t>Cifras en Pesos</t>
  </si>
  <si>
    <t>A-03-03-01-999</t>
  </si>
  <si>
    <t>999</t>
  </si>
  <si>
    <t>OTRAS TRANSFERENCIAS - DISTRIBUCIÓN PREVIO CONCEPTO DGPPN</t>
  </si>
  <si>
    <t>CONSOLIDADO INSTITUTO CARO Y CUERVO</t>
  </si>
  <si>
    <t>A-02-01</t>
  </si>
  <si>
    <t>ADQUISICIÓN DE ACTIVOS NO FINANCIEROS</t>
  </si>
  <si>
    <t>LIDA VIVIANA PINEDA RODRIGUEZ</t>
  </si>
  <si>
    <t>DICIEMBRE</t>
  </si>
  <si>
    <t>MARIA DEL ROSARIO BARROS PIMIENTA</t>
  </si>
  <si>
    <t>LUZ CLEMENCIA MEJÍA MUÑOZ</t>
  </si>
  <si>
    <t>ANC - GASTOS GENERALES NACION CSF</t>
  </si>
  <si>
    <t>CNC - INVERSION ORDINARIA NACIÓN CSF</t>
  </si>
  <si>
    <t>GASTOS GENERALES PROPIOS CSF</t>
  </si>
  <si>
    <t>ICC-PS-096-2020</t>
  </si>
  <si>
    <t>NIT</t>
  </si>
  <si>
    <t>ASCENSORES SCHINDLER DE COLOMBIA S A S</t>
  </si>
  <si>
    <t>ICC-PS-106-2020</t>
  </si>
  <si>
    <t>SOFTWARE HOUSE LTDA</t>
  </si>
  <si>
    <t>EMPRESA DE TELECOMUNICACIONES DE BOGOTA SA ESP PUDIENDO IDENTIFICARSE PARA TODOS LOS EFECTOS CON LA SIGLA ETB S.A. E.S.P.</t>
  </si>
  <si>
    <t>ICC-PS-133-2020</t>
  </si>
  <si>
    <t>TOYOCARS INGENIERIA AUTOMOTRIZ  LTDA</t>
  </si>
  <si>
    <t>YUBARTA S.A.S</t>
  </si>
  <si>
    <t>ICC-CV-147-2020</t>
  </si>
  <si>
    <t>LIBRARY INTERNACIONAL S.A.S.</t>
  </si>
  <si>
    <t>ICC-PS-171-2020</t>
  </si>
  <si>
    <t>VIAJES NACIONALES DE TURISMO S. A. S</t>
  </si>
  <si>
    <t>BACET GROUP SAS</t>
  </si>
  <si>
    <t>ICC-OB-182-2020</t>
  </si>
  <si>
    <t>CONSORCIO BRISAS</t>
  </si>
  <si>
    <t>ICC-CV-188-2020</t>
  </si>
  <si>
    <t>UNIVERSAL DE PRODUCTOS Y SERVICIOS SAS</t>
  </si>
  <si>
    <t>ICC-CV-189-2020</t>
  </si>
  <si>
    <t>MEDICA Y COMPUTADORES LTDA</t>
  </si>
  <si>
    <t>ICC-CV-187-2020</t>
  </si>
  <si>
    <t>COMPUTEL SYSTEM SAS</t>
  </si>
  <si>
    <t>ICC-CV-191-2020</t>
  </si>
  <si>
    <t>IIS TECHNOLOGY SOLUTIONS SAS</t>
  </si>
  <si>
    <t>ICC-CV-190-2020</t>
  </si>
  <si>
    <t>INNOVA PUBLICIDAD VISUAL S.A.S.</t>
  </si>
  <si>
    <t>ORGANIZACION TERPEL S.A.</t>
  </si>
  <si>
    <t>CONTRATO</t>
  </si>
  <si>
    <t>RP</t>
  </si>
  <si>
    <t>CONTRATISTA</t>
  </si>
  <si>
    <t>SUPERVISOR</t>
  </si>
  <si>
    <t>JAVIER MAURICIO VARGAS LÓPEZ</t>
  </si>
  <si>
    <t>LILIANA JEANNETTE MONTOYA TALERO</t>
  </si>
  <si>
    <t>PRESUPUESTO</t>
  </si>
  <si>
    <t>%</t>
  </si>
  <si>
    <t>Tipo Doc</t>
  </si>
  <si>
    <t>FUNCIONAMIENTO E INVERSIÓN</t>
  </si>
  <si>
    <t>TOTAL RESERVA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</si>
</sst>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1240A]&quot;$&quot;\ #,##0.00;\(&quot;$&quot;\ #,##0.00\)"/>
    <numFmt numFmtId="168" formatCode="_(* #.##0.00_);_(* \(#.##0.00\);_(* &quot;-&quot;??_);_(@_)"/>
    <numFmt numFmtId="169" formatCode="&quot;$&quot;\ #,##0.00"/>
    <numFmt numFmtId="170" formatCode="_-&quot;$&quot;\ * #,##0.00_-;\-&quot;$&quot;\ * #,##0.00_-;_-&quot;$&quot;\ * &quot;-&quot;_-;_-@_-"/>
    <numFmt numFmtId="171" formatCode="[$-1240A]&quot;$&quot;\ #,##0.00;\-&quot;$&quot;\ #,##0.00"/>
    <numFmt numFmtId="172" formatCode="#,##0.0000000"/>
  </numFmts>
  <fonts count="5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8"/>
      <name val="Calibri"/>
      <family val="2"/>
    </font>
    <font>
      <b/>
      <sz val="9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0.5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92D050"/>
      <name val="Arial"/>
      <family val="2"/>
    </font>
    <font>
      <b/>
      <sz val="7"/>
      <color rgb="FFFFFF00"/>
      <name val="Arial"/>
      <family val="2"/>
    </font>
    <font>
      <b/>
      <sz val="7"/>
      <color rgb="FFC00000"/>
      <name val="Arial"/>
      <family val="2"/>
    </font>
    <font>
      <b/>
      <sz val="14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u/>
      <sz val="7.8"/>
      <color theme="10"/>
      <name val="Calibri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9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8"/>
      <color rgb="FF000000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13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2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10" borderId="0">
      <alignment horizontal="center" vertical="center"/>
    </xf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9" fontId="44" fillId="0" borderId="0" applyFill="0" applyBorder="0" applyProtection="0">
      <alignment horizontal="left" vertical="center"/>
    </xf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8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50" fillId="0" borderId="0">
      <alignment horizontal="left" vertical="center"/>
    </xf>
    <xf numFmtId="0" fontId="51" fillId="0" borderId="0" applyNumberFormat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2" fillId="0" borderId="0"/>
    <xf numFmtId="42" fontId="52" fillId="0" borderId="0" applyFont="0" applyFill="0" applyBorder="0" applyAlignment="0" applyProtection="0"/>
    <xf numFmtId="42" fontId="13" fillId="0" borderId="0" applyFont="0" applyFill="0" applyBorder="0" applyAlignment="0" applyProtection="0"/>
  </cellStyleXfs>
  <cellXfs count="131">
    <xf numFmtId="0" fontId="0" fillId="0" borderId="0" xfId="0" applyFont="1" applyFill="1" applyBorder="1"/>
    <xf numFmtId="0" fontId="16" fillId="2" borderId="2" xfId="1" applyFont="1" applyFill="1" applyBorder="1" applyAlignment="1">
      <alignment horizontal="center" vertical="center" wrapText="1" readingOrder="1"/>
    </xf>
    <xf numFmtId="14" fontId="17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167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2" xfId="0" applyNumberFormat="1" applyFont="1" applyFill="1" applyBorder="1" applyAlignment="1">
      <alignment horizontal="left" vertical="center" wrapText="1" readingOrder="1"/>
    </xf>
    <xf numFmtId="167" fontId="17" fillId="0" borderId="2" xfId="0" applyNumberFormat="1" applyFont="1" applyFill="1" applyBorder="1" applyAlignment="1">
      <alignment horizontal="right" vertical="center" wrapText="1" readingOrder="1"/>
    </xf>
    <xf numFmtId="167" fontId="17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9" applyAlignment="1">
      <alignment horizontal="center" vertical="center"/>
    </xf>
    <xf numFmtId="0" fontId="11" fillId="0" borderId="0" xfId="9"/>
    <xf numFmtId="0" fontId="20" fillId="6" borderId="2" xfId="9" applyFont="1" applyFill="1" applyBorder="1" applyAlignment="1">
      <alignment horizontal="center" vertical="center"/>
    </xf>
    <xf numFmtId="0" fontId="20" fillId="7" borderId="2" xfId="9" applyFont="1" applyFill="1" applyBorder="1" applyAlignment="1">
      <alignment horizontal="center" vertical="center"/>
    </xf>
    <xf numFmtId="0" fontId="19" fillId="0" borderId="0" xfId="9" applyFont="1"/>
    <xf numFmtId="0" fontId="25" fillId="9" borderId="2" xfId="9" applyFont="1" applyFill="1" applyBorder="1" applyAlignment="1">
      <alignment horizontal="center" vertical="center" wrapText="1" readingOrder="1"/>
    </xf>
    <xf numFmtId="0" fontId="25" fillId="9" borderId="10" xfId="9" applyFont="1" applyFill="1" applyBorder="1" applyAlignment="1">
      <alignment horizontal="center" vertical="center" wrapText="1" readingOrder="1"/>
    </xf>
    <xf numFmtId="3" fontId="27" fillId="0" borderId="2" xfId="9" applyNumberFormat="1" applyFont="1" applyBorder="1" applyAlignment="1">
      <alignment horizontal="center" vertical="center" wrapText="1" readingOrder="1"/>
    </xf>
    <xf numFmtId="3" fontId="27" fillId="0" borderId="6" xfId="9" applyNumberFormat="1" applyFont="1" applyBorder="1" applyAlignment="1">
      <alignment horizontal="center" vertical="center" wrapText="1" readingOrder="1"/>
    </xf>
    <xf numFmtId="3" fontId="28" fillId="9" borderId="2" xfId="9" applyNumberFormat="1" applyFont="1" applyFill="1" applyBorder="1" applyAlignment="1">
      <alignment horizontal="center" vertical="center" wrapText="1" readingOrder="1"/>
    </xf>
    <xf numFmtId="3" fontId="28" fillId="9" borderId="6" xfId="9" applyNumberFormat="1" applyFont="1" applyFill="1" applyBorder="1" applyAlignment="1">
      <alignment horizontal="center" vertical="center" wrapText="1" readingOrder="1"/>
    </xf>
    <xf numFmtId="3" fontId="30" fillId="8" borderId="17" xfId="9" applyNumberFormat="1" applyFont="1" applyFill="1" applyBorder="1" applyAlignment="1">
      <alignment horizontal="center" vertical="center" wrapText="1" readingOrder="1"/>
    </xf>
    <xf numFmtId="0" fontId="31" fillId="0" borderId="0" xfId="9" applyFont="1" applyAlignment="1">
      <alignment vertical="center"/>
    </xf>
    <xf numFmtId="0" fontId="33" fillId="0" borderId="2" xfId="9" applyFont="1" applyBorder="1" applyAlignment="1">
      <alignment horizontal="center" vertical="center" readingOrder="1"/>
    </xf>
    <xf numFmtId="0" fontId="34" fillId="4" borderId="2" xfId="9" applyFont="1" applyFill="1" applyBorder="1" applyAlignment="1">
      <alignment horizontal="center" vertical="center" readingOrder="1"/>
    </xf>
    <xf numFmtId="0" fontId="19" fillId="0" borderId="0" xfId="9" applyFont="1" applyAlignment="1">
      <alignment vertical="center"/>
    </xf>
    <xf numFmtId="14" fontId="31" fillId="0" borderId="0" xfId="11" applyNumberFormat="1" applyFont="1" applyAlignment="1">
      <alignment horizontal="left" vertical="center"/>
    </xf>
    <xf numFmtId="0" fontId="35" fillId="3" borderId="2" xfId="9" applyFont="1" applyFill="1" applyBorder="1" applyAlignment="1">
      <alignment horizontal="center" vertical="center" readingOrder="1"/>
    </xf>
    <xf numFmtId="0" fontId="36" fillId="5" borderId="2" xfId="9" applyFont="1" applyFill="1" applyBorder="1" applyAlignment="1">
      <alignment horizontal="center" vertical="center" readingOrder="1"/>
    </xf>
    <xf numFmtId="0" fontId="10" fillId="0" borderId="0" xfId="9" applyFont="1"/>
    <xf numFmtId="3" fontId="19" fillId="0" borderId="0" xfId="9" applyNumberFormat="1" applyFont="1"/>
    <xf numFmtId="3" fontId="11" fillId="0" borderId="0" xfId="9" applyNumberFormat="1"/>
    <xf numFmtId="0" fontId="38" fillId="0" borderId="1" xfId="0" applyFont="1" applyBorder="1" applyAlignment="1">
      <alignment horizontal="center" vertical="center" wrapText="1" readingOrder="1"/>
    </xf>
    <xf numFmtId="0" fontId="38" fillId="0" borderId="0" xfId="0" applyFont="1" applyAlignment="1">
      <alignment horizontal="center" vertical="center" wrapText="1" readingOrder="1"/>
    </xf>
    <xf numFmtId="0" fontId="39" fillId="0" borderId="0" xfId="0" applyFont="1"/>
    <xf numFmtId="0" fontId="40" fillId="0" borderId="1" xfId="0" applyFont="1" applyBorder="1" applyAlignment="1">
      <alignment horizontal="center" vertical="center" wrapText="1" readingOrder="1"/>
    </xf>
    <xf numFmtId="0" fontId="40" fillId="0" borderId="1" xfId="0" applyFont="1" applyBorder="1" applyAlignment="1">
      <alignment horizontal="left" vertical="center" wrapText="1" readingOrder="1"/>
    </xf>
    <xf numFmtId="0" fontId="40" fillId="0" borderId="1" xfId="0" applyFont="1" applyBorder="1" applyAlignment="1">
      <alignment vertical="center" wrapText="1" readingOrder="1"/>
    </xf>
    <xf numFmtId="0" fontId="38" fillId="0" borderId="1" xfId="0" applyFont="1" applyBorder="1" applyAlignment="1">
      <alignment horizontal="left" vertical="center" wrapText="1" readingOrder="1"/>
    </xf>
    <xf numFmtId="0" fontId="16" fillId="2" borderId="11" xfId="1" applyFont="1" applyFill="1" applyBorder="1" applyAlignment="1">
      <alignment horizontal="center" vertical="center" wrapText="1" readingOrder="1"/>
    </xf>
    <xf numFmtId="167" fontId="17" fillId="0" borderId="18" xfId="0" applyNumberFormat="1" applyFont="1" applyFill="1" applyBorder="1" applyAlignment="1">
      <alignment horizontal="right" vertical="center" wrapText="1" readingOrder="1"/>
    </xf>
    <xf numFmtId="167" fontId="17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1" applyFont="1" applyFill="1" applyBorder="1" applyAlignment="1">
      <alignment horizontal="center" vertical="center" wrapText="1" readingOrder="1"/>
    </xf>
    <xf numFmtId="0" fontId="38" fillId="0" borderId="19" xfId="0" applyFont="1" applyBorder="1" applyAlignment="1">
      <alignment horizontal="center" vertical="center" wrapText="1" readingOrder="1"/>
    </xf>
    <xf numFmtId="0" fontId="40" fillId="0" borderId="19" xfId="0" applyFont="1" applyBorder="1" applyAlignment="1">
      <alignment horizontal="center" vertical="center" wrapText="1" readingOrder="1"/>
    </xf>
    <xf numFmtId="0" fontId="40" fillId="0" borderId="20" xfId="0" applyFont="1" applyBorder="1" applyAlignment="1">
      <alignment horizontal="left" vertical="center" wrapText="1" readingOrder="1"/>
    </xf>
    <xf numFmtId="0" fontId="41" fillId="0" borderId="20" xfId="0" applyFont="1" applyBorder="1" applyAlignment="1">
      <alignment horizontal="right" vertical="center" wrapText="1" readingOrder="1"/>
    </xf>
    <xf numFmtId="0" fontId="38" fillId="0" borderId="2" xfId="0" applyFont="1" applyBorder="1" applyAlignment="1">
      <alignment horizontal="center" vertical="center" wrapText="1" readingOrder="1"/>
    </xf>
    <xf numFmtId="0" fontId="40" fillId="0" borderId="2" xfId="0" applyFont="1" applyBorder="1" applyAlignment="1">
      <alignment horizontal="left" vertical="center" wrapText="1" readingOrder="1"/>
    </xf>
    <xf numFmtId="167" fontId="40" fillId="0" borderId="2" xfId="0" applyNumberFormat="1" applyFont="1" applyBorder="1" applyAlignment="1">
      <alignment horizontal="right" vertical="center" wrapText="1" readingOrder="1"/>
    </xf>
    <xf numFmtId="0" fontId="14" fillId="0" borderId="2" xfId="0" applyNumberFormat="1" applyFont="1" applyFill="1" applyBorder="1" applyAlignment="1">
      <alignment horizontal="left" vertical="center" wrapText="1" readingOrder="1"/>
    </xf>
    <xf numFmtId="167" fontId="14" fillId="0" borderId="2" xfId="0" applyNumberFormat="1" applyFont="1" applyFill="1" applyBorder="1" applyAlignment="1">
      <alignment horizontal="right" vertical="center" wrapText="1" readingOrder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167" fontId="15" fillId="0" borderId="2" xfId="0" applyNumberFormat="1" applyFont="1" applyFill="1" applyBorder="1" applyAlignment="1">
      <alignment horizontal="right" vertical="center" wrapText="1" readingOrder="1"/>
    </xf>
    <xf numFmtId="0" fontId="45" fillId="0" borderId="2" xfId="0" applyFont="1" applyBorder="1" applyAlignment="1">
      <alignment horizontal="center" vertical="center" wrapText="1" readingOrder="1"/>
    </xf>
    <xf numFmtId="0" fontId="19" fillId="0" borderId="0" xfId="0" applyFont="1"/>
    <xf numFmtId="169" fontId="39" fillId="0" borderId="0" xfId="0" applyNumberFormat="1" applyFont="1"/>
    <xf numFmtId="169" fontId="46" fillId="0" borderId="0" xfId="0" applyNumberFormat="1" applyFont="1"/>
    <xf numFmtId="169" fontId="48" fillId="0" borderId="0" xfId="0" applyNumberFormat="1" applyFont="1"/>
    <xf numFmtId="0" fontId="48" fillId="0" borderId="0" xfId="0" applyFont="1"/>
    <xf numFmtId="0" fontId="47" fillId="0" borderId="0" xfId="0" applyFont="1"/>
    <xf numFmtId="20" fontId="19" fillId="0" borderId="0" xfId="9" applyNumberFormat="1" applyFont="1" applyAlignment="1">
      <alignment vertical="center"/>
    </xf>
    <xf numFmtId="0" fontId="17" fillId="0" borderId="2" xfId="0" applyFont="1" applyBorder="1" applyAlignment="1">
      <alignment horizontal="left" vertical="center" wrapText="1" readingOrder="1"/>
    </xf>
    <xf numFmtId="171" fontId="17" fillId="0" borderId="2" xfId="0" applyNumberFormat="1" applyFont="1" applyBorder="1" applyAlignment="1">
      <alignment horizontal="right" vertical="center" wrapText="1" readingOrder="1"/>
    </xf>
    <xf numFmtId="167" fontId="49" fillId="0" borderId="2" xfId="0" applyNumberFormat="1" applyFont="1" applyBorder="1" applyAlignment="1">
      <alignment horizontal="right" vertical="center" wrapText="1" readingOrder="1"/>
    </xf>
    <xf numFmtId="167" fontId="17" fillId="0" borderId="2" xfId="0" applyNumberFormat="1" applyFont="1" applyBorder="1" applyAlignment="1">
      <alignment horizontal="right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left" vertical="center" wrapText="1" readingOrder="1"/>
    </xf>
    <xf numFmtId="0" fontId="17" fillId="0" borderId="1" xfId="0" applyFont="1" applyBorder="1" applyAlignment="1">
      <alignment vertical="center" wrapText="1" readingOrder="1"/>
    </xf>
    <xf numFmtId="171" fontId="17" fillId="0" borderId="1" xfId="0" applyNumberFormat="1" applyFont="1" applyBorder="1" applyAlignment="1">
      <alignment horizontal="right" vertical="center" wrapText="1" readingOrder="1"/>
    </xf>
    <xf numFmtId="41" fontId="19" fillId="0" borderId="0" xfId="50" applyFont="1"/>
    <xf numFmtId="10" fontId="28" fillId="3" borderId="2" xfId="12" applyNumberFormat="1" applyFont="1" applyFill="1" applyBorder="1" applyAlignment="1">
      <alignment horizontal="center" vertical="center" wrapText="1" readingOrder="1"/>
    </xf>
    <xf numFmtId="10" fontId="27" fillId="3" borderId="2" xfId="12" applyNumberFormat="1" applyFont="1" applyFill="1" applyBorder="1" applyAlignment="1">
      <alignment horizontal="center" vertical="center" wrapText="1" readingOrder="1"/>
    </xf>
    <xf numFmtId="10" fontId="27" fillId="5" borderId="2" xfId="12" applyNumberFormat="1" applyFont="1" applyFill="1" applyBorder="1" applyAlignment="1">
      <alignment horizontal="center" vertical="center" wrapText="1" readingOrder="1"/>
    </xf>
    <xf numFmtId="10" fontId="27" fillId="4" borderId="2" xfId="12" applyNumberFormat="1" applyFont="1" applyFill="1" applyBorder="1" applyAlignment="1">
      <alignment horizontal="center" vertical="center" wrapText="1" readingOrder="1"/>
    </xf>
    <xf numFmtId="10" fontId="28" fillId="3" borderId="2" xfId="10" applyNumberFormat="1" applyFont="1" applyFill="1" applyBorder="1" applyAlignment="1">
      <alignment horizontal="center" vertical="center" wrapText="1" readingOrder="1"/>
    </xf>
    <xf numFmtId="10" fontId="37" fillId="3" borderId="2" xfId="12" applyNumberFormat="1" applyFont="1" applyFill="1" applyBorder="1" applyAlignment="1">
      <alignment horizontal="center" vertical="center" wrapText="1" readingOrder="1"/>
    </xf>
    <xf numFmtId="10" fontId="37" fillId="3" borderId="17" xfId="12" applyNumberFormat="1" applyFont="1" applyFill="1" applyBorder="1" applyAlignment="1">
      <alignment horizontal="center" vertical="center" wrapText="1" readingOrder="1"/>
    </xf>
    <xf numFmtId="0" fontId="22" fillId="0" borderId="21" xfId="9" applyFont="1" applyBorder="1"/>
    <xf numFmtId="0" fontId="22" fillId="0" borderId="22" xfId="9" applyFont="1" applyBorder="1"/>
    <xf numFmtId="0" fontId="19" fillId="0" borderId="22" xfId="9" applyFont="1" applyBorder="1"/>
    <xf numFmtId="0" fontId="11" fillId="0" borderId="22" xfId="9" applyBorder="1"/>
    <xf numFmtId="0" fontId="11" fillId="0" borderId="23" xfId="9" applyBorder="1"/>
    <xf numFmtId="0" fontId="25" fillId="9" borderId="14" xfId="9" applyFont="1" applyFill="1" applyBorder="1" applyAlignment="1">
      <alignment horizontal="center" vertical="center" wrapText="1" readingOrder="1"/>
    </xf>
    <xf numFmtId="10" fontId="28" fillId="3" borderId="17" xfId="10" applyNumberFormat="1" applyFont="1" applyFill="1" applyBorder="1" applyAlignment="1">
      <alignment horizontal="center" vertical="center" wrapText="1" readingOrder="1"/>
    </xf>
    <xf numFmtId="10" fontId="27" fillId="4" borderId="6" xfId="12" applyNumberFormat="1" applyFont="1" applyFill="1" applyBorder="1" applyAlignment="1">
      <alignment horizontal="center" vertical="center" wrapText="1" readingOrder="1"/>
    </xf>
    <xf numFmtId="10" fontId="27" fillId="5" borderId="6" xfId="12" applyNumberFormat="1" applyFont="1" applyFill="1" applyBorder="1" applyAlignment="1">
      <alignment horizontal="center" vertical="center" wrapText="1" readingOrder="1"/>
    </xf>
    <xf numFmtId="0" fontId="53" fillId="11" borderId="2" xfId="51" applyFont="1" applyFill="1" applyBorder="1" applyAlignment="1">
      <alignment vertical="center" wrapText="1"/>
    </xf>
    <xf numFmtId="0" fontId="53" fillId="11" borderId="2" xfId="51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170" fontId="0" fillId="0" borderId="2" xfId="53" applyNumberFormat="1" applyFont="1" applyFill="1" applyBorder="1" applyAlignment="1">
      <alignment vertical="center"/>
    </xf>
    <xf numFmtId="4" fontId="11" fillId="0" borderId="0" xfId="9" applyNumberFormat="1"/>
    <xf numFmtId="10" fontId="28" fillId="4" borderId="2" xfId="12" applyNumberFormat="1" applyFont="1" applyFill="1" applyBorder="1" applyAlignment="1">
      <alignment horizontal="center" vertical="center" wrapText="1" readingOrder="1"/>
    </xf>
    <xf numFmtId="10" fontId="28" fillId="4" borderId="2" xfId="10" applyNumberFormat="1" applyFont="1" applyFill="1" applyBorder="1" applyAlignment="1">
      <alignment horizontal="center" vertical="center" wrapText="1" readingOrder="1"/>
    </xf>
    <xf numFmtId="170" fontId="54" fillId="0" borderId="2" xfId="53" applyNumberFormat="1" applyFont="1" applyFill="1" applyBorder="1" applyAlignment="1">
      <alignment vertical="center"/>
    </xf>
    <xf numFmtId="170" fontId="54" fillId="0" borderId="0" xfId="0" applyNumberFormat="1" applyFont="1" applyFill="1" applyBorder="1"/>
    <xf numFmtId="10" fontId="27" fillId="3" borderId="6" xfId="12" applyNumberFormat="1" applyFont="1" applyFill="1" applyBorder="1" applyAlignment="1">
      <alignment horizontal="center" vertical="center" wrapText="1" readingOrder="1"/>
    </xf>
    <xf numFmtId="10" fontId="28" fillId="3" borderId="6" xfId="12" applyNumberFormat="1" applyFont="1" applyFill="1" applyBorder="1" applyAlignment="1">
      <alignment horizontal="center" vertical="center" wrapText="1" readingOrder="1"/>
    </xf>
    <xf numFmtId="10" fontId="37" fillId="3" borderId="25" xfId="12" applyNumberFormat="1" applyFont="1" applyFill="1" applyBorder="1" applyAlignment="1">
      <alignment horizontal="center" vertical="center" wrapText="1" readingOrder="1"/>
    </xf>
    <xf numFmtId="4" fontId="28" fillId="9" borderId="2" xfId="9" applyNumberFormat="1" applyFont="1" applyFill="1" applyBorder="1" applyAlignment="1">
      <alignment horizontal="center" vertical="center" wrapText="1" readingOrder="1"/>
    </xf>
    <xf numFmtId="172" fontId="11" fillId="0" borderId="0" xfId="9" applyNumberFormat="1"/>
    <xf numFmtId="0" fontId="40" fillId="0" borderId="2" xfId="0" applyFont="1" applyFill="1" applyBorder="1" applyAlignment="1">
      <alignment horizontal="left" vertical="center" wrapText="1" readingOrder="1"/>
    </xf>
    <xf numFmtId="167" fontId="40" fillId="0" borderId="2" xfId="0" applyNumberFormat="1" applyFont="1" applyFill="1" applyBorder="1" applyAlignment="1">
      <alignment horizontal="right" vertical="center" wrapText="1" readingOrder="1"/>
    </xf>
    <xf numFmtId="44" fontId="0" fillId="0" borderId="0" xfId="0" applyNumberFormat="1" applyFont="1" applyFill="1" applyBorder="1"/>
    <xf numFmtId="0" fontId="25" fillId="9" borderId="15" xfId="9" applyFont="1" applyFill="1" applyBorder="1" applyAlignment="1">
      <alignment horizontal="center" vertical="center" wrapText="1" readingOrder="1"/>
    </xf>
    <xf numFmtId="0" fontId="25" fillId="9" borderId="7" xfId="9" applyFont="1" applyFill="1" applyBorder="1" applyAlignment="1">
      <alignment horizontal="center" vertical="center" wrapText="1" readingOrder="1"/>
    </xf>
    <xf numFmtId="0" fontId="29" fillId="8" borderId="16" xfId="9" applyFont="1" applyFill="1" applyBorder="1" applyAlignment="1">
      <alignment horizontal="center" vertical="center" wrapText="1" readingOrder="1"/>
    </xf>
    <xf numFmtId="0" fontId="29" fillId="8" borderId="4" xfId="9" applyFont="1" applyFill="1" applyBorder="1" applyAlignment="1">
      <alignment horizontal="center" vertical="center" wrapText="1" readingOrder="1"/>
    </xf>
    <xf numFmtId="0" fontId="32" fillId="0" borderId="2" xfId="9" applyFont="1" applyBorder="1" applyAlignment="1">
      <alignment horizontal="center" vertical="center" readingOrder="1"/>
    </xf>
    <xf numFmtId="0" fontId="33" fillId="0" borderId="11" xfId="9" applyFont="1" applyBorder="1" applyAlignment="1">
      <alignment horizontal="left" vertical="center" readingOrder="1"/>
    </xf>
    <xf numFmtId="0" fontId="33" fillId="0" borderId="12" xfId="9" applyFont="1" applyBorder="1" applyAlignment="1">
      <alignment horizontal="left" vertical="center" readingOrder="1"/>
    </xf>
    <xf numFmtId="0" fontId="21" fillId="0" borderId="26" xfId="9" applyFont="1" applyBorder="1" applyAlignment="1">
      <alignment horizontal="center"/>
    </xf>
    <xf numFmtId="0" fontId="21" fillId="0" borderId="27" xfId="9" applyFont="1" applyBorder="1" applyAlignment="1">
      <alignment horizontal="center"/>
    </xf>
    <xf numFmtId="0" fontId="23" fillId="8" borderId="11" xfId="9" applyFont="1" applyFill="1" applyBorder="1" applyAlignment="1">
      <alignment horizontal="center" vertical="center" wrapText="1" readingOrder="1"/>
    </xf>
    <xf numFmtId="0" fontId="23" fillId="8" borderId="24" xfId="9" applyFont="1" applyFill="1" applyBorder="1" applyAlignment="1">
      <alignment horizontal="center" vertical="center" wrapText="1" readingOrder="1"/>
    </xf>
    <xf numFmtId="0" fontId="24" fillId="9" borderId="15" xfId="9" applyFont="1" applyFill="1" applyBorder="1" applyAlignment="1">
      <alignment horizontal="center" vertical="center" wrapText="1" readingOrder="1"/>
    </xf>
    <xf numFmtId="0" fontId="24" fillId="9" borderId="7" xfId="9" applyFont="1" applyFill="1" applyBorder="1" applyAlignment="1">
      <alignment horizontal="center" vertical="center" wrapText="1" readingOrder="1"/>
    </xf>
    <xf numFmtId="0" fontId="23" fillId="8" borderId="8" xfId="9" applyFont="1" applyFill="1" applyBorder="1" applyAlignment="1">
      <alignment horizontal="center" vertical="center" wrapText="1" readingOrder="1"/>
    </xf>
    <xf numFmtId="0" fontId="23" fillId="8" borderId="9" xfId="9" applyFont="1" applyFill="1" applyBorder="1" applyAlignment="1">
      <alignment horizontal="center" vertical="center" wrapText="1" readingOrder="1"/>
    </xf>
    <xf numFmtId="0" fontId="23" fillId="8" borderId="13" xfId="9" applyFont="1" applyFill="1" applyBorder="1" applyAlignment="1">
      <alignment horizontal="center" vertical="center" wrapText="1" readingOrder="1"/>
    </xf>
    <xf numFmtId="0" fontId="23" fillId="8" borderId="5" xfId="9" applyFont="1" applyFill="1" applyBorder="1" applyAlignment="1">
      <alignment horizontal="center" vertical="center" wrapText="1" readingOrder="1"/>
    </xf>
    <xf numFmtId="0" fontId="23" fillId="8" borderId="2" xfId="9" applyFont="1" applyFill="1" applyBorder="1" applyAlignment="1">
      <alignment horizontal="center" vertical="center" wrapText="1" readingOrder="1"/>
    </xf>
    <xf numFmtId="0" fontId="23" fillId="8" borderId="10" xfId="9" applyFont="1" applyFill="1" applyBorder="1" applyAlignment="1">
      <alignment horizontal="center" vertical="center" wrapText="1" readingOrder="1"/>
    </xf>
    <xf numFmtId="0" fontId="23" fillId="7" borderId="2" xfId="9" applyFont="1" applyFill="1" applyBorder="1" applyAlignment="1">
      <alignment horizontal="center" vertical="center" wrapText="1" readingOrder="1"/>
    </xf>
    <xf numFmtId="0" fontId="23" fillId="7" borderId="10" xfId="9" applyFont="1" applyFill="1" applyBorder="1" applyAlignment="1">
      <alignment horizontal="center" vertical="center" wrapText="1" readingOrder="1"/>
    </xf>
    <xf numFmtId="0" fontId="24" fillId="4" borderId="2" xfId="9" applyFont="1" applyFill="1" applyBorder="1" applyAlignment="1">
      <alignment horizontal="center" vertical="center" wrapText="1" readingOrder="1"/>
    </xf>
    <xf numFmtId="0" fontId="24" fillId="4" borderId="10" xfId="9" applyFont="1" applyFill="1" applyBorder="1" applyAlignment="1">
      <alignment horizontal="center" vertical="center" wrapText="1" readingOrder="1"/>
    </xf>
    <xf numFmtId="0" fontId="23" fillId="8" borderId="12" xfId="9" applyFont="1" applyFill="1" applyBorder="1" applyAlignment="1">
      <alignment horizontal="center" vertical="center" wrapText="1" readingOrder="1"/>
    </xf>
    <xf numFmtId="0" fontId="26" fillId="0" borderId="15" xfId="9" applyFont="1" applyBorder="1" applyAlignment="1">
      <alignment horizontal="center" vertical="center" wrapText="1" readingOrder="1"/>
    </xf>
    <xf numFmtId="0" fontId="26" fillId="0" borderId="7" xfId="9" applyFont="1" applyBorder="1" applyAlignment="1">
      <alignment horizontal="center" vertical="center" wrapText="1" readingOrder="1"/>
    </xf>
  </cellXfs>
  <cellStyles count="54">
    <cellStyle name="BodyStyle" xfId="26" xr:uid="{00000000-0005-0000-0000-000000000000}"/>
    <cellStyle name="BodyStyle 2" xfId="45" xr:uid="{CCC77924-0F8B-4346-AD3C-749150897B69}"/>
    <cellStyle name="HeaderStyle" xfId="22" xr:uid="{00000000-0005-0000-0000-000001000000}"/>
    <cellStyle name="Hipervínculo 2" xfId="21" xr:uid="{00000000-0005-0000-0000-000002000000}"/>
    <cellStyle name="Millares [0]" xfId="50" builtinId="6"/>
    <cellStyle name="Millares [0] 2" xfId="17" xr:uid="{00000000-0005-0000-0000-000003000000}"/>
    <cellStyle name="Millares [0] 2 2" xfId="33" xr:uid="{00000000-0005-0000-0000-000004000000}"/>
    <cellStyle name="Millares [0] 2 2 2" xfId="37" xr:uid="{00000000-0005-0000-0000-000005000000}"/>
    <cellStyle name="Millares 13" xfId="6" xr:uid="{00000000-0005-0000-0000-000006000000}"/>
    <cellStyle name="Millares 2" xfId="11" xr:uid="{00000000-0005-0000-0000-000007000000}"/>
    <cellStyle name="Millares 2 41" xfId="3" xr:uid="{00000000-0005-0000-0000-000008000000}"/>
    <cellStyle name="Millares 2 41 2" xfId="8" xr:uid="{00000000-0005-0000-0000-000009000000}"/>
    <cellStyle name="Moneda [0]" xfId="53" builtinId="7"/>
    <cellStyle name="Moneda [0] 2" xfId="15" xr:uid="{00000000-0005-0000-0000-00000B000000}"/>
    <cellStyle name="Moneda [0] 2 2" xfId="23" xr:uid="{00000000-0005-0000-0000-00000C000000}"/>
    <cellStyle name="Moneda [0] 2 3" xfId="32" xr:uid="{00000000-0005-0000-0000-00000D000000}"/>
    <cellStyle name="Moneda [0] 2 3 2" xfId="36" xr:uid="{00000000-0005-0000-0000-00000E000000}"/>
    <cellStyle name="Moneda [0] 3" xfId="24" xr:uid="{00000000-0005-0000-0000-00000F000000}"/>
    <cellStyle name="Moneda [0] 4" xfId="28" xr:uid="{00000000-0005-0000-0000-000010000000}"/>
    <cellStyle name="Moneda [0] 5" xfId="40" xr:uid="{00000000-0005-0000-0000-000011000000}"/>
    <cellStyle name="Moneda [0] 6" xfId="44" xr:uid="{9A106648-BA42-411D-859D-87A22D52D01A}"/>
    <cellStyle name="Moneda [0] 6 2" xfId="49" xr:uid="{0D0BA17B-9718-4CBE-AB5C-E9F06E267B9C}"/>
    <cellStyle name="Moneda [0] 7" xfId="52" xr:uid="{6E5F7F13-F171-4C20-A803-EEC3764FD50F}"/>
    <cellStyle name="Moneda 2" xfId="14" xr:uid="{00000000-0005-0000-0000-000012000000}"/>
    <cellStyle name="Moneda 2 2" xfId="31" xr:uid="{00000000-0005-0000-0000-000013000000}"/>
    <cellStyle name="Moneda 2 2 2" xfId="35" xr:uid="{00000000-0005-0000-0000-000014000000}"/>
    <cellStyle name="Moneda 3" xfId="20" xr:uid="{00000000-0005-0000-0000-000015000000}"/>
    <cellStyle name="Moneda 3 2" xfId="25" xr:uid="{00000000-0005-0000-0000-000016000000}"/>
    <cellStyle name="Moneda 4" xfId="29" xr:uid="{00000000-0005-0000-0000-000017000000}"/>
    <cellStyle name="Moneda 5" xfId="39" xr:uid="{00000000-0005-0000-0000-000018000000}"/>
    <cellStyle name="Moneda 6" xfId="43" xr:uid="{4DFBFA17-4DF0-48CC-817A-E498ED3E49A1}"/>
    <cellStyle name="Moneda 6 2" xfId="48" xr:uid="{D2466ADC-5BE6-4ACA-B6F0-EB89DF92B5C2}"/>
    <cellStyle name="Normal" xfId="0" builtinId="0"/>
    <cellStyle name="Normal 15" xfId="2" xr:uid="{00000000-0005-0000-0000-00001A000000}"/>
    <cellStyle name="Normal 2" xfId="9" xr:uid="{00000000-0005-0000-0000-00001B000000}"/>
    <cellStyle name="Normal 2 2" xfId="42" xr:uid="{A49DD077-B14B-41C9-B186-5AD8C272E21F}"/>
    <cellStyle name="Normal 2 2 7 2" xfId="5" xr:uid="{00000000-0005-0000-0000-00001C000000}"/>
    <cellStyle name="Normal 2 2 7 2 2" xfId="18" xr:uid="{00000000-0005-0000-0000-00001D000000}"/>
    <cellStyle name="Normal 2 5" xfId="1" xr:uid="{00000000-0005-0000-0000-00001E000000}"/>
    <cellStyle name="Normal 3" xfId="13" xr:uid="{00000000-0005-0000-0000-00001F000000}"/>
    <cellStyle name="Normal 3 2" xfId="30" xr:uid="{00000000-0005-0000-0000-000020000000}"/>
    <cellStyle name="Normal 3 2 2" xfId="34" xr:uid="{00000000-0005-0000-0000-000021000000}"/>
    <cellStyle name="Normal 4" xfId="19" xr:uid="{00000000-0005-0000-0000-000022000000}"/>
    <cellStyle name="Normal 5" xfId="27" xr:uid="{00000000-0005-0000-0000-000023000000}"/>
    <cellStyle name="Normal 6" xfId="38" xr:uid="{00000000-0005-0000-0000-000024000000}"/>
    <cellStyle name="Normal 61" xfId="4" xr:uid="{00000000-0005-0000-0000-000025000000}"/>
    <cellStyle name="Normal 7" xfId="41" xr:uid="{46154744-DB62-42AD-8BD4-2662EBFD0FC4}"/>
    <cellStyle name="Normal 7 2" xfId="47" xr:uid="{5ADE6902-B1A9-4FD1-A1EA-4A9F014EFD7F}"/>
    <cellStyle name="Normal 8" xfId="46" xr:uid="{D1E250F7-64AA-4E31-A366-038DD5E0FE77}"/>
    <cellStyle name="Normal 9" xfId="51" xr:uid="{E9B4CDD6-4AF1-444B-B08A-65A70D49DFE5}"/>
    <cellStyle name="Porcentaje" xfId="12" builtinId="5"/>
    <cellStyle name="Porcentaje 2" xfId="10" xr:uid="{00000000-0005-0000-0000-000027000000}"/>
    <cellStyle name="Porcentaje 3" xfId="16" xr:uid="{00000000-0005-0000-0000-000028000000}"/>
    <cellStyle name="Porcentual 2" xfId="7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304800</xdr:colOff>
      <xdr:row>5</xdr:row>
      <xdr:rowOff>304800</xdr:rowOff>
    </xdr:to>
    <xdr:sp macro="" textlink="">
      <xdr:nvSpPr>
        <xdr:cNvPr id="2049" name="avatar">
          <a:extLst>
            <a:ext uri="{FF2B5EF4-FFF2-40B4-BE49-F238E27FC236}">
              <a16:creationId xmlns:a16="http://schemas.microsoft.com/office/drawing/2014/main" id="{73635B50-9851-45B8-881D-67E66DBB3ACF}"/>
            </a:ext>
          </a:extLst>
        </xdr:cNvPr>
        <xdr:cNvSpPr>
          <a:spLocks noChangeAspect="1" noChangeArrowheads="1"/>
        </xdr:cNvSpPr>
      </xdr:nvSpPr>
      <xdr:spPr bwMode="auto">
        <a:xfrm>
          <a:off x="18028920" y="1356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wncloud/PLAN%20ANUAL%20DE%20ADQUISICI&#211;NES%202018/PAA_2018_11_01_FINANCIERA_PLAN%20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.velandia/Downloads/PLAN%20ANUAL%20DE%20ADQUISICIONES%202020%2024_12_19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CIONES DEL CUADRO"/>
      <sheetName val="PLAN ANUAL DE ADQUISICIONES"/>
      <sheetName val="CONVENIO 2017"/>
      <sheetName val="CONVENIO 2018"/>
      <sheetName val="TIQUETES 2017"/>
      <sheetName val="TIQUETES 2018"/>
      <sheetName val="VIÁTICOS"/>
      <sheetName val="LOGÍSTICA"/>
      <sheetName val="Compromisos viajes SPTO"/>
      <sheetName val="Hoja1"/>
    </sheetNames>
    <sheetDataSet>
      <sheetData sheetId="0" refreshError="1"/>
      <sheetData sheetId="1">
        <row r="6">
          <cell r="V6">
            <v>168299495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INFORMADO 2020 ICC"/>
      <sheetName val="TABLAS DE RESUMEN"/>
      <sheetName val="PLAN SOLICITUD COMPILADO"/>
      <sheetName val="CONVENIO"/>
      <sheetName val="LOGISTICA"/>
      <sheetName val="TIQUETES"/>
      <sheetName val="TOPES POR PROCESO"/>
      <sheetName val="TOPES FUNCIONAMIENTO"/>
      <sheetName val="TOPES INVERSIÓN"/>
      <sheetName val="FÓRMULAS"/>
      <sheetName val="Hoja1"/>
      <sheetName val="PRESUPUESTO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DIRECCIÓN GENERAL</v>
          </cell>
          <cell r="C2" t="str">
            <v>FORMACIÓN</v>
          </cell>
          <cell r="I2">
            <v>5</v>
          </cell>
          <cell r="J2" t="str">
            <v>CONCURSO DE MÉRITOS  CON PRECALIFICACIÓN</v>
          </cell>
          <cell r="K2" t="str">
            <v>PROPIOS</v>
          </cell>
          <cell r="N2" t="str">
            <v>SI</v>
          </cell>
          <cell r="P2" t="str">
            <v>N.A</v>
          </cell>
          <cell r="Q2" t="str">
            <v>GESTIÓN CONTRACTUAL</v>
          </cell>
        </row>
        <row r="3">
          <cell r="B3" t="str">
            <v>ACADÉMICA</v>
          </cell>
          <cell r="C3" t="str">
            <v>INVESTIGACIÓN</v>
          </cell>
          <cell r="I3">
            <v>10</v>
          </cell>
          <cell r="J3" t="str">
            <v>CONCURSO DE MÉRITOS ABIERTO</v>
          </cell>
          <cell r="K3" t="str">
            <v>NACIÓN</v>
          </cell>
          <cell r="N3" t="str">
            <v>NO</v>
          </cell>
          <cell r="P3" t="str">
            <v>NO SOLICITADAS</v>
          </cell>
        </row>
        <row r="4">
          <cell r="B4" t="str">
            <v>ADMINISTRATIVA Y FINANCIERA</v>
          </cell>
          <cell r="C4" t="str">
            <v>EDITORIAL</v>
          </cell>
          <cell r="I4">
            <v>15</v>
          </cell>
          <cell r="J4" t="str">
            <v>CONTRATACIÓN DIRECTA</v>
          </cell>
          <cell r="P4" t="str">
            <v>APROBADAS</v>
          </cell>
        </row>
        <row r="5">
          <cell r="C5" t="str">
            <v>SERVICIO AL CIUDADANO</v>
          </cell>
          <cell r="I5">
            <v>20</v>
          </cell>
          <cell r="J5" t="str">
            <v>CONTRATACIÓN REGIMEN ESPECIAL</v>
          </cell>
          <cell r="P5" t="str">
            <v>SOLICITADAS</v>
          </cell>
        </row>
        <row r="6">
          <cell r="C6" t="str">
            <v>GESTIÓN DE BIBLIOTECAS</v>
          </cell>
          <cell r="I6">
            <v>25</v>
          </cell>
          <cell r="J6" t="str">
            <v>LICITACIÓN PÚBLICA</v>
          </cell>
        </row>
        <row r="7">
          <cell r="C7" t="str">
            <v>GESTIÓN DE MUSEOS</v>
          </cell>
          <cell r="J7" t="str">
            <v>MINIMA CUANTÍA</v>
          </cell>
        </row>
        <row r="8">
          <cell r="C8" t="str">
            <v>DIVULGACIÓN</v>
          </cell>
          <cell r="J8" t="str">
            <v>SELECCIÓN ABREVIADA SUBASTA INVERSA</v>
          </cell>
        </row>
        <row r="9">
          <cell r="C9" t="str">
            <v>PLANEACIÓN</v>
          </cell>
          <cell r="J9" t="str">
            <v>SELECCIÓN ABREVIADA MENOR CUANTÍA</v>
          </cell>
        </row>
        <row r="10">
          <cell r="C10" t="str">
            <v>ORGANIZACIÓN</v>
          </cell>
          <cell r="J10" t="str">
            <v>ACUERDO MARCO</v>
          </cell>
        </row>
        <row r="11">
          <cell r="C11" t="str">
            <v>ALIANZAS</v>
          </cell>
        </row>
        <row r="12">
          <cell r="C12" t="str">
            <v>TALENTO HUMANO</v>
          </cell>
        </row>
        <row r="13">
          <cell r="C13" t="str">
            <v>TECNOLOGIAS DE LA INFORMACIÓN</v>
          </cell>
        </row>
        <row r="14">
          <cell r="C14" t="str">
            <v>COMUNICACIONES</v>
          </cell>
        </row>
        <row r="15">
          <cell r="C15" t="str">
            <v>FINANCIERO</v>
          </cell>
        </row>
        <row r="16">
          <cell r="C16" t="str">
            <v>INFRAESTRUCTURA</v>
          </cell>
        </row>
        <row r="17">
          <cell r="C17" t="str">
            <v>ADQUISICIONES</v>
          </cell>
        </row>
        <row r="18">
          <cell r="C18" t="str">
            <v>GESTIÓN DOCUMENTAL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Q19"/>
  <sheetViews>
    <sheetView tabSelected="1" topLeftCell="B1" zoomScale="115" zoomScaleNormal="115" workbookViewId="0">
      <pane xSplit="3" ySplit="5" topLeftCell="E6" activePane="bottomRight" state="frozen"/>
      <selection activeCell="B1" sqref="B1"/>
      <selection pane="topRight" activeCell="E1" sqref="E1"/>
      <selection pane="bottomLeft" activeCell="B6" sqref="B6"/>
      <selection pane="bottomRight" activeCell="F11" sqref="F11"/>
    </sheetView>
  </sheetViews>
  <sheetFormatPr baseColWidth="10" defaultColWidth="11.44140625" defaultRowHeight="14.4" x14ac:dyDescent="0.3"/>
  <cols>
    <col min="1" max="1" width="19.109375" style="8" customWidth="1"/>
    <col min="2" max="2" width="6.6640625" style="9" bestFit="1" customWidth="1"/>
    <col min="3" max="3" width="20.6640625" style="9" customWidth="1"/>
    <col min="4" max="4" width="6.6640625" style="9" bestFit="1" customWidth="1"/>
    <col min="5" max="5" width="21.6640625" style="9" bestFit="1" customWidth="1"/>
    <col min="6" max="6" width="24.6640625" style="9" bestFit="1" customWidth="1"/>
    <col min="7" max="7" width="24" style="9" customWidth="1"/>
    <col min="8" max="8" width="20.5546875" style="9" customWidth="1"/>
    <col min="9" max="9" width="23.77734375" style="9" customWidth="1"/>
    <col min="10" max="10" width="10.77734375" style="9" customWidth="1"/>
    <col min="11" max="11" width="21.88671875" style="9" customWidth="1"/>
    <col min="12" max="12" width="11.44140625" style="9"/>
    <col min="13" max="13" width="22.5546875" style="9" customWidth="1"/>
    <col min="14" max="14" width="11.44140625" style="9"/>
    <col min="15" max="15" width="20.5546875" style="9" customWidth="1"/>
    <col min="16" max="16" width="11.44140625" style="9"/>
    <col min="17" max="17" width="17.77734375" style="9" customWidth="1"/>
    <col min="18" max="16384" width="11.44140625" style="9"/>
  </cols>
  <sheetData>
    <row r="1" spans="1:17" x14ac:dyDescent="0.3">
      <c r="M1" s="29"/>
    </row>
    <row r="2" spans="1:17" ht="24" thickBot="1" x14ac:dyDescent="0.5">
      <c r="A2" s="10" t="s">
        <v>93</v>
      </c>
      <c r="C2" s="112" t="s">
        <v>121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7" x14ac:dyDescent="0.3">
      <c r="A3" s="11" t="s">
        <v>125</v>
      </c>
      <c r="C3" s="76" t="s">
        <v>117</v>
      </c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80"/>
    </row>
    <row r="4" spans="1:17" ht="36" customHeight="1" x14ac:dyDescent="0.3">
      <c r="C4" s="118" t="s">
        <v>94</v>
      </c>
      <c r="D4" s="119"/>
      <c r="E4" s="122" t="s">
        <v>18</v>
      </c>
      <c r="F4" s="122" t="s">
        <v>21</v>
      </c>
      <c r="G4" s="124" t="s">
        <v>95</v>
      </c>
      <c r="H4" s="126" t="s">
        <v>24</v>
      </c>
      <c r="I4" s="122" t="s">
        <v>23</v>
      </c>
      <c r="J4" s="122"/>
      <c r="K4" s="122" t="s">
        <v>96</v>
      </c>
      <c r="L4" s="122"/>
      <c r="M4" s="114" t="s">
        <v>97</v>
      </c>
      <c r="N4" s="128"/>
      <c r="O4" s="114" t="s">
        <v>28</v>
      </c>
      <c r="P4" s="115"/>
    </row>
    <row r="5" spans="1:17" ht="30" customHeight="1" x14ac:dyDescent="0.3">
      <c r="C5" s="120"/>
      <c r="D5" s="121"/>
      <c r="E5" s="123"/>
      <c r="F5" s="123"/>
      <c r="G5" s="125"/>
      <c r="H5" s="127"/>
      <c r="I5" s="13" t="s">
        <v>98</v>
      </c>
      <c r="J5" s="13" t="s">
        <v>99</v>
      </c>
      <c r="K5" s="13" t="s">
        <v>98</v>
      </c>
      <c r="L5" s="13" t="s">
        <v>99</v>
      </c>
      <c r="M5" s="14" t="s">
        <v>98</v>
      </c>
      <c r="N5" s="14" t="s">
        <v>99</v>
      </c>
      <c r="O5" s="14" t="s">
        <v>98</v>
      </c>
      <c r="P5" s="81" t="s">
        <v>165</v>
      </c>
    </row>
    <row r="6" spans="1:17" ht="36" customHeight="1" x14ac:dyDescent="0.3">
      <c r="C6" s="129" t="s">
        <v>100</v>
      </c>
      <c r="D6" s="130"/>
      <c r="E6" s="15">
        <f>+'EJECUCIÓN AGREGADA DIC 31'!Q7</f>
        <v>5724000000</v>
      </c>
      <c r="F6" s="15">
        <f>+'EJECUCIÓN AGREGADA DIC 31'!T7</f>
        <v>5997000000</v>
      </c>
      <c r="G6" s="15">
        <f>+'EJECUCIÓN AGREGADA DIC 31'!U7</f>
        <v>0</v>
      </c>
      <c r="H6" s="15">
        <f>+'EJECUCIÓN AGREGADA DIC 31'!W7</f>
        <v>23740673</v>
      </c>
      <c r="I6" s="15">
        <f>+'EJECUCIÓN AGREGADA DIC 31'!V7</f>
        <v>5973259327</v>
      </c>
      <c r="J6" s="72">
        <f>+I6/F6</f>
        <v>0.99604124178756048</v>
      </c>
      <c r="K6" s="15">
        <f>+'EJECUCIÓN AGREGADA DIC 31'!X7</f>
        <v>5973259327</v>
      </c>
      <c r="L6" s="72">
        <f>+K6/F6</f>
        <v>0.99604124178756048</v>
      </c>
      <c r="M6" s="15">
        <f>+'EJECUCIÓN AGREGADA DIC 31'!Z7</f>
        <v>5973259327</v>
      </c>
      <c r="N6" s="72">
        <f t="shared" ref="N6:N12" si="0">+M6/F6</f>
        <v>0.99604124178756048</v>
      </c>
      <c r="O6" s="16">
        <f>+'EJECUCIÓN AGREGADA DIC 31'!AC7</f>
        <v>5966829937</v>
      </c>
      <c r="P6" s="83">
        <f t="shared" ref="P6:P12" si="1">+O6/F6</f>
        <v>0.99496914073703513</v>
      </c>
    </row>
    <row r="7" spans="1:17" ht="36" customHeight="1" x14ac:dyDescent="0.3">
      <c r="C7" s="129" t="s">
        <v>101</v>
      </c>
      <c r="D7" s="130"/>
      <c r="E7" s="15">
        <f>+'EJECUCIÓN AGREGADA DIC 31'!Q11</f>
        <v>2056000000</v>
      </c>
      <c r="F7" s="15">
        <f>+'EJECUCIÓN AGREGADA DIC 31'!T11</f>
        <v>2704190000</v>
      </c>
      <c r="G7" s="15">
        <f>+'EJECUCIÓN AGREGADA DIC 31'!U11</f>
        <v>0</v>
      </c>
      <c r="H7" s="15">
        <f>+'EJECUCIÓN AGREGADA DIC 31'!W11</f>
        <v>11320201.199999999</v>
      </c>
      <c r="I7" s="15">
        <f>+'EJECUCIÓN AGREGADA DIC 31'!V11</f>
        <v>2692869798.8000002</v>
      </c>
      <c r="J7" s="72">
        <f t="shared" ref="J7:J9" si="2">+I7/F7</f>
        <v>0.99581382920578809</v>
      </c>
      <c r="K7" s="15">
        <f>+'EJECUCIÓN AGREGADA DIC 31'!X11</f>
        <v>2692869798.8000002</v>
      </c>
      <c r="L7" s="72">
        <f t="shared" ref="L7:L12" si="3">+K7/F7</f>
        <v>0.99581382920578809</v>
      </c>
      <c r="M7" s="15">
        <f>+'EJECUCIÓN AGREGADA DIC 31'!Z11</f>
        <v>2255694409.1899996</v>
      </c>
      <c r="N7" s="70">
        <f t="shared" si="0"/>
        <v>0.83414789981103388</v>
      </c>
      <c r="O7" s="16">
        <f>+'EJECUCIÓN AGREGADA DIC 31'!AC11</f>
        <v>2252844409.1899996</v>
      </c>
      <c r="P7" s="97">
        <f t="shared" si="1"/>
        <v>0.83309397978322519</v>
      </c>
      <c r="Q7" s="92"/>
    </row>
    <row r="8" spans="1:17" ht="36" customHeight="1" x14ac:dyDescent="0.3">
      <c r="C8" s="129" t="s">
        <v>102</v>
      </c>
      <c r="D8" s="130"/>
      <c r="E8" s="15">
        <f>+'EJECUCIÓN AGREGADA DIC 31'!Q15</f>
        <v>798190000</v>
      </c>
      <c r="F8" s="15">
        <f>+'EJECUCIÓN AGREGADA DIC 31'!T15</f>
        <v>8000000</v>
      </c>
      <c r="G8" s="15">
        <f>+'EJECUCIÓN AGREGADA DIC 31'!U15</f>
        <v>0</v>
      </c>
      <c r="H8" s="15">
        <f>+'EJECUCIÓN AGREGADA DIC 31'!W15</f>
        <v>5579485</v>
      </c>
      <c r="I8" s="15">
        <f>+'EJECUCIÓN AGREGADA DIC 31'!V15</f>
        <v>2420515</v>
      </c>
      <c r="J8" s="71">
        <f t="shared" si="2"/>
        <v>0.302564375</v>
      </c>
      <c r="K8" s="15">
        <f>+'EJECUCIÓN AGREGADA DIC 31'!X15</f>
        <v>2420515</v>
      </c>
      <c r="L8" s="71">
        <f t="shared" si="3"/>
        <v>0.302564375</v>
      </c>
      <c r="M8" s="15">
        <f>+'EJECUCIÓN AGREGADA DIC 31'!Z15</f>
        <v>2420515</v>
      </c>
      <c r="N8" s="71">
        <f t="shared" si="0"/>
        <v>0.302564375</v>
      </c>
      <c r="O8" s="16">
        <f>+'EJECUCIÓN AGREGADA DIC 31'!AC15</f>
        <v>2420515</v>
      </c>
      <c r="P8" s="84">
        <f t="shared" si="1"/>
        <v>0.302564375</v>
      </c>
    </row>
    <row r="9" spans="1:17" ht="36" customHeight="1" x14ac:dyDescent="0.3">
      <c r="C9" s="129" t="s">
        <v>103</v>
      </c>
      <c r="D9" s="130"/>
      <c r="E9" s="15">
        <f>+'EJECUCIÓN AGREGADA DIC 31'!Q23</f>
        <v>59810000</v>
      </c>
      <c r="F9" s="15">
        <f>+'EJECUCIÓN AGREGADA DIC 31'!T23</f>
        <v>59810000</v>
      </c>
      <c r="G9" s="15">
        <f>+'EJECUCIÓN AGREGADA DIC 31'!U23</f>
        <v>0</v>
      </c>
      <c r="H9" s="15">
        <f>+'EJECUCIÓN AGREGADA DIC 31'!W23</f>
        <v>15050385.880000001</v>
      </c>
      <c r="I9" s="15">
        <f>+'EJECUCIÓN AGREGADA DIC 31'!V23</f>
        <v>44759614.119999997</v>
      </c>
      <c r="J9" s="70">
        <f t="shared" si="2"/>
        <v>0.7483633860558434</v>
      </c>
      <c r="K9" s="15">
        <f>+'EJECUCIÓN AGREGADA DIC 31'!X23</f>
        <v>44759614.119999997</v>
      </c>
      <c r="L9" s="70">
        <f t="shared" si="3"/>
        <v>0.7483633860558434</v>
      </c>
      <c r="M9" s="15">
        <f>+'EJECUCIÓN AGREGADA DIC 31'!Z23</f>
        <v>44759614.119999997</v>
      </c>
      <c r="N9" s="70">
        <f t="shared" si="0"/>
        <v>0.7483633860558434</v>
      </c>
      <c r="O9" s="16">
        <f>+'EJECUCIÓN AGREGADA DIC 31'!AC23</f>
        <v>44759614.119999997</v>
      </c>
      <c r="P9" s="83">
        <f t="shared" si="1"/>
        <v>0.7483633860558434</v>
      </c>
    </row>
    <row r="10" spans="1:17" ht="30" customHeight="1" x14ac:dyDescent="0.3">
      <c r="C10" s="116" t="s">
        <v>90</v>
      </c>
      <c r="D10" s="117"/>
      <c r="E10" s="17">
        <f>+SUM(E6:E9)</f>
        <v>8638000000</v>
      </c>
      <c r="F10" s="17">
        <f>+SUM(F6:F9)</f>
        <v>8769000000</v>
      </c>
      <c r="G10" s="17">
        <f>+SUM(G6:G9)</f>
        <v>0</v>
      </c>
      <c r="H10" s="17">
        <f>+SUM(H6:H9)</f>
        <v>55690745.080000006</v>
      </c>
      <c r="I10" s="17">
        <f>+SUM(I6:I9)</f>
        <v>8713309254.9200001</v>
      </c>
      <c r="J10" s="69">
        <f>+I10/F10</f>
        <v>0.99364913387159315</v>
      </c>
      <c r="K10" s="17">
        <f>+SUM(K6:K9)</f>
        <v>8713309254.9200001</v>
      </c>
      <c r="L10" s="69">
        <f t="shared" si="3"/>
        <v>0.99364913387159315</v>
      </c>
      <c r="M10" s="100">
        <f>+SUM(M6:M9)</f>
        <v>8276133865.3099995</v>
      </c>
      <c r="N10" s="73">
        <f t="shared" si="0"/>
        <v>0.94379448800433341</v>
      </c>
      <c r="O10" s="18">
        <f>+SUM(O6:O9)</f>
        <v>8266854475.3099995</v>
      </c>
      <c r="P10" s="98">
        <f t="shared" si="1"/>
        <v>0.94273628410423072</v>
      </c>
    </row>
    <row r="11" spans="1:17" ht="30" customHeight="1" x14ac:dyDescent="0.3">
      <c r="C11" s="105" t="s">
        <v>104</v>
      </c>
      <c r="D11" s="106"/>
      <c r="E11" s="17">
        <f>+'EJECUCIÓN AGREGADA DIC 31'!Q31</f>
        <v>5097724235</v>
      </c>
      <c r="F11" s="17">
        <f>+'EJECUCIÓN AGREGADA DIC 31'!T31</f>
        <v>5097724235</v>
      </c>
      <c r="G11" s="17">
        <f>+'EJECUCIÓN AGREGADA DIC 31'!U31</f>
        <v>0</v>
      </c>
      <c r="H11" s="17">
        <f>+'EJECUCIÓN AGREGADA DIC 31'!W31</f>
        <v>21180272.27</v>
      </c>
      <c r="I11" s="17">
        <f>+'EJECUCIÓN AGREGADA DIC 31'!V31</f>
        <v>5076543962.7299995</v>
      </c>
      <c r="J11" s="93">
        <f>+I11/F11</f>
        <v>0.99584515142569285</v>
      </c>
      <c r="K11" s="17">
        <f>+'EJECUCIÓN AGREGADA DIC 31'!X31</f>
        <v>5076543962.7299995</v>
      </c>
      <c r="L11" s="94">
        <f t="shared" si="3"/>
        <v>0.99584515142569285</v>
      </c>
      <c r="M11" s="17">
        <f>+'EJECUCIÓN AGREGADA DIC 31'!Z31</f>
        <v>5051705904.7299995</v>
      </c>
      <c r="N11" s="74">
        <f t="shared" si="0"/>
        <v>0.99097276977949345</v>
      </c>
      <c r="O11" s="18">
        <f>+'EJECUCIÓN AGREGADA DIC 31'!AC31</f>
        <v>5051705904.7299995</v>
      </c>
      <c r="P11" s="98">
        <f t="shared" si="1"/>
        <v>0.99097276977949345</v>
      </c>
    </row>
    <row r="12" spans="1:17" ht="30" customHeight="1" thickBot="1" x14ac:dyDescent="0.35">
      <c r="C12" s="107" t="s">
        <v>30</v>
      </c>
      <c r="D12" s="108"/>
      <c r="E12" s="19">
        <f>+SUM(E10:E11)</f>
        <v>13735724235</v>
      </c>
      <c r="F12" s="19">
        <f>+SUM(F10:F11)</f>
        <v>13866724235</v>
      </c>
      <c r="G12" s="19">
        <f>+SUM(G10:G11)</f>
        <v>0</v>
      </c>
      <c r="H12" s="19">
        <f>+SUM(H10:H11)</f>
        <v>76871017.350000009</v>
      </c>
      <c r="I12" s="19">
        <f>+SUM(I10:I11)</f>
        <v>13789853217.65</v>
      </c>
      <c r="J12" s="75">
        <f>+I12/F12</f>
        <v>0.99445644003246447</v>
      </c>
      <c r="K12" s="19">
        <f>+SUM(K10:K11)</f>
        <v>13789853217.65</v>
      </c>
      <c r="L12" s="82">
        <f t="shared" si="3"/>
        <v>0.99445644003246447</v>
      </c>
      <c r="M12" s="19">
        <f>+SUM(M10:M11)</f>
        <v>13327839770.039999</v>
      </c>
      <c r="N12" s="75">
        <f t="shared" si="0"/>
        <v>0.96113830088292651</v>
      </c>
      <c r="O12" s="19">
        <f>+SUM(O10:O11)</f>
        <v>13318560380.039999</v>
      </c>
      <c r="P12" s="99">
        <f t="shared" si="1"/>
        <v>0.96046911688223957</v>
      </c>
    </row>
    <row r="13" spans="1:17" x14ac:dyDescent="0.3">
      <c r="C13" s="12"/>
      <c r="D13" s="12"/>
      <c r="E13" s="12"/>
      <c r="F13" s="28"/>
      <c r="G13" s="68"/>
      <c r="H13" s="28"/>
      <c r="I13" s="28"/>
      <c r="J13" s="28"/>
      <c r="K13" s="12"/>
      <c r="L13" s="12"/>
      <c r="M13" s="12"/>
      <c r="N13" s="12"/>
    </row>
    <row r="14" spans="1:17" x14ac:dyDescent="0.3">
      <c r="C14" s="20" t="s">
        <v>105</v>
      </c>
      <c r="D14" s="20"/>
      <c r="E14" s="109" t="s">
        <v>106</v>
      </c>
      <c r="F14" s="21" t="s">
        <v>107</v>
      </c>
      <c r="G14" s="22"/>
      <c r="H14" s="110" t="s">
        <v>108</v>
      </c>
      <c r="I14" s="111"/>
      <c r="J14" s="111"/>
      <c r="K14" s="111"/>
      <c r="L14" s="111"/>
      <c r="M14" s="23"/>
      <c r="N14" s="23"/>
    </row>
    <row r="15" spans="1:17" x14ac:dyDescent="0.3">
      <c r="C15" s="24">
        <v>44196</v>
      </c>
      <c r="D15" s="24"/>
      <c r="E15" s="109"/>
      <c r="F15" s="21" t="s">
        <v>109</v>
      </c>
      <c r="G15" s="25"/>
      <c r="H15" s="110" t="s">
        <v>110</v>
      </c>
      <c r="I15" s="111"/>
      <c r="J15" s="111"/>
      <c r="K15" s="111"/>
      <c r="L15" s="111"/>
      <c r="M15" s="23"/>
      <c r="N15" s="23"/>
    </row>
    <row r="16" spans="1:17" x14ac:dyDescent="0.3">
      <c r="C16" s="59"/>
      <c r="D16" s="23"/>
      <c r="E16" s="109"/>
      <c r="F16" s="21" t="s">
        <v>111</v>
      </c>
      <c r="G16" s="26"/>
      <c r="H16" s="110" t="s">
        <v>112</v>
      </c>
      <c r="I16" s="111"/>
      <c r="J16" s="111"/>
      <c r="K16" s="111"/>
      <c r="L16" s="111"/>
      <c r="M16" s="23"/>
      <c r="N16" s="23"/>
    </row>
    <row r="18" spans="3:9" x14ac:dyDescent="0.3">
      <c r="C18" s="27" t="s">
        <v>114</v>
      </c>
      <c r="D18" s="27" t="s">
        <v>115</v>
      </c>
    </row>
    <row r="19" spans="3:9" x14ac:dyDescent="0.3">
      <c r="I19" s="101">
        <f>+F12-I12</f>
        <v>76871017.350000381</v>
      </c>
    </row>
  </sheetData>
  <mergeCells count="21">
    <mergeCell ref="C2:P2"/>
    <mergeCell ref="O4:P4"/>
    <mergeCell ref="C10:D10"/>
    <mergeCell ref="C4:D5"/>
    <mergeCell ref="E4:E5"/>
    <mergeCell ref="F4:F5"/>
    <mergeCell ref="G4:G5"/>
    <mergeCell ref="H4:H5"/>
    <mergeCell ref="K4:L4"/>
    <mergeCell ref="M4:N4"/>
    <mergeCell ref="C6:D6"/>
    <mergeCell ref="C7:D7"/>
    <mergeCell ref="C8:D8"/>
    <mergeCell ref="C9:D9"/>
    <mergeCell ref="I4:J4"/>
    <mergeCell ref="C11:D11"/>
    <mergeCell ref="C12:D12"/>
    <mergeCell ref="E14:E16"/>
    <mergeCell ref="H14:L14"/>
    <mergeCell ref="H15:L15"/>
    <mergeCell ref="H16:L16"/>
  </mergeCells>
  <pageMargins left="0.7" right="0.7" top="0.75" bottom="0.75" header="0.3" footer="0.3"/>
  <pageSetup paperSize="252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2"/>
  <sheetViews>
    <sheetView topLeftCell="L28" workbookViewId="0">
      <selection activeCell="M37" sqref="M37"/>
    </sheetView>
  </sheetViews>
  <sheetFormatPr baseColWidth="10" defaultColWidth="11.5546875" defaultRowHeight="14.4" x14ac:dyDescent="0.3"/>
  <cols>
    <col min="1" max="1" width="13.44140625" style="32" customWidth="1"/>
    <col min="2" max="2" width="26.88671875" style="32" customWidth="1"/>
    <col min="3" max="3" width="21.5546875" style="32" customWidth="1"/>
    <col min="4" max="11" width="5.44140625" style="32" customWidth="1"/>
    <col min="12" max="12" width="7" style="32" customWidth="1"/>
    <col min="13" max="13" width="9.6640625" style="32" customWidth="1"/>
    <col min="14" max="14" width="8.109375" style="32" customWidth="1"/>
    <col min="15" max="15" width="9.6640625" style="32" customWidth="1"/>
    <col min="16" max="16" width="27.6640625" style="32" customWidth="1"/>
    <col min="17" max="17" width="20.44140625" style="32" customWidth="1"/>
    <col min="18" max="19" width="18.88671875" style="32" customWidth="1"/>
    <col min="20" max="20" width="21.33203125" style="32" customWidth="1"/>
    <col min="21" max="21" width="18.88671875" style="32" customWidth="1"/>
    <col min="22" max="22" width="21.33203125" style="32" customWidth="1"/>
    <col min="23" max="26" width="18.88671875" style="32" customWidth="1"/>
    <col min="27" max="27" width="20.33203125" style="32" customWidth="1"/>
    <col min="28" max="29" width="18.88671875" style="32" customWidth="1"/>
    <col min="30" max="30" width="0" style="32" hidden="1" customWidth="1"/>
    <col min="31" max="31" width="6.44140625" style="32" customWidth="1"/>
    <col min="32" max="16384" width="11.5546875" style="32"/>
  </cols>
  <sheetData>
    <row r="1" spans="1:29" x14ac:dyDescent="0.3">
      <c r="A1" s="30" t="s">
        <v>0</v>
      </c>
      <c r="B1" s="30">
        <v>2020</v>
      </c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  <c r="I1" s="31" t="s">
        <v>1</v>
      </c>
      <c r="J1" s="31" t="s">
        <v>1</v>
      </c>
      <c r="K1" s="31" t="s">
        <v>1</v>
      </c>
      <c r="L1" s="31" t="s">
        <v>1</v>
      </c>
      <c r="M1" s="31" t="s">
        <v>1</v>
      </c>
      <c r="N1" s="31" t="s">
        <v>1</v>
      </c>
      <c r="O1" s="31" t="s">
        <v>1</v>
      </c>
      <c r="P1" s="31" t="s">
        <v>1</v>
      </c>
      <c r="Q1" s="31" t="s">
        <v>1</v>
      </c>
      <c r="R1" s="31" t="s">
        <v>1</v>
      </c>
      <c r="S1" s="31" t="s">
        <v>1</v>
      </c>
      <c r="T1" s="31" t="s">
        <v>1</v>
      </c>
      <c r="U1" s="31" t="s">
        <v>1</v>
      </c>
      <c r="V1" s="31" t="s">
        <v>1</v>
      </c>
      <c r="W1" s="31" t="s">
        <v>1</v>
      </c>
      <c r="X1" s="31" t="s">
        <v>1</v>
      </c>
      <c r="Y1" s="31"/>
      <c r="Z1" s="31" t="s">
        <v>1</v>
      </c>
      <c r="AA1" s="31"/>
      <c r="AB1" s="31" t="s">
        <v>1</v>
      </c>
      <c r="AC1" s="31" t="s">
        <v>1</v>
      </c>
    </row>
    <row r="2" spans="1:29" ht="22.8" x14ac:dyDescent="0.3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  <c r="K2" s="30" t="s">
        <v>12</v>
      </c>
      <c r="L2" s="30" t="s">
        <v>13</v>
      </c>
      <c r="M2" s="30" t="s">
        <v>14</v>
      </c>
      <c r="N2" s="30" t="s">
        <v>15</v>
      </c>
      <c r="O2" s="41" t="s">
        <v>16</v>
      </c>
      <c r="P2" s="45" t="s">
        <v>17</v>
      </c>
      <c r="Q2" s="45" t="s">
        <v>18</v>
      </c>
      <c r="R2" s="45" t="s">
        <v>19</v>
      </c>
      <c r="S2" s="45" t="s">
        <v>20</v>
      </c>
      <c r="T2" s="52" t="s">
        <v>21</v>
      </c>
      <c r="U2" s="45" t="s">
        <v>22</v>
      </c>
      <c r="V2" s="45" t="s">
        <v>23</v>
      </c>
      <c r="W2" s="45" t="s">
        <v>24</v>
      </c>
      <c r="X2" s="45" t="s">
        <v>25</v>
      </c>
      <c r="Y2" s="45" t="s">
        <v>113</v>
      </c>
      <c r="Z2" s="45" t="s">
        <v>26</v>
      </c>
      <c r="AA2" s="45" t="s">
        <v>116</v>
      </c>
      <c r="AB2" s="45" t="s">
        <v>27</v>
      </c>
      <c r="AC2" s="45" t="s">
        <v>28</v>
      </c>
    </row>
    <row r="3" spans="1:29" x14ac:dyDescent="0.3">
      <c r="A3" s="33" t="s">
        <v>29</v>
      </c>
      <c r="B3" s="34" t="s">
        <v>30</v>
      </c>
      <c r="C3" s="35" t="s">
        <v>31</v>
      </c>
      <c r="D3" s="33" t="s">
        <v>32</v>
      </c>
      <c r="E3" s="33" t="s">
        <v>33</v>
      </c>
      <c r="F3" s="33" t="s">
        <v>33</v>
      </c>
      <c r="G3" s="33" t="s">
        <v>33</v>
      </c>
      <c r="H3" s="33"/>
      <c r="I3" s="33"/>
      <c r="J3" s="33"/>
      <c r="K3" s="33"/>
      <c r="L3" s="33"/>
      <c r="M3" s="33" t="s">
        <v>34</v>
      </c>
      <c r="N3" s="33" t="s">
        <v>35</v>
      </c>
      <c r="O3" s="42" t="s">
        <v>36</v>
      </c>
      <c r="P3" s="46" t="s">
        <v>37</v>
      </c>
      <c r="Q3" s="63">
        <v>3877000000</v>
      </c>
      <c r="R3" s="63">
        <v>81000000</v>
      </c>
      <c r="S3" s="63">
        <v>0</v>
      </c>
      <c r="T3" s="63">
        <v>3958000000</v>
      </c>
      <c r="U3" s="63">
        <v>0</v>
      </c>
      <c r="V3" s="63">
        <v>3957506198</v>
      </c>
      <c r="W3" s="63">
        <v>493802</v>
      </c>
      <c r="X3" s="63">
        <v>3957506198</v>
      </c>
      <c r="Y3" s="47">
        <f>+W3+(V3-X3)</f>
        <v>493802</v>
      </c>
      <c r="Z3" s="47">
        <v>3957506198</v>
      </c>
      <c r="AA3" s="47">
        <f>+Y3+(X3-Z3)</f>
        <v>493802</v>
      </c>
      <c r="AB3" s="47">
        <v>3957506198</v>
      </c>
      <c r="AC3" s="47">
        <v>3957506198</v>
      </c>
    </row>
    <row r="4" spans="1:29" x14ac:dyDescent="0.3">
      <c r="A4" s="33" t="s">
        <v>29</v>
      </c>
      <c r="B4" s="34" t="s">
        <v>30</v>
      </c>
      <c r="C4" s="35" t="s">
        <v>31</v>
      </c>
      <c r="D4" s="33" t="s">
        <v>32</v>
      </c>
      <c r="E4" s="33" t="s">
        <v>33</v>
      </c>
      <c r="F4" s="33" t="s">
        <v>33</v>
      </c>
      <c r="G4" s="33" t="s">
        <v>33</v>
      </c>
      <c r="H4" s="33"/>
      <c r="I4" s="33"/>
      <c r="J4" s="33"/>
      <c r="K4" s="33"/>
      <c r="L4" s="33"/>
      <c r="M4" s="33" t="s">
        <v>44</v>
      </c>
      <c r="N4" s="33" t="s">
        <v>45</v>
      </c>
      <c r="O4" s="42" t="s">
        <v>36</v>
      </c>
      <c r="P4" s="46" t="s">
        <v>37</v>
      </c>
      <c r="Q4" s="63">
        <v>25000000</v>
      </c>
      <c r="R4" s="63">
        <v>0</v>
      </c>
      <c r="S4" s="63">
        <v>0</v>
      </c>
      <c r="T4" s="63">
        <v>25000000</v>
      </c>
      <c r="U4" s="63">
        <v>0</v>
      </c>
      <c r="V4" s="63">
        <v>16092905</v>
      </c>
      <c r="W4" s="63">
        <v>8907095</v>
      </c>
      <c r="X4" s="63">
        <v>16092905</v>
      </c>
      <c r="Y4" s="47">
        <f t="shared" ref="Y4:Y30" si="0">+W4+(V4-X4)</f>
        <v>8907095</v>
      </c>
      <c r="Z4" s="47">
        <v>16092905</v>
      </c>
      <c r="AA4" s="47">
        <f t="shared" ref="AA4:AA30" si="1">+Y4+(X4-Z4)</f>
        <v>8907095</v>
      </c>
      <c r="AB4" s="47">
        <v>16092905</v>
      </c>
      <c r="AC4" s="47">
        <v>16092905</v>
      </c>
    </row>
    <row r="5" spans="1:29" ht="20.399999999999999" x14ac:dyDescent="0.3">
      <c r="A5" s="33" t="s">
        <v>29</v>
      </c>
      <c r="B5" s="34" t="s">
        <v>30</v>
      </c>
      <c r="C5" s="35" t="s">
        <v>38</v>
      </c>
      <c r="D5" s="33" t="s">
        <v>32</v>
      </c>
      <c r="E5" s="33" t="s">
        <v>33</v>
      </c>
      <c r="F5" s="33" t="s">
        <v>33</v>
      </c>
      <c r="G5" s="33" t="s">
        <v>39</v>
      </c>
      <c r="H5" s="33"/>
      <c r="I5" s="33"/>
      <c r="J5" s="33"/>
      <c r="K5" s="33"/>
      <c r="L5" s="33"/>
      <c r="M5" s="33" t="s">
        <v>34</v>
      </c>
      <c r="N5" s="33" t="s">
        <v>35</v>
      </c>
      <c r="O5" s="42" t="s">
        <v>36</v>
      </c>
      <c r="P5" s="46" t="s">
        <v>40</v>
      </c>
      <c r="Q5" s="63">
        <v>1377000000</v>
      </c>
      <c r="R5" s="63">
        <v>91000000</v>
      </c>
      <c r="S5" s="63">
        <v>0</v>
      </c>
      <c r="T5" s="63">
        <v>1468000000</v>
      </c>
      <c r="U5" s="63">
        <v>0</v>
      </c>
      <c r="V5" s="63">
        <v>1455381941</v>
      </c>
      <c r="W5" s="63">
        <v>12618059</v>
      </c>
      <c r="X5" s="63">
        <v>1455381941</v>
      </c>
      <c r="Y5" s="47">
        <f t="shared" si="0"/>
        <v>12618059</v>
      </c>
      <c r="Z5" s="47">
        <v>1455381941</v>
      </c>
      <c r="AA5" s="47">
        <f t="shared" si="1"/>
        <v>12618059</v>
      </c>
      <c r="AB5" s="47">
        <v>1448952551</v>
      </c>
      <c r="AC5" s="47">
        <v>1448952551</v>
      </c>
    </row>
    <row r="6" spans="1:29" ht="20.399999999999999" x14ac:dyDescent="0.3">
      <c r="A6" s="33" t="s">
        <v>29</v>
      </c>
      <c r="B6" s="34" t="s">
        <v>30</v>
      </c>
      <c r="C6" s="35" t="s">
        <v>41</v>
      </c>
      <c r="D6" s="33" t="s">
        <v>32</v>
      </c>
      <c r="E6" s="33" t="s">
        <v>33</v>
      </c>
      <c r="F6" s="33" t="s">
        <v>33</v>
      </c>
      <c r="G6" s="33" t="s">
        <v>42</v>
      </c>
      <c r="H6" s="33"/>
      <c r="I6" s="33"/>
      <c r="J6" s="33"/>
      <c r="K6" s="33"/>
      <c r="L6" s="33"/>
      <c r="M6" s="33" t="s">
        <v>34</v>
      </c>
      <c r="N6" s="33" t="s">
        <v>35</v>
      </c>
      <c r="O6" s="42" t="s">
        <v>36</v>
      </c>
      <c r="P6" s="46" t="s">
        <v>43</v>
      </c>
      <c r="Q6" s="63">
        <v>445000000</v>
      </c>
      <c r="R6" s="63">
        <v>101000000</v>
      </c>
      <c r="S6" s="63">
        <v>0</v>
      </c>
      <c r="T6" s="63">
        <v>546000000</v>
      </c>
      <c r="U6" s="63">
        <v>0</v>
      </c>
      <c r="V6" s="63">
        <v>544278283</v>
      </c>
      <c r="W6" s="63">
        <v>1721717</v>
      </c>
      <c r="X6" s="63">
        <v>544278283</v>
      </c>
      <c r="Y6" s="47">
        <f t="shared" si="0"/>
        <v>1721717</v>
      </c>
      <c r="Z6" s="47">
        <v>544278283</v>
      </c>
      <c r="AA6" s="47">
        <f t="shared" si="1"/>
        <v>1721717</v>
      </c>
      <c r="AB6" s="47">
        <v>544278283</v>
      </c>
      <c r="AC6" s="47">
        <v>544278283</v>
      </c>
    </row>
    <row r="7" spans="1:29" ht="26.4" x14ac:dyDescent="0.3">
      <c r="A7" s="33"/>
      <c r="B7" s="34"/>
      <c r="C7" s="3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42"/>
      <c r="P7" s="48" t="s">
        <v>81</v>
      </c>
      <c r="Q7" s="49">
        <f t="shared" ref="Q7:AC7" si="2">+SUM(Q3:Q6)</f>
        <v>5724000000</v>
      </c>
      <c r="R7" s="49">
        <f t="shared" si="2"/>
        <v>273000000</v>
      </c>
      <c r="S7" s="49">
        <f t="shared" si="2"/>
        <v>0</v>
      </c>
      <c r="T7" s="49">
        <f t="shared" si="2"/>
        <v>5997000000</v>
      </c>
      <c r="U7" s="49">
        <f t="shared" si="2"/>
        <v>0</v>
      </c>
      <c r="V7" s="49">
        <f t="shared" si="2"/>
        <v>5973259327</v>
      </c>
      <c r="W7" s="49">
        <f t="shared" si="2"/>
        <v>23740673</v>
      </c>
      <c r="X7" s="49">
        <f t="shared" si="2"/>
        <v>5973259327</v>
      </c>
      <c r="Y7" s="49">
        <f t="shared" si="2"/>
        <v>23740673</v>
      </c>
      <c r="Z7" s="49">
        <f t="shared" si="2"/>
        <v>5973259327</v>
      </c>
      <c r="AA7" s="49">
        <f t="shared" si="2"/>
        <v>23740673</v>
      </c>
      <c r="AB7" s="49">
        <f t="shared" si="2"/>
        <v>5966829937</v>
      </c>
      <c r="AC7" s="49">
        <f t="shared" si="2"/>
        <v>5966829937</v>
      </c>
    </row>
    <row r="8" spans="1:29" ht="20.399999999999999" x14ac:dyDescent="0.3">
      <c r="A8" s="33" t="s">
        <v>29</v>
      </c>
      <c r="B8" s="34" t="s">
        <v>30</v>
      </c>
      <c r="C8" s="35" t="s">
        <v>122</v>
      </c>
      <c r="D8" s="33" t="s">
        <v>32</v>
      </c>
      <c r="E8" s="33" t="s">
        <v>39</v>
      </c>
      <c r="F8" s="33" t="s">
        <v>33</v>
      </c>
      <c r="G8" s="33"/>
      <c r="H8" s="33"/>
      <c r="I8" s="33"/>
      <c r="J8" s="33"/>
      <c r="K8" s="33"/>
      <c r="L8" s="33"/>
      <c r="M8" s="33" t="s">
        <v>34</v>
      </c>
      <c r="N8" s="33" t="s">
        <v>35</v>
      </c>
      <c r="O8" s="42" t="s">
        <v>36</v>
      </c>
      <c r="P8" s="60" t="s">
        <v>123</v>
      </c>
      <c r="Q8" s="47">
        <v>0</v>
      </c>
      <c r="R8" s="47">
        <v>250000000</v>
      </c>
      <c r="S8" s="47">
        <v>0</v>
      </c>
      <c r="T8" s="47">
        <v>250000000</v>
      </c>
      <c r="U8" s="47">
        <v>0</v>
      </c>
      <c r="V8" s="47">
        <v>250000000</v>
      </c>
      <c r="W8" s="47">
        <v>0</v>
      </c>
      <c r="X8" s="47">
        <v>250000000</v>
      </c>
      <c r="Y8" s="47">
        <f t="shared" si="0"/>
        <v>0</v>
      </c>
      <c r="Z8" s="61">
        <v>0</v>
      </c>
      <c r="AA8" s="47">
        <f t="shared" si="1"/>
        <v>250000000</v>
      </c>
      <c r="AB8" s="61">
        <v>0</v>
      </c>
      <c r="AC8" s="61">
        <v>0</v>
      </c>
    </row>
    <row r="9" spans="1:29" ht="20.399999999999999" x14ac:dyDescent="0.3">
      <c r="A9" s="33" t="s">
        <v>29</v>
      </c>
      <c r="B9" s="34" t="s">
        <v>30</v>
      </c>
      <c r="C9" s="35" t="s">
        <v>46</v>
      </c>
      <c r="D9" s="33" t="s">
        <v>32</v>
      </c>
      <c r="E9" s="33" t="s">
        <v>39</v>
      </c>
      <c r="F9" s="33" t="s">
        <v>39</v>
      </c>
      <c r="G9" s="33"/>
      <c r="H9" s="33"/>
      <c r="I9" s="33"/>
      <c r="J9" s="33"/>
      <c r="K9" s="33"/>
      <c r="L9" s="33"/>
      <c r="M9" s="33" t="s">
        <v>34</v>
      </c>
      <c r="N9" s="33" t="s">
        <v>35</v>
      </c>
      <c r="O9" s="42" t="s">
        <v>36</v>
      </c>
      <c r="P9" s="46" t="s">
        <v>47</v>
      </c>
      <c r="Q9" s="47">
        <v>832000000</v>
      </c>
      <c r="R9" s="47">
        <v>398190000</v>
      </c>
      <c r="S9" s="47">
        <v>0</v>
      </c>
      <c r="T9" s="47">
        <v>1230190000</v>
      </c>
      <c r="U9" s="47">
        <v>0</v>
      </c>
      <c r="V9" s="47">
        <v>1218879667.97</v>
      </c>
      <c r="W9" s="47">
        <v>11310332.029999999</v>
      </c>
      <c r="X9" s="47">
        <v>1218879667.97</v>
      </c>
      <c r="Y9" s="47">
        <f t="shared" si="0"/>
        <v>11310332.029999999</v>
      </c>
      <c r="Z9" s="62">
        <v>1144202378.3199999</v>
      </c>
      <c r="AA9" s="47">
        <f t="shared" si="1"/>
        <v>85987621.680000097</v>
      </c>
      <c r="AB9" s="62">
        <v>1144202378.3199999</v>
      </c>
      <c r="AC9" s="62">
        <v>1144202378.3199999</v>
      </c>
    </row>
    <row r="10" spans="1:29" ht="20.399999999999999" x14ac:dyDescent="0.3">
      <c r="A10" s="33" t="s">
        <v>29</v>
      </c>
      <c r="B10" s="34" t="s">
        <v>30</v>
      </c>
      <c r="C10" s="35" t="s">
        <v>46</v>
      </c>
      <c r="D10" s="33" t="s">
        <v>32</v>
      </c>
      <c r="E10" s="33" t="s">
        <v>39</v>
      </c>
      <c r="F10" s="33" t="s">
        <v>39</v>
      </c>
      <c r="G10" s="33"/>
      <c r="H10" s="33"/>
      <c r="I10" s="33"/>
      <c r="J10" s="33"/>
      <c r="K10" s="33"/>
      <c r="L10" s="33"/>
      <c r="M10" s="33" t="s">
        <v>44</v>
      </c>
      <c r="N10" s="33" t="s">
        <v>45</v>
      </c>
      <c r="O10" s="42" t="s">
        <v>36</v>
      </c>
      <c r="P10" s="46" t="s">
        <v>47</v>
      </c>
      <c r="Q10" s="47">
        <v>1224000000</v>
      </c>
      <c r="R10" s="47">
        <v>0</v>
      </c>
      <c r="S10" s="47">
        <v>0</v>
      </c>
      <c r="T10" s="47">
        <v>1224000000</v>
      </c>
      <c r="U10" s="47">
        <v>0</v>
      </c>
      <c r="V10" s="47">
        <v>1223990130.8299999</v>
      </c>
      <c r="W10" s="63">
        <v>9869.17</v>
      </c>
      <c r="X10" s="63">
        <v>1223990130.8299999</v>
      </c>
      <c r="Y10" s="47">
        <f t="shared" si="0"/>
        <v>9869.17</v>
      </c>
      <c r="Z10" s="62">
        <v>1111492030.8699999</v>
      </c>
      <c r="AA10" s="47">
        <f t="shared" si="1"/>
        <v>112507969.13000004</v>
      </c>
      <c r="AB10" s="62">
        <v>1108642030.8699999</v>
      </c>
      <c r="AC10" s="62">
        <v>1108642030.8699999</v>
      </c>
    </row>
    <row r="11" spans="1:29" ht="26.4" x14ac:dyDescent="0.3">
      <c r="A11" s="33"/>
      <c r="B11" s="34"/>
      <c r="C11" s="3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2"/>
      <c r="P11" s="48" t="s">
        <v>82</v>
      </c>
      <c r="Q11" s="49">
        <f>+SUM(Q8:Q10)</f>
        <v>2056000000</v>
      </c>
      <c r="R11" s="49">
        <f t="shared" ref="R11:AC11" si="3">+SUM(R8:R10)</f>
        <v>648190000</v>
      </c>
      <c r="S11" s="49">
        <f t="shared" si="3"/>
        <v>0</v>
      </c>
      <c r="T11" s="49">
        <f>+SUM(T8:T10)</f>
        <v>2704190000</v>
      </c>
      <c r="U11" s="49">
        <f t="shared" si="3"/>
        <v>0</v>
      </c>
      <c r="V11" s="49">
        <f>+SUM(V8:V10)</f>
        <v>2692869798.8000002</v>
      </c>
      <c r="W11" s="49">
        <f>+SUM(W8:W10)</f>
        <v>11320201.199999999</v>
      </c>
      <c r="X11" s="49">
        <f>+SUM(X8:X10)</f>
        <v>2692869798.8000002</v>
      </c>
      <c r="Y11" s="49">
        <f>+SUM(Y8:Y10)</f>
        <v>11320201.199999999</v>
      </c>
      <c r="Z11" s="49">
        <f>+SUM(Z8:Z10)</f>
        <v>2255694409.1899996</v>
      </c>
      <c r="AA11" s="49">
        <f t="shared" si="3"/>
        <v>448495590.81000012</v>
      </c>
      <c r="AB11" s="49">
        <f t="shared" si="3"/>
        <v>2252844409.1899996</v>
      </c>
      <c r="AC11" s="49">
        <f t="shared" si="3"/>
        <v>2252844409.1899996</v>
      </c>
    </row>
    <row r="12" spans="1:29" ht="30.6" x14ac:dyDescent="0.3">
      <c r="A12" s="33" t="s">
        <v>29</v>
      </c>
      <c r="B12" s="34" t="s">
        <v>30</v>
      </c>
      <c r="C12" s="35" t="s">
        <v>118</v>
      </c>
      <c r="D12" s="33" t="s">
        <v>32</v>
      </c>
      <c r="E12" s="33" t="s">
        <v>42</v>
      </c>
      <c r="F12" s="33" t="s">
        <v>42</v>
      </c>
      <c r="G12" s="33" t="s">
        <v>33</v>
      </c>
      <c r="H12" s="33" t="s">
        <v>119</v>
      </c>
      <c r="I12" s="33"/>
      <c r="J12" s="33"/>
      <c r="K12" s="33"/>
      <c r="L12" s="33"/>
      <c r="M12" s="33" t="s">
        <v>34</v>
      </c>
      <c r="N12" s="33" t="s">
        <v>35</v>
      </c>
      <c r="O12" s="42" t="s">
        <v>36</v>
      </c>
      <c r="P12" s="46" t="s">
        <v>120</v>
      </c>
      <c r="Q12" s="47">
        <v>648190000</v>
      </c>
      <c r="R12" s="47">
        <v>0</v>
      </c>
      <c r="S12" s="47">
        <v>648190000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f t="shared" si="0"/>
        <v>0</v>
      </c>
      <c r="Z12" s="47">
        <v>0</v>
      </c>
      <c r="AA12" s="47">
        <f t="shared" si="1"/>
        <v>0</v>
      </c>
      <c r="AB12" s="47">
        <v>0</v>
      </c>
      <c r="AC12" s="47">
        <v>0</v>
      </c>
    </row>
    <row r="13" spans="1:29" ht="30.6" x14ac:dyDescent="0.3">
      <c r="A13" s="33" t="s">
        <v>29</v>
      </c>
      <c r="B13" s="34" t="s">
        <v>30</v>
      </c>
      <c r="C13" s="35" t="s">
        <v>49</v>
      </c>
      <c r="D13" s="33" t="s">
        <v>32</v>
      </c>
      <c r="E13" s="33" t="s">
        <v>42</v>
      </c>
      <c r="F13" s="33" t="s">
        <v>50</v>
      </c>
      <c r="G13" s="33" t="s">
        <v>39</v>
      </c>
      <c r="H13" s="33" t="s">
        <v>51</v>
      </c>
      <c r="I13" s="33"/>
      <c r="J13" s="33"/>
      <c r="K13" s="33"/>
      <c r="L13" s="33"/>
      <c r="M13" s="33" t="s">
        <v>34</v>
      </c>
      <c r="N13" s="33" t="s">
        <v>35</v>
      </c>
      <c r="O13" s="42" t="s">
        <v>36</v>
      </c>
      <c r="P13" s="46" t="s">
        <v>52</v>
      </c>
      <c r="Q13" s="47">
        <v>8000000</v>
      </c>
      <c r="R13" s="47">
        <v>0</v>
      </c>
      <c r="S13" s="47">
        <v>0</v>
      </c>
      <c r="T13" s="47">
        <v>8000000</v>
      </c>
      <c r="U13" s="47">
        <v>0</v>
      </c>
      <c r="V13" s="47">
        <v>2420515</v>
      </c>
      <c r="W13" s="47">
        <v>5579485</v>
      </c>
      <c r="X13" s="47">
        <v>2420515</v>
      </c>
      <c r="Y13" s="47">
        <f t="shared" si="0"/>
        <v>5579485</v>
      </c>
      <c r="Z13" s="47">
        <v>2420515</v>
      </c>
      <c r="AA13" s="47">
        <f t="shared" si="1"/>
        <v>5579485</v>
      </c>
      <c r="AB13" s="47">
        <v>2420515</v>
      </c>
      <c r="AC13" s="47">
        <v>2420515</v>
      </c>
    </row>
    <row r="14" spans="1:29" x14ac:dyDescent="0.3">
      <c r="A14" s="33" t="s">
        <v>29</v>
      </c>
      <c r="B14" s="34" t="s">
        <v>30</v>
      </c>
      <c r="C14" s="35" t="s">
        <v>53</v>
      </c>
      <c r="D14" s="33" t="s">
        <v>32</v>
      </c>
      <c r="E14" s="33" t="s">
        <v>42</v>
      </c>
      <c r="F14" s="33" t="s">
        <v>35</v>
      </c>
      <c r="G14" s="33" t="s">
        <v>33</v>
      </c>
      <c r="H14" s="33" t="s">
        <v>54</v>
      </c>
      <c r="I14" s="33"/>
      <c r="J14" s="33"/>
      <c r="K14" s="33"/>
      <c r="L14" s="33"/>
      <c r="M14" s="33" t="s">
        <v>34</v>
      </c>
      <c r="N14" s="33" t="s">
        <v>35</v>
      </c>
      <c r="O14" s="42" t="s">
        <v>36</v>
      </c>
      <c r="P14" s="46" t="s">
        <v>56</v>
      </c>
      <c r="Q14" s="47">
        <v>142000000</v>
      </c>
      <c r="R14" s="47">
        <v>0</v>
      </c>
      <c r="S14" s="47">
        <v>142000000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f>+W14+(V14-X14)</f>
        <v>0</v>
      </c>
      <c r="Z14" s="47">
        <v>0</v>
      </c>
      <c r="AA14" s="47">
        <f>+Y14+(X14-Z14)</f>
        <v>0</v>
      </c>
      <c r="AB14" s="47">
        <v>0</v>
      </c>
      <c r="AC14" s="47">
        <v>0</v>
      </c>
    </row>
    <row r="15" spans="1:29" ht="39.6" x14ac:dyDescent="0.3">
      <c r="A15" s="33"/>
      <c r="B15" s="34"/>
      <c r="C15" s="3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42"/>
      <c r="P15" s="48" t="s">
        <v>83</v>
      </c>
      <c r="Q15" s="49">
        <f>+SUM(Q12:Q14)</f>
        <v>798190000</v>
      </c>
      <c r="R15" s="49">
        <f t="shared" ref="R15:AC15" si="4">+SUM(R12:R14)</f>
        <v>0</v>
      </c>
      <c r="S15" s="49">
        <f t="shared" si="4"/>
        <v>790190000</v>
      </c>
      <c r="T15" s="49">
        <f t="shared" si="4"/>
        <v>8000000</v>
      </c>
      <c r="U15" s="49">
        <f t="shared" si="4"/>
        <v>0</v>
      </c>
      <c r="V15" s="49">
        <f t="shared" si="4"/>
        <v>2420515</v>
      </c>
      <c r="W15" s="49">
        <f t="shared" si="4"/>
        <v>5579485</v>
      </c>
      <c r="X15" s="49">
        <f t="shared" si="4"/>
        <v>2420515</v>
      </c>
      <c r="Y15" s="49">
        <f t="shared" si="4"/>
        <v>5579485</v>
      </c>
      <c r="Z15" s="49">
        <f t="shared" si="4"/>
        <v>2420515</v>
      </c>
      <c r="AA15" s="49">
        <f>+SUM(AA12:AA14)</f>
        <v>5579485</v>
      </c>
      <c r="AB15" s="49">
        <f>+SUM(AB12:AB14)</f>
        <v>2420515</v>
      </c>
      <c r="AC15" s="49">
        <f t="shared" si="4"/>
        <v>2420515</v>
      </c>
    </row>
    <row r="16" spans="1:29" x14ac:dyDescent="0.3">
      <c r="A16" s="33" t="s">
        <v>29</v>
      </c>
      <c r="B16" s="34" t="s">
        <v>30</v>
      </c>
      <c r="C16" s="35" t="s">
        <v>57</v>
      </c>
      <c r="D16" s="33" t="s">
        <v>32</v>
      </c>
      <c r="E16" s="33" t="s">
        <v>58</v>
      </c>
      <c r="F16" s="33" t="s">
        <v>33</v>
      </c>
      <c r="G16" s="33"/>
      <c r="H16" s="33"/>
      <c r="I16" s="33"/>
      <c r="J16" s="33"/>
      <c r="K16" s="33"/>
      <c r="L16" s="33"/>
      <c r="M16" s="33" t="s">
        <v>34</v>
      </c>
      <c r="N16" s="33" t="s">
        <v>35</v>
      </c>
      <c r="O16" s="42" t="s">
        <v>36</v>
      </c>
      <c r="P16" s="46" t="s">
        <v>59</v>
      </c>
      <c r="Q16" s="47">
        <v>27810000</v>
      </c>
      <c r="R16" s="47">
        <v>0</v>
      </c>
      <c r="S16" s="47">
        <v>4571018</v>
      </c>
      <c r="T16" s="47">
        <v>23238982</v>
      </c>
      <c r="U16" s="47">
        <v>0</v>
      </c>
      <c r="V16" s="47">
        <v>13212821</v>
      </c>
      <c r="W16" s="47">
        <v>10026161</v>
      </c>
      <c r="X16" s="47">
        <v>13212821</v>
      </c>
      <c r="Y16" s="47">
        <f t="shared" si="0"/>
        <v>10026161</v>
      </c>
      <c r="Z16" s="47">
        <v>13212821</v>
      </c>
      <c r="AA16" s="47">
        <f t="shared" si="1"/>
        <v>10026161</v>
      </c>
      <c r="AB16" s="47">
        <v>13212821</v>
      </c>
      <c r="AC16" s="47">
        <v>13212821</v>
      </c>
    </row>
    <row r="17" spans="1:29" ht="20.399999999999999" x14ac:dyDescent="0.3">
      <c r="A17" s="33" t="s">
        <v>29</v>
      </c>
      <c r="B17" s="34" t="s">
        <v>30</v>
      </c>
      <c r="C17" s="35" t="s">
        <v>60</v>
      </c>
      <c r="D17" s="33" t="s">
        <v>32</v>
      </c>
      <c r="E17" s="33" t="s">
        <v>58</v>
      </c>
      <c r="F17" s="33" t="s">
        <v>42</v>
      </c>
      <c r="G17" s="33"/>
      <c r="H17" s="33"/>
      <c r="I17" s="33"/>
      <c r="J17" s="33"/>
      <c r="K17" s="33"/>
      <c r="L17" s="33"/>
      <c r="M17" s="33" t="s">
        <v>34</v>
      </c>
      <c r="N17" s="33" t="s">
        <v>35</v>
      </c>
      <c r="O17" s="42" t="s">
        <v>36</v>
      </c>
      <c r="P17" s="102" t="s">
        <v>61</v>
      </c>
      <c r="Q17" s="103">
        <v>6000000</v>
      </c>
      <c r="R17" s="103">
        <v>0</v>
      </c>
      <c r="S17" s="103">
        <v>0</v>
      </c>
      <c r="T17" s="103">
        <v>6000000</v>
      </c>
      <c r="U17" s="103">
        <v>0</v>
      </c>
      <c r="V17" s="103">
        <v>1027641</v>
      </c>
      <c r="W17" s="103">
        <v>4972359</v>
      </c>
      <c r="X17" s="103">
        <v>1027641</v>
      </c>
      <c r="Y17" s="103">
        <f t="shared" si="0"/>
        <v>4972359</v>
      </c>
      <c r="Z17" s="103">
        <v>1027641</v>
      </c>
      <c r="AA17" s="103">
        <f t="shared" si="1"/>
        <v>4972359</v>
      </c>
      <c r="AB17" s="103">
        <v>1027641</v>
      </c>
      <c r="AC17" s="103">
        <v>1027641</v>
      </c>
    </row>
    <row r="18" spans="1:29" ht="20.399999999999999" x14ac:dyDescent="0.3">
      <c r="A18" s="33" t="s">
        <v>29</v>
      </c>
      <c r="B18" s="34" t="s">
        <v>30</v>
      </c>
      <c r="C18" s="35" t="s">
        <v>60</v>
      </c>
      <c r="D18" s="33" t="s">
        <v>32</v>
      </c>
      <c r="E18" s="33" t="s">
        <v>58</v>
      </c>
      <c r="F18" s="33" t="s">
        <v>42</v>
      </c>
      <c r="G18" s="33"/>
      <c r="H18" s="33"/>
      <c r="I18" s="33"/>
      <c r="J18" s="33"/>
      <c r="K18" s="33"/>
      <c r="L18" s="33"/>
      <c r="M18" s="33" t="s">
        <v>44</v>
      </c>
      <c r="N18" s="33" t="s">
        <v>45</v>
      </c>
      <c r="O18" s="42" t="s">
        <v>36</v>
      </c>
      <c r="P18" s="60" t="s">
        <v>61</v>
      </c>
      <c r="Q18" s="47">
        <v>3000000</v>
      </c>
      <c r="R18" s="47">
        <v>0</v>
      </c>
      <c r="S18" s="47">
        <v>0</v>
      </c>
      <c r="T18" s="47">
        <v>3000000</v>
      </c>
      <c r="U18" s="47">
        <v>0</v>
      </c>
      <c r="V18" s="47">
        <v>3000000</v>
      </c>
      <c r="W18" s="47">
        <v>0</v>
      </c>
      <c r="X18" s="47">
        <v>3000000</v>
      </c>
      <c r="Y18" s="47">
        <f t="shared" si="0"/>
        <v>0</v>
      </c>
      <c r="Z18" s="47">
        <v>3000000</v>
      </c>
      <c r="AA18" s="47">
        <f t="shared" si="1"/>
        <v>0</v>
      </c>
      <c r="AB18" s="47">
        <v>3000000</v>
      </c>
      <c r="AC18" s="47">
        <v>3000000</v>
      </c>
    </row>
    <row r="19" spans="1:29" x14ac:dyDescent="0.3">
      <c r="A19" s="33" t="s">
        <v>29</v>
      </c>
      <c r="B19" s="34" t="s">
        <v>30</v>
      </c>
      <c r="C19" s="35" t="s">
        <v>62</v>
      </c>
      <c r="D19" s="33" t="s">
        <v>32</v>
      </c>
      <c r="E19" s="33" t="s">
        <v>58</v>
      </c>
      <c r="F19" s="33" t="s">
        <v>50</v>
      </c>
      <c r="G19" s="33" t="s">
        <v>33</v>
      </c>
      <c r="H19" s="33"/>
      <c r="I19" s="33"/>
      <c r="J19" s="33"/>
      <c r="K19" s="33"/>
      <c r="L19" s="33"/>
      <c r="M19" s="33" t="s">
        <v>34</v>
      </c>
      <c r="N19" s="33" t="s">
        <v>35</v>
      </c>
      <c r="O19" s="42" t="s">
        <v>36</v>
      </c>
      <c r="P19" s="60" t="s">
        <v>64</v>
      </c>
      <c r="Q19" s="47">
        <v>0</v>
      </c>
      <c r="R19" s="47">
        <v>4571018</v>
      </c>
      <c r="S19" s="47">
        <v>4571018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f t="shared" si="0"/>
        <v>0</v>
      </c>
      <c r="Z19" s="47">
        <v>0</v>
      </c>
      <c r="AA19" s="47">
        <f t="shared" si="1"/>
        <v>0</v>
      </c>
      <c r="AB19" s="47">
        <v>0</v>
      </c>
      <c r="AC19" s="47">
        <v>0</v>
      </c>
    </row>
    <row r="20" spans="1:29" x14ac:dyDescent="0.3">
      <c r="A20" s="64" t="s">
        <v>29</v>
      </c>
      <c r="B20" s="65" t="s">
        <v>30</v>
      </c>
      <c r="C20" s="66" t="s">
        <v>62</v>
      </c>
      <c r="D20" s="64" t="s">
        <v>32</v>
      </c>
      <c r="E20" s="64" t="s">
        <v>58</v>
      </c>
      <c r="F20" s="64" t="s">
        <v>50</v>
      </c>
      <c r="G20" s="64" t="s">
        <v>33</v>
      </c>
      <c r="H20" s="64"/>
      <c r="I20" s="64"/>
      <c r="J20" s="64"/>
      <c r="K20" s="64"/>
      <c r="L20" s="64"/>
      <c r="M20" s="64" t="s">
        <v>34</v>
      </c>
      <c r="N20" s="64" t="s">
        <v>35</v>
      </c>
      <c r="O20" s="64" t="s">
        <v>63</v>
      </c>
      <c r="P20" s="65" t="s">
        <v>64</v>
      </c>
      <c r="Q20" s="67">
        <v>0</v>
      </c>
      <c r="R20" s="67">
        <v>4571018</v>
      </c>
      <c r="S20" s="67">
        <v>0</v>
      </c>
      <c r="T20" s="67">
        <v>4571018</v>
      </c>
      <c r="U20" s="67">
        <v>0</v>
      </c>
      <c r="V20" s="67">
        <v>4571018</v>
      </c>
      <c r="W20" s="67">
        <v>0</v>
      </c>
      <c r="X20" s="67">
        <v>4571018</v>
      </c>
      <c r="Y20" s="47">
        <f t="shared" si="0"/>
        <v>0</v>
      </c>
      <c r="Z20" s="67">
        <v>4571018</v>
      </c>
      <c r="AA20" s="47">
        <f t="shared" si="1"/>
        <v>0</v>
      </c>
      <c r="AB20" s="67">
        <v>4571018</v>
      </c>
      <c r="AC20" s="67">
        <v>4571018</v>
      </c>
    </row>
    <row r="21" spans="1:29" x14ac:dyDescent="0.3">
      <c r="A21" s="33" t="s">
        <v>29</v>
      </c>
      <c r="B21" s="34" t="s">
        <v>30</v>
      </c>
      <c r="C21" s="35" t="s">
        <v>62</v>
      </c>
      <c r="D21" s="33" t="s">
        <v>32</v>
      </c>
      <c r="E21" s="33" t="s">
        <v>58</v>
      </c>
      <c r="F21" s="33" t="s">
        <v>50</v>
      </c>
      <c r="G21" s="33" t="s">
        <v>33</v>
      </c>
      <c r="H21" s="33"/>
      <c r="I21" s="33"/>
      <c r="J21" s="33"/>
      <c r="K21" s="33"/>
      <c r="L21" s="33"/>
      <c r="M21" s="33" t="s">
        <v>34</v>
      </c>
      <c r="N21" s="33" t="s">
        <v>55</v>
      </c>
      <c r="O21" s="42" t="s">
        <v>63</v>
      </c>
      <c r="P21" s="46" t="s">
        <v>64</v>
      </c>
      <c r="Q21" s="47">
        <v>22000000</v>
      </c>
      <c r="R21" s="47">
        <v>0</v>
      </c>
      <c r="S21" s="47">
        <v>0</v>
      </c>
      <c r="T21" s="47">
        <v>22000000</v>
      </c>
      <c r="U21" s="47">
        <v>0</v>
      </c>
      <c r="V21" s="47">
        <v>22000000</v>
      </c>
      <c r="W21" s="47">
        <v>0</v>
      </c>
      <c r="X21" s="47">
        <v>22000000</v>
      </c>
      <c r="Y21" s="47">
        <f t="shared" si="0"/>
        <v>0</v>
      </c>
      <c r="Z21" s="47">
        <v>22000000</v>
      </c>
      <c r="AA21" s="47">
        <f t="shared" si="1"/>
        <v>0</v>
      </c>
      <c r="AB21" s="47">
        <v>22000000</v>
      </c>
      <c r="AC21" s="47">
        <v>22000000</v>
      </c>
    </row>
    <row r="22" spans="1:29" ht="20.399999999999999" x14ac:dyDescent="0.3">
      <c r="A22" s="33" t="s">
        <v>29</v>
      </c>
      <c r="B22" s="34" t="s">
        <v>30</v>
      </c>
      <c r="C22" s="35" t="s">
        <v>65</v>
      </c>
      <c r="D22" s="33" t="s">
        <v>32</v>
      </c>
      <c r="E22" s="33" t="s">
        <v>58</v>
      </c>
      <c r="F22" s="33" t="s">
        <v>66</v>
      </c>
      <c r="G22" s="33"/>
      <c r="H22" s="33"/>
      <c r="I22" s="33"/>
      <c r="J22" s="33"/>
      <c r="K22" s="33"/>
      <c r="L22" s="33"/>
      <c r="M22" s="33" t="s">
        <v>34</v>
      </c>
      <c r="N22" s="33" t="s">
        <v>35</v>
      </c>
      <c r="O22" s="42" t="s">
        <v>36</v>
      </c>
      <c r="P22" s="46" t="s">
        <v>67</v>
      </c>
      <c r="Q22" s="47">
        <v>1000000</v>
      </c>
      <c r="R22" s="47">
        <v>0</v>
      </c>
      <c r="S22" s="47">
        <v>0</v>
      </c>
      <c r="T22" s="47">
        <v>1000000</v>
      </c>
      <c r="U22" s="47">
        <v>0</v>
      </c>
      <c r="V22" s="47">
        <v>948134.12</v>
      </c>
      <c r="W22" s="47">
        <v>51865.88</v>
      </c>
      <c r="X22" s="47">
        <v>948134.12</v>
      </c>
      <c r="Y22" s="47">
        <f t="shared" si="0"/>
        <v>51865.88</v>
      </c>
      <c r="Z22" s="47">
        <v>948134.12</v>
      </c>
      <c r="AA22" s="47">
        <f t="shared" si="1"/>
        <v>51865.88</v>
      </c>
      <c r="AB22" s="47">
        <v>948134.12</v>
      </c>
      <c r="AC22" s="47">
        <v>948134.12</v>
      </c>
    </row>
    <row r="23" spans="1:29" ht="52.8" x14ac:dyDescent="0.3">
      <c r="A23" s="33"/>
      <c r="B23" s="34"/>
      <c r="C23" s="3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2"/>
      <c r="P23" s="48" t="s">
        <v>84</v>
      </c>
      <c r="Q23" s="49">
        <f>+SUM(Q16:Q22)</f>
        <v>59810000</v>
      </c>
      <c r="R23" s="49">
        <f t="shared" ref="R23:AC23" si="5">+SUM(R16:R22)</f>
        <v>9142036</v>
      </c>
      <c r="S23" s="49">
        <f t="shared" si="5"/>
        <v>9142036</v>
      </c>
      <c r="T23" s="49">
        <f t="shared" si="5"/>
        <v>59810000</v>
      </c>
      <c r="U23" s="49">
        <f t="shared" si="5"/>
        <v>0</v>
      </c>
      <c r="V23" s="49">
        <f t="shared" si="5"/>
        <v>44759614.119999997</v>
      </c>
      <c r="W23" s="49">
        <f t="shared" si="5"/>
        <v>15050385.880000001</v>
      </c>
      <c r="X23" s="49">
        <f t="shared" si="5"/>
        <v>44759614.119999997</v>
      </c>
      <c r="Y23" s="49">
        <f t="shared" si="5"/>
        <v>15050385.880000001</v>
      </c>
      <c r="Z23" s="49">
        <f t="shared" si="5"/>
        <v>44759614.119999997</v>
      </c>
      <c r="AA23" s="49">
        <f t="shared" si="5"/>
        <v>15050385.880000001</v>
      </c>
      <c r="AB23" s="49">
        <f t="shared" si="5"/>
        <v>44759614.119999997</v>
      </c>
      <c r="AC23" s="49">
        <f t="shared" si="5"/>
        <v>44759614.119999997</v>
      </c>
    </row>
    <row r="24" spans="1:29" ht="27.6" x14ac:dyDescent="0.3">
      <c r="A24" s="33"/>
      <c r="B24" s="34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2"/>
      <c r="P24" s="50" t="s">
        <v>85</v>
      </c>
      <c r="Q24" s="51">
        <f>+Q23+Q15+Q11+Q7</f>
        <v>8638000000</v>
      </c>
      <c r="R24" s="51">
        <f t="shared" ref="R24:AC24" si="6">+R23+R15+R11+R7</f>
        <v>930332036</v>
      </c>
      <c r="S24" s="51">
        <f t="shared" si="6"/>
        <v>799332036</v>
      </c>
      <c r="T24" s="51">
        <f t="shared" si="6"/>
        <v>8769000000</v>
      </c>
      <c r="U24" s="51">
        <f t="shared" si="6"/>
        <v>0</v>
      </c>
      <c r="V24" s="51">
        <f t="shared" si="6"/>
        <v>8713309254.9200001</v>
      </c>
      <c r="W24" s="51">
        <f t="shared" si="6"/>
        <v>55690745.079999998</v>
      </c>
      <c r="X24" s="51">
        <f t="shared" si="6"/>
        <v>8713309254.9200001</v>
      </c>
      <c r="Y24" s="51">
        <f t="shared" si="6"/>
        <v>55690745.079999998</v>
      </c>
      <c r="Z24" s="51">
        <f t="shared" si="6"/>
        <v>8276133865.3099995</v>
      </c>
      <c r="AA24" s="51">
        <f t="shared" si="6"/>
        <v>492866134.69000012</v>
      </c>
      <c r="AB24" s="51">
        <f t="shared" si="6"/>
        <v>8266854475.3099995</v>
      </c>
      <c r="AC24" s="51">
        <f t="shared" si="6"/>
        <v>8266854475.3099995</v>
      </c>
    </row>
    <row r="25" spans="1:29" ht="40.799999999999997" x14ac:dyDescent="0.3">
      <c r="A25" s="33" t="s">
        <v>29</v>
      </c>
      <c r="B25" s="34" t="s">
        <v>30</v>
      </c>
      <c r="C25" s="35" t="s">
        <v>68</v>
      </c>
      <c r="D25" s="33" t="s">
        <v>69</v>
      </c>
      <c r="E25" s="33" t="s">
        <v>70</v>
      </c>
      <c r="F25" s="33" t="s">
        <v>71</v>
      </c>
      <c r="G25" s="33" t="s">
        <v>72</v>
      </c>
      <c r="H25" s="33"/>
      <c r="I25" s="33"/>
      <c r="J25" s="33"/>
      <c r="K25" s="33"/>
      <c r="L25" s="33"/>
      <c r="M25" s="33" t="s">
        <v>34</v>
      </c>
      <c r="N25" s="33" t="s">
        <v>35</v>
      </c>
      <c r="O25" s="42" t="s">
        <v>36</v>
      </c>
      <c r="P25" s="46" t="s">
        <v>73</v>
      </c>
      <c r="Q25" s="47">
        <v>53709045</v>
      </c>
      <c r="R25" s="47">
        <v>0</v>
      </c>
      <c r="S25" s="47">
        <v>0</v>
      </c>
      <c r="T25" s="47">
        <v>53709045</v>
      </c>
      <c r="U25" s="47">
        <v>0</v>
      </c>
      <c r="V25" s="47">
        <v>53709045</v>
      </c>
      <c r="W25" s="47">
        <v>0</v>
      </c>
      <c r="X25" s="47">
        <v>53709045</v>
      </c>
      <c r="Y25" s="47">
        <f t="shared" si="0"/>
        <v>0</v>
      </c>
      <c r="Z25" s="47">
        <v>50480245</v>
      </c>
      <c r="AA25" s="47">
        <f t="shared" si="1"/>
        <v>3228800</v>
      </c>
      <c r="AB25" s="47">
        <v>50480245</v>
      </c>
      <c r="AC25" s="47">
        <v>50480245</v>
      </c>
    </row>
    <row r="26" spans="1:29" ht="40.799999999999997" x14ac:dyDescent="0.3">
      <c r="A26" s="33" t="s">
        <v>29</v>
      </c>
      <c r="B26" s="34" t="s">
        <v>30</v>
      </c>
      <c r="C26" s="35" t="s">
        <v>68</v>
      </c>
      <c r="D26" s="33" t="s">
        <v>69</v>
      </c>
      <c r="E26" s="33" t="s">
        <v>70</v>
      </c>
      <c r="F26" s="33" t="s">
        <v>71</v>
      </c>
      <c r="G26" s="33" t="s">
        <v>72</v>
      </c>
      <c r="H26" s="33"/>
      <c r="I26" s="33"/>
      <c r="J26" s="33"/>
      <c r="K26" s="33"/>
      <c r="L26" s="33"/>
      <c r="M26" s="33" t="s">
        <v>34</v>
      </c>
      <c r="N26" s="33" t="s">
        <v>55</v>
      </c>
      <c r="O26" s="42" t="s">
        <v>36</v>
      </c>
      <c r="P26" s="46" t="s">
        <v>73</v>
      </c>
      <c r="Q26" s="47">
        <v>214836182</v>
      </c>
      <c r="R26" s="47">
        <v>0</v>
      </c>
      <c r="S26" s="47">
        <v>0</v>
      </c>
      <c r="T26" s="47">
        <v>214836182</v>
      </c>
      <c r="U26" s="47">
        <v>0</v>
      </c>
      <c r="V26" s="47">
        <v>212790048</v>
      </c>
      <c r="W26" s="47">
        <v>2046134</v>
      </c>
      <c r="X26" s="47">
        <v>212790048</v>
      </c>
      <c r="Y26" s="47">
        <f t="shared" si="0"/>
        <v>2046134</v>
      </c>
      <c r="Z26" s="47">
        <v>212790048</v>
      </c>
      <c r="AA26" s="47">
        <f t="shared" si="1"/>
        <v>2046134</v>
      </c>
      <c r="AB26" s="47">
        <v>212790048</v>
      </c>
      <c r="AC26" s="47">
        <v>212790048</v>
      </c>
    </row>
    <row r="27" spans="1:29" ht="61.2" x14ac:dyDescent="0.3">
      <c r="A27" s="33" t="s">
        <v>29</v>
      </c>
      <c r="B27" s="34" t="s">
        <v>30</v>
      </c>
      <c r="C27" s="35" t="s">
        <v>74</v>
      </c>
      <c r="D27" s="33" t="s">
        <v>69</v>
      </c>
      <c r="E27" s="33" t="s">
        <v>75</v>
      </c>
      <c r="F27" s="33" t="s">
        <v>71</v>
      </c>
      <c r="G27" s="33" t="s">
        <v>72</v>
      </c>
      <c r="H27" s="33"/>
      <c r="I27" s="33"/>
      <c r="J27" s="33"/>
      <c r="K27" s="33"/>
      <c r="L27" s="33"/>
      <c r="M27" s="33" t="s">
        <v>34</v>
      </c>
      <c r="N27" s="33" t="s">
        <v>55</v>
      </c>
      <c r="O27" s="42" t="s">
        <v>36</v>
      </c>
      <c r="P27" s="60" t="s">
        <v>76</v>
      </c>
      <c r="Q27" s="47">
        <v>4016163207</v>
      </c>
      <c r="R27" s="47">
        <v>0</v>
      </c>
      <c r="S27" s="47">
        <v>0</v>
      </c>
      <c r="T27" s="47">
        <v>4016163207</v>
      </c>
      <c r="U27" s="47">
        <v>0</v>
      </c>
      <c r="V27" s="47">
        <v>4016162925.73</v>
      </c>
      <c r="W27" s="47">
        <v>281.27</v>
      </c>
      <c r="X27" s="47">
        <v>4016162925.73</v>
      </c>
      <c r="Y27" s="47">
        <f t="shared" si="0"/>
        <v>281.27</v>
      </c>
      <c r="Z27" s="47">
        <v>4005780060.73</v>
      </c>
      <c r="AA27" s="47">
        <f t="shared" si="1"/>
        <v>10383146.27</v>
      </c>
      <c r="AB27" s="47">
        <v>4005780060.73</v>
      </c>
      <c r="AC27" s="47">
        <v>4005780060.73</v>
      </c>
    </row>
    <row r="28" spans="1:29" ht="61.2" x14ac:dyDescent="0.3">
      <c r="A28" s="33" t="s">
        <v>29</v>
      </c>
      <c r="B28" s="34" t="s">
        <v>30</v>
      </c>
      <c r="C28" s="35" t="s">
        <v>74</v>
      </c>
      <c r="D28" s="33" t="s">
        <v>69</v>
      </c>
      <c r="E28" s="33" t="s">
        <v>75</v>
      </c>
      <c r="F28" s="33" t="s">
        <v>71</v>
      </c>
      <c r="G28" s="33" t="s">
        <v>72</v>
      </c>
      <c r="H28" s="33"/>
      <c r="I28" s="33"/>
      <c r="J28" s="33"/>
      <c r="K28" s="33"/>
      <c r="L28" s="33"/>
      <c r="M28" s="33" t="s">
        <v>44</v>
      </c>
      <c r="N28" s="33" t="s">
        <v>48</v>
      </c>
      <c r="O28" s="42" t="s">
        <v>36</v>
      </c>
      <c r="P28" s="46" t="s">
        <v>76</v>
      </c>
      <c r="Q28" s="47">
        <v>96895063</v>
      </c>
      <c r="R28" s="47">
        <v>0</v>
      </c>
      <c r="S28" s="47">
        <v>0</v>
      </c>
      <c r="T28" s="47">
        <v>96895063</v>
      </c>
      <c r="U28" s="47">
        <v>0</v>
      </c>
      <c r="V28" s="47">
        <v>96895063</v>
      </c>
      <c r="W28" s="47">
        <v>0</v>
      </c>
      <c r="X28" s="47">
        <v>96895063</v>
      </c>
      <c r="Y28" s="47">
        <f t="shared" si="0"/>
        <v>0</v>
      </c>
      <c r="Z28" s="47">
        <v>96895063</v>
      </c>
      <c r="AA28" s="47">
        <f t="shared" si="1"/>
        <v>0</v>
      </c>
      <c r="AB28" s="47">
        <v>96895063</v>
      </c>
      <c r="AC28" s="47">
        <v>96895063</v>
      </c>
    </row>
    <row r="29" spans="1:29" ht="51" x14ac:dyDescent="0.3">
      <c r="A29" s="33" t="s">
        <v>29</v>
      </c>
      <c r="B29" s="34" t="s">
        <v>30</v>
      </c>
      <c r="C29" s="35" t="s">
        <v>77</v>
      </c>
      <c r="D29" s="33" t="s">
        <v>69</v>
      </c>
      <c r="E29" s="33" t="s">
        <v>78</v>
      </c>
      <c r="F29" s="33" t="s">
        <v>71</v>
      </c>
      <c r="G29" s="33" t="s">
        <v>79</v>
      </c>
      <c r="H29" s="33"/>
      <c r="I29" s="33"/>
      <c r="J29" s="33"/>
      <c r="K29" s="33"/>
      <c r="L29" s="33"/>
      <c r="M29" s="33" t="s">
        <v>34</v>
      </c>
      <c r="N29" s="33" t="s">
        <v>35</v>
      </c>
      <c r="O29" s="42" t="s">
        <v>36</v>
      </c>
      <c r="P29" s="46" t="s">
        <v>80</v>
      </c>
      <c r="Q29" s="47">
        <v>143224148</v>
      </c>
      <c r="R29" s="47">
        <v>0</v>
      </c>
      <c r="S29" s="47">
        <v>0</v>
      </c>
      <c r="T29" s="47">
        <v>143224148</v>
      </c>
      <c r="U29" s="47">
        <v>0</v>
      </c>
      <c r="V29" s="47">
        <v>143224148</v>
      </c>
      <c r="W29" s="47">
        <v>0</v>
      </c>
      <c r="X29" s="47">
        <v>143224148</v>
      </c>
      <c r="Y29" s="47">
        <f t="shared" si="0"/>
        <v>0</v>
      </c>
      <c r="Z29" s="47">
        <v>143224148</v>
      </c>
      <c r="AA29" s="47">
        <f t="shared" si="1"/>
        <v>0</v>
      </c>
      <c r="AB29" s="47">
        <v>143224148</v>
      </c>
      <c r="AC29" s="47">
        <v>143224148</v>
      </c>
    </row>
    <row r="30" spans="1:29" ht="51" x14ac:dyDescent="0.3">
      <c r="A30" s="33" t="s">
        <v>29</v>
      </c>
      <c r="B30" s="34" t="s">
        <v>30</v>
      </c>
      <c r="C30" s="35" t="s">
        <v>77</v>
      </c>
      <c r="D30" s="33" t="s">
        <v>69</v>
      </c>
      <c r="E30" s="33" t="s">
        <v>78</v>
      </c>
      <c r="F30" s="33" t="s">
        <v>71</v>
      </c>
      <c r="G30" s="33" t="s">
        <v>79</v>
      </c>
      <c r="H30" s="33"/>
      <c r="I30" s="33"/>
      <c r="J30" s="33"/>
      <c r="K30" s="33"/>
      <c r="L30" s="33"/>
      <c r="M30" s="33" t="s">
        <v>34</v>
      </c>
      <c r="N30" s="33" t="s">
        <v>55</v>
      </c>
      <c r="O30" s="42" t="s">
        <v>36</v>
      </c>
      <c r="P30" s="46" t="s">
        <v>80</v>
      </c>
      <c r="Q30" s="47">
        <v>572896590</v>
      </c>
      <c r="R30" s="47">
        <v>0</v>
      </c>
      <c r="S30" s="47">
        <v>0</v>
      </c>
      <c r="T30" s="47">
        <v>572896590</v>
      </c>
      <c r="U30" s="47">
        <v>0</v>
      </c>
      <c r="V30" s="47">
        <v>553762733</v>
      </c>
      <c r="W30" s="47">
        <v>19133857</v>
      </c>
      <c r="X30" s="47">
        <v>553762733</v>
      </c>
      <c r="Y30" s="47">
        <f t="shared" si="0"/>
        <v>19133857</v>
      </c>
      <c r="Z30" s="47">
        <v>542536340</v>
      </c>
      <c r="AA30" s="47">
        <f t="shared" si="1"/>
        <v>30360250</v>
      </c>
      <c r="AB30" s="47">
        <v>542536340</v>
      </c>
      <c r="AC30" s="47">
        <v>542536340</v>
      </c>
    </row>
    <row r="31" spans="1:29" ht="27.6" x14ac:dyDescent="0.3">
      <c r="A31" s="33"/>
      <c r="B31" s="34"/>
      <c r="C31" s="3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2"/>
      <c r="P31" s="50" t="s">
        <v>86</v>
      </c>
      <c r="Q31" s="51">
        <f>+SUM(Q25:Q30)</f>
        <v>5097724235</v>
      </c>
      <c r="R31" s="51">
        <f t="shared" ref="R31:AC31" si="7">+SUM(R25:R30)</f>
        <v>0</v>
      </c>
      <c r="S31" s="51">
        <f t="shared" si="7"/>
        <v>0</v>
      </c>
      <c r="T31" s="51">
        <f t="shared" si="7"/>
        <v>5097724235</v>
      </c>
      <c r="U31" s="51">
        <f t="shared" si="7"/>
        <v>0</v>
      </c>
      <c r="V31" s="51">
        <f t="shared" si="7"/>
        <v>5076543962.7299995</v>
      </c>
      <c r="W31" s="51">
        <f t="shared" si="7"/>
        <v>21180272.27</v>
      </c>
      <c r="X31" s="51">
        <f>+SUM(X25:X30)</f>
        <v>5076543962.7299995</v>
      </c>
      <c r="Y31" s="51">
        <f>+SUM(Y25:Y30)</f>
        <v>21180272.27</v>
      </c>
      <c r="Z31" s="51">
        <f t="shared" si="7"/>
        <v>5051705904.7299995</v>
      </c>
      <c r="AA31" s="51">
        <f t="shared" si="7"/>
        <v>46018330.269999996</v>
      </c>
      <c r="AB31" s="51">
        <f t="shared" si="7"/>
        <v>5051705904.7299995</v>
      </c>
      <c r="AC31" s="51">
        <f t="shared" si="7"/>
        <v>5051705904.7299995</v>
      </c>
    </row>
    <row r="32" spans="1:29" x14ac:dyDescent="0.3">
      <c r="A32" s="33" t="s">
        <v>1</v>
      </c>
      <c r="B32" s="34" t="s">
        <v>1</v>
      </c>
      <c r="C32" s="35" t="s">
        <v>1</v>
      </c>
      <c r="D32" s="33" t="s">
        <v>1</v>
      </c>
      <c r="E32" s="33" t="s">
        <v>1</v>
      </c>
      <c r="F32" s="33" t="s">
        <v>1</v>
      </c>
      <c r="G32" s="33" t="s">
        <v>1</v>
      </c>
      <c r="H32" s="33" t="s">
        <v>1</v>
      </c>
      <c r="I32" s="33" t="s">
        <v>1</v>
      </c>
      <c r="J32" s="33" t="s">
        <v>1</v>
      </c>
      <c r="K32" s="33" t="s">
        <v>1</v>
      </c>
      <c r="L32" s="33" t="s">
        <v>1</v>
      </c>
      <c r="M32" s="33" t="s">
        <v>1</v>
      </c>
      <c r="N32" s="33" t="s">
        <v>1</v>
      </c>
      <c r="O32" s="42" t="s">
        <v>1</v>
      </c>
      <c r="P32" s="50" t="s">
        <v>87</v>
      </c>
      <c r="Q32" s="51">
        <f>+Q31+Q24</f>
        <v>13735724235</v>
      </c>
      <c r="R32" s="51">
        <f t="shared" ref="R32:AC32" si="8">+R31+R24</f>
        <v>930332036</v>
      </c>
      <c r="S32" s="51">
        <f t="shared" si="8"/>
        <v>799332036</v>
      </c>
      <c r="T32" s="51">
        <f t="shared" si="8"/>
        <v>13866724235</v>
      </c>
      <c r="U32" s="51">
        <f t="shared" si="8"/>
        <v>0</v>
      </c>
      <c r="V32" s="51">
        <f t="shared" si="8"/>
        <v>13789853217.65</v>
      </c>
      <c r="W32" s="51">
        <f t="shared" si="8"/>
        <v>76871017.349999994</v>
      </c>
      <c r="X32" s="51">
        <f t="shared" si="8"/>
        <v>13789853217.65</v>
      </c>
      <c r="Y32" s="51">
        <f t="shared" si="8"/>
        <v>76871017.349999994</v>
      </c>
      <c r="Z32" s="51">
        <f t="shared" si="8"/>
        <v>13327839770.039999</v>
      </c>
      <c r="AA32" s="51">
        <f t="shared" si="8"/>
        <v>538884464.96000016</v>
      </c>
      <c r="AB32" s="51">
        <f t="shared" si="8"/>
        <v>13318560380.039999</v>
      </c>
      <c r="AC32" s="51">
        <f t="shared" si="8"/>
        <v>13318560380.039999</v>
      </c>
    </row>
    <row r="33" spans="1:31" x14ac:dyDescent="0.3">
      <c r="A33" s="33" t="s">
        <v>1</v>
      </c>
      <c r="B33" s="36" t="s">
        <v>1</v>
      </c>
      <c r="C33" s="35" t="s">
        <v>1</v>
      </c>
      <c r="D33" s="33" t="s">
        <v>1</v>
      </c>
      <c r="E33" s="33" t="s">
        <v>1</v>
      </c>
      <c r="F33" s="33" t="s">
        <v>1</v>
      </c>
      <c r="G33" s="33" t="s">
        <v>1</v>
      </c>
      <c r="H33" s="33" t="s">
        <v>1</v>
      </c>
      <c r="I33" s="33" t="s">
        <v>1</v>
      </c>
      <c r="J33" s="33" t="s">
        <v>1</v>
      </c>
      <c r="K33" s="33" t="s">
        <v>1</v>
      </c>
      <c r="L33" s="33" t="s">
        <v>1</v>
      </c>
      <c r="M33" s="33" t="s">
        <v>1</v>
      </c>
      <c r="N33" s="33" t="s">
        <v>1</v>
      </c>
      <c r="O33" s="33" t="s">
        <v>1</v>
      </c>
      <c r="P33" s="43" t="s">
        <v>1</v>
      </c>
      <c r="Q33" s="44" t="s">
        <v>1</v>
      </c>
      <c r="R33" s="44" t="s">
        <v>1</v>
      </c>
      <c r="S33" s="44" t="s">
        <v>1</v>
      </c>
      <c r="T33" s="44" t="s">
        <v>1</v>
      </c>
      <c r="U33" s="44" t="s">
        <v>1</v>
      </c>
      <c r="V33" s="44" t="s">
        <v>1</v>
      </c>
      <c r="W33" s="44" t="s">
        <v>1</v>
      </c>
      <c r="X33" s="44" t="s">
        <v>1</v>
      </c>
      <c r="Y33" s="44"/>
      <c r="Z33" s="44" t="s">
        <v>1</v>
      </c>
      <c r="AA33" s="44"/>
      <c r="AB33" s="44" t="s">
        <v>1</v>
      </c>
      <c r="AC33" s="44" t="s">
        <v>1</v>
      </c>
    </row>
    <row r="34" spans="1:31" ht="34.200000000000003" customHeight="1" x14ac:dyDescent="0.3">
      <c r="W34" s="54"/>
    </row>
    <row r="35" spans="1:31" ht="22.8" x14ac:dyDescent="0.3">
      <c r="O35" s="1" t="s">
        <v>88</v>
      </c>
      <c r="P35" s="1" t="s">
        <v>17</v>
      </c>
      <c r="Q35" s="1" t="s">
        <v>18</v>
      </c>
      <c r="R35" s="1" t="s">
        <v>19</v>
      </c>
      <c r="S35" s="1" t="s">
        <v>20</v>
      </c>
      <c r="T35" s="1" t="s">
        <v>21</v>
      </c>
      <c r="U35" s="1" t="s">
        <v>22</v>
      </c>
      <c r="V35" s="1" t="s">
        <v>23</v>
      </c>
      <c r="W35" s="1" t="s">
        <v>24</v>
      </c>
      <c r="X35" s="1" t="s">
        <v>89</v>
      </c>
      <c r="Y35" s="1" t="s">
        <v>113</v>
      </c>
      <c r="Z35" s="1" t="s">
        <v>26</v>
      </c>
      <c r="AA35" s="1" t="s">
        <v>116</v>
      </c>
      <c r="AB35" s="1" t="s">
        <v>27</v>
      </c>
      <c r="AC35" s="1" t="s">
        <v>28</v>
      </c>
      <c r="AD35" s="37" t="s">
        <v>28</v>
      </c>
      <c r="AE35" s="40"/>
    </row>
    <row r="36" spans="1:31" x14ac:dyDescent="0.3">
      <c r="O36" s="2">
        <v>44196</v>
      </c>
      <c r="P36" s="3" t="s">
        <v>90</v>
      </c>
      <c r="Q36" s="4">
        <f>+Q24</f>
        <v>8638000000</v>
      </c>
      <c r="R36" s="4">
        <f t="shared" ref="R36:X36" si="9">+R24</f>
        <v>930332036</v>
      </c>
      <c r="S36" s="4">
        <f t="shared" si="9"/>
        <v>799332036</v>
      </c>
      <c r="T36" s="4">
        <f t="shared" si="9"/>
        <v>8769000000</v>
      </c>
      <c r="U36" s="4">
        <f t="shared" si="9"/>
        <v>0</v>
      </c>
      <c r="V36" s="4">
        <f t="shared" si="9"/>
        <v>8713309254.9200001</v>
      </c>
      <c r="W36" s="4">
        <f t="shared" si="9"/>
        <v>55690745.079999998</v>
      </c>
      <c r="X36" s="4">
        <f t="shared" si="9"/>
        <v>8713309254.9200001</v>
      </c>
      <c r="Y36" s="4">
        <f t="shared" ref="Y36:AD36" si="10">+Y24</f>
        <v>55690745.079999998</v>
      </c>
      <c r="Z36" s="4">
        <f t="shared" si="10"/>
        <v>8276133865.3099995</v>
      </c>
      <c r="AA36" s="4">
        <f>+AA24</f>
        <v>492866134.69000012</v>
      </c>
      <c r="AB36" s="4">
        <f>+AB24</f>
        <v>8266854475.3099995</v>
      </c>
      <c r="AC36" s="4">
        <f>+AC24</f>
        <v>8266854475.3099995</v>
      </c>
      <c r="AD36" s="38">
        <f t="shared" si="10"/>
        <v>0</v>
      </c>
      <c r="AE36" s="7"/>
    </row>
    <row r="37" spans="1:31" x14ac:dyDescent="0.3">
      <c r="O37" s="2">
        <v>44196</v>
      </c>
      <c r="P37" s="5" t="s">
        <v>91</v>
      </c>
      <c r="Q37" s="6">
        <f>+Q31</f>
        <v>5097724235</v>
      </c>
      <c r="R37" s="6">
        <f t="shared" ref="R37:W37" si="11">+R31</f>
        <v>0</v>
      </c>
      <c r="S37" s="6">
        <f t="shared" si="11"/>
        <v>0</v>
      </c>
      <c r="T37" s="6">
        <f t="shared" si="11"/>
        <v>5097724235</v>
      </c>
      <c r="U37" s="6">
        <f t="shared" si="11"/>
        <v>0</v>
      </c>
      <c r="V37" s="6">
        <f t="shared" si="11"/>
        <v>5076543962.7299995</v>
      </c>
      <c r="W37" s="6">
        <f t="shared" si="11"/>
        <v>21180272.27</v>
      </c>
      <c r="X37" s="6">
        <f>+X31</f>
        <v>5076543962.7299995</v>
      </c>
      <c r="Y37" s="6">
        <f t="shared" ref="Y37:AD37" si="12">+Y31</f>
        <v>21180272.27</v>
      </c>
      <c r="Z37" s="6">
        <f t="shared" si="12"/>
        <v>5051705904.7299995</v>
      </c>
      <c r="AA37" s="6">
        <f>+AA31</f>
        <v>46018330.269999996</v>
      </c>
      <c r="AB37" s="6">
        <f>+AB31</f>
        <v>5051705904.7299995</v>
      </c>
      <c r="AC37" s="6">
        <f t="shared" si="12"/>
        <v>5051705904.7299995</v>
      </c>
      <c r="AD37" s="39">
        <f t="shared" si="12"/>
        <v>0</v>
      </c>
      <c r="AE37" s="7"/>
    </row>
    <row r="38" spans="1:31" x14ac:dyDescent="0.3">
      <c r="O38" s="2">
        <v>44196</v>
      </c>
      <c r="P38" s="5" t="s">
        <v>92</v>
      </c>
      <c r="Q38" s="6">
        <f>SUM(Q36:Q37)</f>
        <v>13735724235</v>
      </c>
      <c r="R38" s="6">
        <f t="shared" ref="R38:X38" si="13">SUM(R36:R37)</f>
        <v>930332036</v>
      </c>
      <c r="S38" s="6">
        <f t="shared" si="13"/>
        <v>799332036</v>
      </c>
      <c r="T38" s="6">
        <f t="shared" si="13"/>
        <v>13866724235</v>
      </c>
      <c r="U38" s="6">
        <f t="shared" si="13"/>
        <v>0</v>
      </c>
      <c r="V38" s="6">
        <f t="shared" si="13"/>
        <v>13789853217.65</v>
      </c>
      <c r="W38" s="6">
        <f t="shared" si="13"/>
        <v>76871017.349999994</v>
      </c>
      <c r="X38" s="6">
        <f t="shared" si="13"/>
        <v>13789853217.65</v>
      </c>
      <c r="Y38" s="6">
        <f t="shared" ref="Y38:AD38" si="14">SUM(Y36:Y37)</f>
        <v>76871017.349999994</v>
      </c>
      <c r="Z38" s="6">
        <f t="shared" si="14"/>
        <v>13327839770.039999</v>
      </c>
      <c r="AA38" s="6">
        <f t="shared" si="14"/>
        <v>538884464.96000016</v>
      </c>
      <c r="AB38" s="6">
        <f t="shared" si="14"/>
        <v>13318560380.039999</v>
      </c>
      <c r="AC38" s="6">
        <f t="shared" si="14"/>
        <v>13318560380.039999</v>
      </c>
      <c r="AD38" s="39">
        <f t="shared" si="14"/>
        <v>0</v>
      </c>
      <c r="AE38" s="7"/>
    </row>
    <row r="40" spans="1:31" x14ac:dyDescent="0.3">
      <c r="U40" s="57"/>
    </row>
    <row r="41" spans="1:31" x14ac:dyDescent="0.3">
      <c r="U41" s="53"/>
      <c r="W41" s="55"/>
    </row>
    <row r="42" spans="1:31" x14ac:dyDescent="0.3">
      <c r="U42" s="53"/>
      <c r="V42" s="54"/>
      <c r="W42" s="54"/>
    </row>
    <row r="43" spans="1:31" x14ac:dyDescent="0.3">
      <c r="U43" s="53"/>
      <c r="W43" s="54"/>
    </row>
    <row r="44" spans="1:31" x14ac:dyDescent="0.3">
      <c r="U44" s="53"/>
      <c r="W44" s="54"/>
    </row>
    <row r="45" spans="1:31" x14ac:dyDescent="0.3">
      <c r="U45" s="53"/>
      <c r="W45" s="56"/>
    </row>
    <row r="46" spans="1:31" x14ac:dyDescent="0.3">
      <c r="U46" s="58"/>
      <c r="W46" s="56"/>
    </row>
    <row r="47" spans="1:31" x14ac:dyDescent="0.3">
      <c r="U47" s="53"/>
      <c r="W47" s="55"/>
    </row>
    <row r="48" spans="1:31" x14ac:dyDescent="0.3">
      <c r="U48" s="53"/>
      <c r="W48" s="55"/>
    </row>
    <row r="49" spans="21:23" x14ac:dyDescent="0.3">
      <c r="U49" s="53"/>
      <c r="W49" s="55"/>
    </row>
    <row r="50" spans="21:23" x14ac:dyDescent="0.3">
      <c r="U50" s="53"/>
      <c r="W50" s="55"/>
    </row>
    <row r="51" spans="21:23" x14ac:dyDescent="0.3">
      <c r="W51" s="55"/>
    </row>
    <row r="52" spans="21:23" x14ac:dyDescent="0.3">
      <c r="U52" s="53"/>
      <c r="W52" s="56"/>
    </row>
  </sheetData>
  <autoFilter ref="A2:AC33" xr:uid="{00000000-0009-0000-0000-000001000000}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Y7:AA7 Y9:Y10 AA9:AA10 Y15:Z15 Y12:Y13 AA12:AA13 Y23:AA24 Y21:Y22 AA21:AA22 Y31:AA36 Y25:Y30 AA25:AA30 AA16:AA18 Y16:Y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509D2-1021-466A-ABA4-F1AFA5510DDD}">
  <dimension ref="A1:J21"/>
  <sheetViews>
    <sheetView topLeftCell="B1" workbookViewId="0">
      <pane ySplit="1" topLeftCell="A2" activePane="bottomLeft" state="frozen"/>
      <selection activeCell="B1" sqref="B1"/>
      <selection pane="bottomLeft" activeCell="E14" sqref="E14"/>
    </sheetView>
  </sheetViews>
  <sheetFormatPr baseColWidth="10" defaultRowHeight="14.4" x14ac:dyDescent="0.3"/>
  <cols>
    <col min="2" max="2" width="14.77734375" customWidth="1"/>
    <col min="4" max="4" width="38.109375" style="87" customWidth="1"/>
    <col min="5" max="6" width="16.33203125" bestFit="1" customWidth="1"/>
    <col min="7" max="7" width="19" customWidth="1"/>
    <col min="8" max="8" width="16.33203125" bestFit="1" customWidth="1"/>
    <col min="9" max="9" width="29.33203125" customWidth="1"/>
    <col min="10" max="10" width="18.6640625" customWidth="1"/>
  </cols>
  <sheetData>
    <row r="1" spans="1:10" ht="43.2" x14ac:dyDescent="0.3">
      <c r="A1" s="85" t="s">
        <v>159</v>
      </c>
      <c r="B1" s="85" t="s">
        <v>158</v>
      </c>
      <c r="C1" s="85" t="s">
        <v>166</v>
      </c>
      <c r="D1" s="86" t="s">
        <v>160</v>
      </c>
      <c r="E1" s="85" t="s">
        <v>128</v>
      </c>
      <c r="F1" s="85" t="s">
        <v>129</v>
      </c>
      <c r="G1" s="85" t="s">
        <v>130</v>
      </c>
      <c r="H1" s="85" t="s">
        <v>168</v>
      </c>
      <c r="I1" s="85" t="s">
        <v>161</v>
      </c>
      <c r="J1" s="85" t="s">
        <v>164</v>
      </c>
    </row>
    <row r="2" spans="1:10" ht="28.8" x14ac:dyDescent="0.3">
      <c r="A2" s="88">
        <v>19120</v>
      </c>
      <c r="B2" s="89" t="s">
        <v>131</v>
      </c>
      <c r="C2" s="89" t="s">
        <v>132</v>
      </c>
      <c r="D2" s="90" t="s">
        <v>133</v>
      </c>
      <c r="E2" s="91"/>
      <c r="F2" s="91"/>
      <c r="G2" s="91">
        <v>1041210</v>
      </c>
      <c r="H2" s="95">
        <f>+SUM(E2:G2)</f>
        <v>1041210</v>
      </c>
      <c r="I2" s="89" t="s">
        <v>162</v>
      </c>
      <c r="J2" s="90" t="s">
        <v>90</v>
      </c>
    </row>
    <row r="3" spans="1:10" x14ac:dyDescent="0.3">
      <c r="A3" s="88">
        <v>24820</v>
      </c>
      <c r="B3" s="89" t="s">
        <v>134</v>
      </c>
      <c r="C3" s="89" t="s">
        <v>132</v>
      </c>
      <c r="D3" s="90" t="s">
        <v>135</v>
      </c>
      <c r="E3" s="91"/>
      <c r="F3" s="91"/>
      <c r="G3" s="91">
        <f>11990316-4189866</f>
        <v>7800450</v>
      </c>
      <c r="H3" s="95">
        <f t="shared" ref="H3:H18" si="0">+SUM(E3:G3)</f>
        <v>7800450</v>
      </c>
      <c r="I3" s="89" t="s">
        <v>163</v>
      </c>
      <c r="J3" s="90" t="s">
        <v>90</v>
      </c>
    </row>
    <row r="4" spans="1:10" ht="57.6" x14ac:dyDescent="0.3">
      <c r="A4" s="88">
        <v>33820</v>
      </c>
      <c r="B4" s="88">
        <v>49442</v>
      </c>
      <c r="C4" s="89" t="s">
        <v>132</v>
      </c>
      <c r="D4" s="90" t="s">
        <v>136</v>
      </c>
      <c r="E4" s="91">
        <v>0.6</v>
      </c>
      <c r="F4" s="91"/>
      <c r="G4" s="91"/>
      <c r="H4" s="95">
        <f t="shared" si="0"/>
        <v>0.6</v>
      </c>
      <c r="I4" s="89" t="s">
        <v>124</v>
      </c>
      <c r="J4" s="90" t="s">
        <v>90</v>
      </c>
    </row>
    <row r="5" spans="1:10" x14ac:dyDescent="0.3">
      <c r="A5" s="88">
        <v>40320</v>
      </c>
      <c r="B5" s="89" t="s">
        <v>137</v>
      </c>
      <c r="C5" s="89" t="s">
        <v>132</v>
      </c>
      <c r="D5" s="90" t="s">
        <v>138</v>
      </c>
      <c r="E5" s="91"/>
      <c r="F5" s="91"/>
      <c r="G5" s="91">
        <v>2505132</v>
      </c>
      <c r="H5" s="95">
        <f>+SUM(E5:G5)</f>
        <v>2505132</v>
      </c>
      <c r="I5" s="89" t="s">
        <v>162</v>
      </c>
      <c r="J5" s="90" t="s">
        <v>90</v>
      </c>
    </row>
    <row r="6" spans="1:10" x14ac:dyDescent="0.3">
      <c r="A6" s="88">
        <v>44820</v>
      </c>
      <c r="B6" s="88">
        <v>51361</v>
      </c>
      <c r="C6" s="89" t="s">
        <v>132</v>
      </c>
      <c r="D6" s="90" t="s">
        <v>139</v>
      </c>
      <c r="E6" s="91">
        <v>3225740.85</v>
      </c>
      <c r="F6" s="91"/>
      <c r="G6" s="91"/>
      <c r="H6" s="95">
        <f t="shared" si="0"/>
        <v>3225740.85</v>
      </c>
      <c r="I6" s="89" t="s">
        <v>163</v>
      </c>
      <c r="J6" s="90" t="s">
        <v>90</v>
      </c>
    </row>
    <row r="7" spans="1:10" x14ac:dyDescent="0.3">
      <c r="A7" s="88">
        <v>44920</v>
      </c>
      <c r="B7" s="88">
        <v>51362</v>
      </c>
      <c r="C7" s="89" t="s">
        <v>132</v>
      </c>
      <c r="D7" s="90" t="s">
        <v>139</v>
      </c>
      <c r="E7" s="91">
        <v>3258653.16</v>
      </c>
      <c r="F7" s="91"/>
      <c r="G7" s="91"/>
      <c r="H7" s="95">
        <f t="shared" si="0"/>
        <v>3258653.16</v>
      </c>
      <c r="I7" s="89" t="s">
        <v>163</v>
      </c>
      <c r="J7" s="90" t="s">
        <v>90</v>
      </c>
    </row>
    <row r="8" spans="1:10" x14ac:dyDescent="0.3">
      <c r="A8" s="88">
        <v>45120</v>
      </c>
      <c r="B8" s="89" t="s">
        <v>140</v>
      </c>
      <c r="C8" s="89" t="s">
        <v>132</v>
      </c>
      <c r="D8" s="90" t="s">
        <v>141</v>
      </c>
      <c r="E8" s="91"/>
      <c r="F8" s="91">
        <v>3228800</v>
      </c>
      <c r="G8" s="91"/>
      <c r="H8" s="95">
        <f t="shared" si="0"/>
        <v>3228800</v>
      </c>
      <c r="I8" s="89" t="s">
        <v>127</v>
      </c>
      <c r="J8" s="90" t="s">
        <v>91</v>
      </c>
    </row>
    <row r="9" spans="1:10" x14ac:dyDescent="0.3">
      <c r="A9" s="88">
        <v>57020</v>
      </c>
      <c r="B9" s="89" t="s">
        <v>142</v>
      </c>
      <c r="C9" s="89" t="s">
        <v>132</v>
      </c>
      <c r="D9" s="90" t="s">
        <v>143</v>
      </c>
      <c r="E9" s="91"/>
      <c r="F9" s="91"/>
      <c r="G9" s="91">
        <v>15105000</v>
      </c>
      <c r="H9" s="95">
        <f t="shared" si="0"/>
        <v>15105000</v>
      </c>
      <c r="I9" s="89" t="s">
        <v>126</v>
      </c>
      <c r="J9" s="90" t="s">
        <v>90</v>
      </c>
    </row>
    <row r="10" spans="1:10" x14ac:dyDescent="0.3">
      <c r="A10" s="88">
        <v>57120</v>
      </c>
      <c r="B10" s="88">
        <v>57325</v>
      </c>
      <c r="C10" s="89" t="s">
        <v>132</v>
      </c>
      <c r="D10" s="90" t="s">
        <v>144</v>
      </c>
      <c r="E10" s="91">
        <v>1061077.07</v>
      </c>
      <c r="F10" s="91"/>
      <c r="G10" s="91"/>
      <c r="H10" s="95">
        <f t="shared" si="0"/>
        <v>1061077.07</v>
      </c>
      <c r="I10" s="89" t="s">
        <v>163</v>
      </c>
      <c r="J10" s="90" t="s">
        <v>90</v>
      </c>
    </row>
    <row r="11" spans="1:10" x14ac:dyDescent="0.3">
      <c r="A11" s="88">
        <v>57320</v>
      </c>
      <c r="B11" s="88">
        <v>57327</v>
      </c>
      <c r="C11" s="89" t="s">
        <v>132</v>
      </c>
      <c r="D11" s="90" t="s">
        <v>139</v>
      </c>
      <c r="E11" s="91">
        <v>2641817.9700000002</v>
      </c>
      <c r="F11" s="91"/>
      <c r="G11" s="91"/>
      <c r="H11" s="95">
        <f t="shared" si="0"/>
        <v>2641817.9700000002</v>
      </c>
      <c r="I11" s="89" t="s">
        <v>163</v>
      </c>
      <c r="J11" s="90" t="s">
        <v>90</v>
      </c>
    </row>
    <row r="12" spans="1:10" x14ac:dyDescent="0.3">
      <c r="A12" s="88">
        <v>62620</v>
      </c>
      <c r="B12" s="89" t="s">
        <v>145</v>
      </c>
      <c r="C12" s="89" t="s">
        <v>132</v>
      </c>
      <c r="D12" s="90" t="s">
        <v>146</v>
      </c>
      <c r="E12" s="91"/>
      <c r="F12" s="91"/>
      <c r="G12" s="91">
        <v>36339176</v>
      </c>
      <c r="H12" s="95">
        <f t="shared" si="0"/>
        <v>36339176</v>
      </c>
      <c r="I12" s="89" t="s">
        <v>126</v>
      </c>
      <c r="J12" s="90" t="s">
        <v>90</v>
      </c>
    </row>
    <row r="13" spans="1:10" x14ac:dyDescent="0.3">
      <c r="A13" s="88">
        <v>64920</v>
      </c>
      <c r="B13" s="89" t="s">
        <v>147</v>
      </c>
      <c r="C13" s="89" t="s">
        <v>132</v>
      </c>
      <c r="D13" s="90" t="s">
        <v>148</v>
      </c>
      <c r="E13" s="91">
        <v>15000000</v>
      </c>
      <c r="F13" s="91"/>
      <c r="G13" s="91">
        <v>1275563.96</v>
      </c>
      <c r="H13" s="95">
        <f t="shared" si="0"/>
        <v>16275563.960000001</v>
      </c>
      <c r="I13" s="89" t="s">
        <v>126</v>
      </c>
      <c r="J13" s="90" t="s">
        <v>90</v>
      </c>
    </row>
    <row r="14" spans="1:10" x14ac:dyDescent="0.3">
      <c r="A14" s="88">
        <v>65220</v>
      </c>
      <c r="B14" s="89" t="s">
        <v>149</v>
      </c>
      <c r="C14" s="89" t="s">
        <v>132</v>
      </c>
      <c r="D14" s="90" t="s">
        <v>150</v>
      </c>
      <c r="E14" s="91"/>
      <c r="F14" s="91"/>
      <c r="G14" s="91">
        <v>6767928</v>
      </c>
      <c r="H14" s="95">
        <f t="shared" si="0"/>
        <v>6767928</v>
      </c>
      <c r="I14" s="89" t="s">
        <v>124</v>
      </c>
      <c r="J14" s="90" t="s">
        <v>90</v>
      </c>
    </row>
    <row r="15" spans="1:10" x14ac:dyDescent="0.3">
      <c r="A15" s="88">
        <v>65320</v>
      </c>
      <c r="B15" s="89" t="s">
        <v>151</v>
      </c>
      <c r="C15" s="89" t="s">
        <v>132</v>
      </c>
      <c r="D15" s="90" t="s">
        <v>152</v>
      </c>
      <c r="E15" s="91">
        <v>250000000</v>
      </c>
      <c r="F15" s="91"/>
      <c r="G15" s="91">
        <v>28843400</v>
      </c>
      <c r="H15" s="95">
        <f t="shared" si="0"/>
        <v>278843400</v>
      </c>
      <c r="I15" s="89" t="s">
        <v>124</v>
      </c>
      <c r="J15" s="90" t="s">
        <v>90</v>
      </c>
    </row>
    <row r="16" spans="1:10" ht="28.8" x14ac:dyDescent="0.3">
      <c r="A16" s="88">
        <v>68120</v>
      </c>
      <c r="B16" s="89" t="s">
        <v>153</v>
      </c>
      <c r="C16" s="89" t="s">
        <v>132</v>
      </c>
      <c r="D16" s="90" t="s">
        <v>154</v>
      </c>
      <c r="E16" s="91"/>
      <c r="F16" s="91">
        <v>21609258</v>
      </c>
      <c r="G16" s="91">
        <v>2890742</v>
      </c>
      <c r="H16" s="95">
        <f t="shared" si="0"/>
        <v>24500000</v>
      </c>
      <c r="I16" s="89" t="s">
        <v>124</v>
      </c>
      <c r="J16" s="90" t="s">
        <v>167</v>
      </c>
    </row>
    <row r="17" spans="1:10" x14ac:dyDescent="0.3">
      <c r="A17" s="88">
        <v>68220</v>
      </c>
      <c r="B17" s="89" t="s">
        <v>155</v>
      </c>
      <c r="C17" s="89" t="s">
        <v>132</v>
      </c>
      <c r="D17" s="90" t="s">
        <v>156</v>
      </c>
      <c r="E17" s="91">
        <v>49490000</v>
      </c>
      <c r="F17" s="91"/>
      <c r="G17" s="91"/>
      <c r="H17" s="95">
        <f t="shared" si="0"/>
        <v>49490000</v>
      </c>
      <c r="I17" s="89" t="s">
        <v>126</v>
      </c>
      <c r="J17" s="90" t="s">
        <v>90</v>
      </c>
    </row>
    <row r="18" spans="1:10" x14ac:dyDescent="0.3">
      <c r="A18" s="88">
        <v>8420</v>
      </c>
      <c r="B18" s="88">
        <v>44521</v>
      </c>
      <c r="C18" s="89" t="s">
        <v>132</v>
      </c>
      <c r="D18" s="90" t="s">
        <v>157</v>
      </c>
      <c r="E18" s="91"/>
      <c r="F18" s="91"/>
      <c r="G18" s="91">
        <v>9929498</v>
      </c>
      <c r="H18" s="95">
        <f t="shared" si="0"/>
        <v>9929498</v>
      </c>
      <c r="I18" s="89" t="s">
        <v>162</v>
      </c>
      <c r="J18" s="90" t="s">
        <v>90</v>
      </c>
    </row>
    <row r="19" spans="1:10" x14ac:dyDescent="0.3">
      <c r="E19" s="96">
        <f>+SUM(E2:E18)</f>
        <v>324677289.64999998</v>
      </c>
      <c r="F19" s="96">
        <f t="shared" ref="F19:G19" si="1">+SUM(F2:F18)</f>
        <v>24838058</v>
      </c>
      <c r="G19" s="96">
        <f t="shared" si="1"/>
        <v>112498099.96000001</v>
      </c>
      <c r="H19" s="96">
        <f>+SUM(H2:H18)</f>
        <v>462013447.61000001</v>
      </c>
    </row>
    <row r="21" spans="1:10" x14ac:dyDescent="0.3">
      <c r="F21" s="104">
        <f>+E19+G19</f>
        <v>437175389.61000001</v>
      </c>
    </row>
  </sheetData>
  <autoFilter ref="A1:J1" xr:uid="{2C5A3F47-941F-4DFD-A056-A80D2270742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 A DIC 31</vt:lpstr>
      <vt:lpstr>EJECUCIÓN AGREGADA DIC 31</vt:lpstr>
      <vt:lpstr>RESERVA PRESUPUESTAL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Alejandro Ochoa</cp:lastModifiedBy>
  <cp:lastPrinted>2019-12-09T19:22:52Z</cp:lastPrinted>
  <dcterms:created xsi:type="dcterms:W3CDTF">2019-06-28T22:26:21Z</dcterms:created>
  <dcterms:modified xsi:type="dcterms:W3CDTF">2021-01-27T19:24:22Z</dcterms:modified>
</cp:coreProperties>
</file>