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aroycuervo-my.sharepoint.com/personal/ange_chaves_caroycuervo_gov_co/Documents/ICC/Control Interno/2. Auditorías/2024/9. PQRSDF/02_2023/3. Informe/"/>
    </mc:Choice>
  </mc:AlternateContent>
  <xr:revisionPtr revIDLastSave="14249" documentId="13_ncr:1_{94D218A5-9EC1-48D7-9E5F-1818D21CEBF9}" xr6:coauthVersionLast="47" xr6:coauthVersionMax="47" xr10:uidLastSave="{57C99285-E155-4F7E-AE1F-B864A15C22FF}"/>
  <bookViews>
    <workbookView xWindow="-120" yWindow="-120" windowWidth="29040" windowHeight="15720" tabRatio="847" activeTab="10" xr2:uid="{00000000-000D-0000-FFFF-FFFF00000000}"/>
  </bookViews>
  <sheets>
    <sheet name="Inicio" sheetId="2" r:id="rId1"/>
    <sheet name="Referentes" sheetId="1" r:id="rId2"/>
    <sheet name="Criterios" sheetId="10" r:id="rId3"/>
    <sheet name="Estadísticas" sheetId="11" r:id="rId4"/>
    <sheet name="Peticiones PQRSDF" sheetId="7" r:id="rId5"/>
    <sheet name="Peticiones No Aplica" sheetId="22" r:id="rId6"/>
    <sheet name="Inf. Trimestrales" sheetId="15" r:id="rId7"/>
    <sheet name="CETIL" sheetId="13" r:id="rId8"/>
    <sheet name="Control Disciplinario" sheetId="6" r:id="rId9"/>
    <sheet name="Oportunidades de Mejora" sheetId="21" r:id="rId10"/>
    <sheet name=" Recomendaciones" sheetId="14" r:id="rId11"/>
    <sheet name="Cálculo muestra" sheetId="19" state="hidden" r:id="rId12"/>
    <sheet name="Peticiones Activas" sheetId="23" state="hidden" r:id="rId13"/>
    <sheet name="Hoja1" sheetId="16" state="hidden" r:id="rId14"/>
  </sheets>
  <definedNames>
    <definedName name="_xlnm._FilterDatabase" localSheetId="10" hidden="1">' Recomendaciones'!$A$24:$H$54</definedName>
    <definedName name="_xlnm._FilterDatabase" localSheetId="8" hidden="1">'Control Disciplinario'!#REF!</definedName>
    <definedName name="_xlnm._FilterDatabase" localSheetId="5" hidden="1">'Peticiones No Aplica'!$A$6:$W$38</definedName>
    <definedName name="_xlnm._FilterDatabase" localSheetId="4" hidden="1">'Peticiones PQRSDF'!$A$6:$AK$112</definedName>
    <definedName name="CALCULO">Estadísticas!$AQ$6</definedName>
    <definedName name="categoria">Estadísticas!$A$24</definedName>
    <definedName name="CETIL">CETIL!$A$2</definedName>
    <definedName name="_xlnm.Criteria">Criterios!$A$1</definedName>
    <definedName name="DISCIPLINARIO">'Control Disciplinario'!$A$2</definedName>
    <definedName name="ESTADISTICA">Estadísticas!$A$2</definedName>
    <definedName name="imagen">Estadísticas!$T$6</definedName>
    <definedName name="INFORMES">'Inf. Trimestrales'!$A$2</definedName>
    <definedName name="INICIO">Inicio!$A$4</definedName>
    <definedName name="MUESTRA">'Peticiones PQRSDF'!$A$2</definedName>
    <definedName name="NOAPLI">'Peticiones No Aplica'!$A$1</definedName>
    <definedName name="OPORTUNIDAD">'Oportunidades de Mejora'!$B$1</definedName>
    <definedName name="OPORTUNIDADES">#REF!</definedName>
    <definedName name="RECOMENDACIONES">' Recomendaciones'!$A$2</definedName>
    <definedName name="REFERENTES">Referentes!$A$2</definedName>
    <definedName name="SINR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4" i="11" l="1"/>
  <c r="H54" i="11"/>
  <c r="J131" i="11" l="1"/>
  <c r="J130" i="11"/>
  <c r="J129" i="11"/>
  <c r="J128" i="11"/>
  <c r="I132" i="11"/>
  <c r="H132" i="11"/>
  <c r="G132" i="11"/>
  <c r="F132" i="11"/>
  <c r="E132" i="11"/>
  <c r="D132" i="11"/>
  <c r="C132" i="11"/>
  <c r="J107" i="11"/>
  <c r="J106" i="11"/>
  <c r="J105" i="11"/>
  <c r="J104" i="11"/>
  <c r="J103" i="11"/>
  <c r="I108" i="11"/>
  <c r="H108" i="11"/>
  <c r="G108" i="11"/>
  <c r="F108" i="11"/>
  <c r="E108" i="11"/>
  <c r="D108" i="11"/>
  <c r="C108" i="11"/>
  <c r="D71" i="11"/>
  <c r="C71" i="11"/>
  <c r="F63" i="11"/>
  <c r="E63" i="11"/>
  <c r="D63" i="11"/>
  <c r="C63" i="11"/>
  <c r="X49" i="7"/>
  <c r="J132" i="11" l="1"/>
  <c r="J108" i="11"/>
  <c r="D86" i="7"/>
  <c r="D7" i="7"/>
  <c r="D71" i="7"/>
  <c r="D58" i="7"/>
  <c r="AI111" i="7"/>
  <c r="AI110" i="7"/>
  <c r="AI109" i="7"/>
  <c r="P109" i="7"/>
  <c r="D108" i="7"/>
  <c r="AI108" i="7"/>
  <c r="AI107" i="7"/>
  <c r="AI106" i="7"/>
  <c r="AI105" i="7"/>
  <c r="D105" i="7"/>
  <c r="AI104" i="7"/>
  <c r="D104" i="7"/>
  <c r="AI102" i="7"/>
  <c r="AI99" i="7"/>
  <c r="AI98" i="7" l="1"/>
  <c r="D98" i="7"/>
  <c r="AI96" i="7"/>
  <c r="AI90" i="7"/>
  <c r="D90" i="7"/>
  <c r="AI88" i="7"/>
  <c r="AI87" i="7"/>
  <c r="D87" i="7"/>
  <c r="AI86" i="7"/>
  <c r="AI85" i="7"/>
  <c r="D85" i="7"/>
  <c r="P84" i="7"/>
  <c r="AI79" i="7"/>
  <c r="X76" i="7"/>
  <c r="P74" i="7"/>
  <c r="P73" i="7"/>
  <c r="P62" i="7"/>
  <c r="P61" i="7"/>
  <c r="X60" i="7"/>
  <c r="P58" i="7"/>
  <c r="Q58" i="7" s="1"/>
  <c r="AI52" i="7"/>
  <c r="AI50" i="7"/>
  <c r="D41" i="7"/>
  <c r="P35" i="7"/>
  <c r="AI30" i="7"/>
  <c r="AI9" i="7" l="1"/>
  <c r="AJ9" i="7" s="1"/>
  <c r="AI7" i="7"/>
  <c r="AI112" i="7"/>
  <c r="AJ112" i="7" s="1"/>
  <c r="AJ111" i="7"/>
  <c r="AJ110" i="7"/>
  <c r="AJ109" i="7"/>
  <c r="AJ108" i="7"/>
  <c r="AJ107" i="7"/>
  <c r="AJ106" i="7"/>
  <c r="AJ105" i="7"/>
  <c r="AJ104" i="7"/>
  <c r="AI103" i="7"/>
  <c r="AJ103" i="7" s="1"/>
  <c r="AJ102" i="7"/>
  <c r="AI101" i="7"/>
  <c r="AJ101" i="7" s="1"/>
  <c r="AI100" i="7"/>
  <c r="AJ100" i="7" s="1"/>
  <c r="AJ99" i="7"/>
  <c r="AJ98" i="7"/>
  <c r="AI97" i="7"/>
  <c r="AJ97" i="7" s="1"/>
  <c r="AJ96" i="7"/>
  <c r="AI95" i="7"/>
  <c r="AJ95" i="7" s="1"/>
  <c r="AI94" i="7"/>
  <c r="AJ94" i="7" s="1"/>
  <c r="AI93" i="7"/>
  <c r="AJ93" i="7" s="1"/>
  <c r="AI92" i="7"/>
  <c r="AJ92" i="7" s="1"/>
  <c r="AI91" i="7"/>
  <c r="AJ91" i="7" s="1"/>
  <c r="AJ90" i="7"/>
  <c r="AI89" i="7"/>
  <c r="AJ89" i="7" s="1"/>
  <c r="AJ88" i="7"/>
  <c r="AJ87" i="7"/>
  <c r="AJ86" i="7"/>
  <c r="AJ85" i="7"/>
  <c r="AI84" i="7"/>
  <c r="AJ84" i="7" s="1"/>
  <c r="AI83" i="7"/>
  <c r="AJ83" i="7" s="1"/>
  <c r="AI82" i="7"/>
  <c r="AJ82" i="7" s="1"/>
  <c r="AI81" i="7"/>
  <c r="AJ81" i="7" s="1"/>
  <c r="AI80" i="7"/>
  <c r="AJ80" i="7" s="1"/>
  <c r="AJ79" i="7"/>
  <c r="AI78" i="7"/>
  <c r="AJ78" i="7" s="1"/>
  <c r="AI77" i="7"/>
  <c r="AJ77" i="7" s="1"/>
  <c r="AI76" i="7"/>
  <c r="AJ76" i="7" s="1"/>
  <c r="AI75" i="7"/>
  <c r="AJ75" i="7" s="1"/>
  <c r="AI74" i="7"/>
  <c r="AJ74" i="7" s="1"/>
  <c r="AI73" i="7"/>
  <c r="AJ73" i="7" s="1"/>
  <c r="AI72" i="7"/>
  <c r="AJ72" i="7" s="1"/>
  <c r="AI71" i="7"/>
  <c r="AJ71" i="7" s="1"/>
  <c r="AI70" i="7"/>
  <c r="AJ70" i="7" s="1"/>
  <c r="AI69" i="7"/>
  <c r="AJ69" i="7" s="1"/>
  <c r="AI68" i="7"/>
  <c r="AJ68" i="7" s="1"/>
  <c r="AI67" i="7"/>
  <c r="AJ67" i="7" s="1"/>
  <c r="AI66" i="7"/>
  <c r="AJ66" i="7" s="1"/>
  <c r="AI65" i="7"/>
  <c r="AJ65" i="7" s="1"/>
  <c r="AI64" i="7"/>
  <c r="AJ64" i="7" s="1"/>
  <c r="AI63" i="7"/>
  <c r="AJ63" i="7" s="1"/>
  <c r="AI62" i="7"/>
  <c r="AJ62" i="7" s="1"/>
  <c r="AI61" i="7"/>
  <c r="AJ61" i="7" s="1"/>
  <c r="AI60" i="7"/>
  <c r="AJ60" i="7" s="1"/>
  <c r="AI59" i="7"/>
  <c r="AJ59" i="7" s="1"/>
  <c r="AI58" i="7"/>
  <c r="AJ58" i="7" s="1"/>
  <c r="AI57" i="7"/>
  <c r="AJ57" i="7" s="1"/>
  <c r="AI56" i="7"/>
  <c r="AJ56" i="7" s="1"/>
  <c r="AI55" i="7"/>
  <c r="AJ55" i="7" s="1"/>
  <c r="AI54" i="7"/>
  <c r="AJ54" i="7" s="1"/>
  <c r="AI53" i="7"/>
  <c r="AJ53" i="7" s="1"/>
  <c r="AJ52" i="7"/>
  <c r="AI51" i="7"/>
  <c r="AJ51" i="7" s="1"/>
  <c r="AJ50" i="7"/>
  <c r="AI49" i="7"/>
  <c r="AJ49" i="7" s="1"/>
  <c r="AI48" i="7"/>
  <c r="AJ48" i="7" s="1"/>
  <c r="AI47" i="7"/>
  <c r="AJ47" i="7" s="1"/>
  <c r="AI46" i="7"/>
  <c r="AJ46" i="7" s="1"/>
  <c r="AI45" i="7"/>
  <c r="AJ45" i="7" s="1"/>
  <c r="AI44" i="7"/>
  <c r="AJ44" i="7" s="1"/>
  <c r="AI43" i="7"/>
  <c r="AJ43" i="7" s="1"/>
  <c r="AI42" i="7"/>
  <c r="AJ42" i="7" s="1"/>
  <c r="AI41" i="7"/>
  <c r="AJ41" i="7" s="1"/>
  <c r="AI40" i="7"/>
  <c r="AJ40" i="7" s="1"/>
  <c r="AI39" i="7"/>
  <c r="AJ39" i="7" s="1"/>
  <c r="AI38" i="7"/>
  <c r="AJ38" i="7" s="1"/>
  <c r="AI37" i="7"/>
  <c r="AJ37" i="7" s="1"/>
  <c r="AI36" i="7"/>
  <c r="AJ36" i="7" s="1"/>
  <c r="AI35" i="7"/>
  <c r="AJ35" i="7" s="1"/>
  <c r="AI34" i="7"/>
  <c r="AJ34" i="7" s="1"/>
  <c r="AI33" i="7"/>
  <c r="AJ33" i="7" s="1"/>
  <c r="AI32" i="7"/>
  <c r="AJ32" i="7" s="1"/>
  <c r="AI31" i="7"/>
  <c r="AJ31" i="7" s="1"/>
  <c r="AJ30" i="7"/>
  <c r="AI29" i="7"/>
  <c r="AJ29" i="7" s="1"/>
  <c r="AI28" i="7"/>
  <c r="AJ28" i="7" s="1"/>
  <c r="AI27" i="7"/>
  <c r="AJ27" i="7" s="1"/>
  <c r="AI26" i="7"/>
  <c r="AJ26" i="7" s="1"/>
  <c r="AI25" i="7"/>
  <c r="AJ25" i="7" s="1"/>
  <c r="AI24" i="7"/>
  <c r="AJ24" i="7" s="1"/>
  <c r="AI23" i="7"/>
  <c r="AJ23" i="7" s="1"/>
  <c r="AI22" i="7"/>
  <c r="AJ22" i="7" s="1"/>
  <c r="AI21" i="7"/>
  <c r="AJ21" i="7" s="1"/>
  <c r="AI20" i="7"/>
  <c r="AJ20" i="7" s="1"/>
  <c r="AI19" i="7"/>
  <c r="AJ19" i="7" s="1"/>
  <c r="AI18" i="7"/>
  <c r="AJ18" i="7" s="1"/>
  <c r="AI17" i="7"/>
  <c r="AJ17" i="7" s="1"/>
  <c r="AI16" i="7"/>
  <c r="AJ16" i="7" s="1"/>
  <c r="AI15" i="7"/>
  <c r="AJ15" i="7" s="1"/>
  <c r="AI14" i="7"/>
  <c r="AJ14" i="7" s="1"/>
  <c r="AI13" i="7"/>
  <c r="AJ13" i="7" s="1"/>
  <c r="AI12" i="7"/>
  <c r="AJ12" i="7" s="1"/>
  <c r="AI11" i="7"/>
  <c r="AJ11" i="7" s="1"/>
  <c r="AI10" i="7"/>
  <c r="AJ10" i="7" s="1"/>
  <c r="AI8" i="7"/>
  <c r="AJ8" i="7" s="1"/>
  <c r="L61" i="11"/>
  <c r="X112" i="7"/>
  <c r="X111" i="7"/>
  <c r="X110" i="7"/>
  <c r="X109" i="7"/>
  <c r="X108" i="7"/>
  <c r="X107" i="7"/>
  <c r="X106" i="7"/>
  <c r="X105" i="7"/>
  <c r="X104" i="7"/>
  <c r="X103" i="7"/>
  <c r="X102" i="7"/>
  <c r="X101" i="7"/>
  <c r="X100" i="7"/>
  <c r="X99" i="7"/>
  <c r="X98" i="7"/>
  <c r="X97" i="7"/>
  <c r="X96" i="7"/>
  <c r="X95" i="7"/>
  <c r="X94" i="7"/>
  <c r="X93" i="7"/>
  <c r="X92" i="7"/>
  <c r="X91" i="7"/>
  <c r="X90" i="7"/>
  <c r="P112" i="7"/>
  <c r="Q112" i="7" s="1"/>
  <c r="P111" i="7"/>
  <c r="Q111" i="7" s="1"/>
  <c r="P110" i="7"/>
  <c r="Q110" i="7" s="1"/>
  <c r="Q109" i="7"/>
  <c r="P108" i="7"/>
  <c r="Q108" i="7" s="1"/>
  <c r="P107" i="7"/>
  <c r="Q107" i="7" s="1"/>
  <c r="P106" i="7"/>
  <c r="Q106" i="7" s="1"/>
  <c r="P105" i="7"/>
  <c r="Q105" i="7" s="1"/>
  <c r="P104" i="7"/>
  <c r="Q104" i="7" s="1"/>
  <c r="P103" i="7"/>
  <c r="Q103" i="7" s="1"/>
  <c r="P102" i="7"/>
  <c r="Q102" i="7" s="1"/>
  <c r="P101" i="7"/>
  <c r="Q101" i="7" s="1"/>
  <c r="P100" i="7"/>
  <c r="Q100" i="7" s="1"/>
  <c r="P99" i="7"/>
  <c r="Q99" i="7" s="1"/>
  <c r="P98" i="7"/>
  <c r="Q98" i="7" s="1"/>
  <c r="P97" i="7"/>
  <c r="Q97" i="7" s="1"/>
  <c r="P96" i="7"/>
  <c r="Q96" i="7" s="1"/>
  <c r="P95" i="7"/>
  <c r="Q95" i="7" s="1"/>
  <c r="P94" i="7"/>
  <c r="Q94" i="7" s="1"/>
  <c r="P93" i="7"/>
  <c r="Q93" i="7" s="1"/>
  <c r="P92" i="7"/>
  <c r="Q92" i="7" s="1"/>
  <c r="P91" i="7"/>
  <c r="Q91" i="7" s="1"/>
  <c r="P90" i="7"/>
  <c r="Q90" i="7" s="1"/>
  <c r="G61" i="11"/>
  <c r="K63" i="11"/>
  <c r="J63" i="11"/>
  <c r="I63" i="11"/>
  <c r="H63" i="11"/>
  <c r="L62" i="11"/>
  <c r="L60" i="11"/>
  <c r="L59" i="11"/>
  <c r="L58" i="11"/>
  <c r="L57" i="11"/>
  <c r="L56" i="11"/>
  <c r="L55" i="11"/>
  <c r="L54" i="11"/>
  <c r="L53" i="11"/>
  <c r="L52" i="11"/>
  <c r="L51" i="11"/>
  <c r="L50" i="11"/>
  <c r="L49" i="11"/>
  <c r="L48" i="11"/>
  <c r="L47" i="11"/>
  <c r="L46" i="11"/>
  <c r="L45" i="11"/>
  <c r="L43" i="11"/>
  <c r="L44" i="11"/>
  <c r="D34" i="11"/>
  <c r="G16" i="14"/>
  <c r="L63" i="11" l="1"/>
  <c r="P60" i="7" l="1"/>
  <c r="P25" i="7" l="1"/>
  <c r="Q25" i="7" s="1"/>
  <c r="P24" i="7"/>
  <c r="Q24" i="7" s="1"/>
  <c r="AJ7" i="7"/>
  <c r="X89" i="7"/>
  <c r="X88" i="7"/>
  <c r="X87" i="7"/>
  <c r="X86" i="7"/>
  <c r="X85" i="7"/>
  <c r="X84" i="7"/>
  <c r="X83" i="7"/>
  <c r="X82" i="7"/>
  <c r="X81" i="7"/>
  <c r="X80" i="7"/>
  <c r="X79" i="7"/>
  <c r="X78" i="7"/>
  <c r="X77" i="7"/>
  <c r="X75" i="7"/>
  <c r="X74" i="7"/>
  <c r="X73" i="7"/>
  <c r="X72" i="7"/>
  <c r="X71" i="7"/>
  <c r="X70" i="7"/>
  <c r="X69" i="7"/>
  <c r="X68" i="7"/>
  <c r="X67" i="7"/>
  <c r="X66" i="7"/>
  <c r="X65" i="7"/>
  <c r="X64" i="7"/>
  <c r="X63" i="7"/>
  <c r="X62" i="7"/>
  <c r="X61" i="7"/>
  <c r="X59" i="7"/>
  <c r="X58" i="7"/>
  <c r="X57" i="7"/>
  <c r="X56" i="7"/>
  <c r="X55" i="7"/>
  <c r="X54" i="7"/>
  <c r="X53" i="7"/>
  <c r="X52" i="7"/>
  <c r="X51" i="7"/>
  <c r="X50" i="7"/>
  <c r="X48" i="7"/>
  <c r="X47" i="7"/>
  <c r="X46" i="7"/>
  <c r="X45" i="7"/>
  <c r="X44" i="7"/>
  <c r="X43" i="7"/>
  <c r="X42" i="7"/>
  <c r="X41" i="7"/>
  <c r="X40" i="7"/>
  <c r="X39" i="7"/>
  <c r="X38" i="7"/>
  <c r="X37" i="7"/>
  <c r="X36" i="7"/>
  <c r="X35" i="7"/>
  <c r="X34" i="7"/>
  <c r="X33" i="7"/>
  <c r="X32" i="7"/>
  <c r="X31" i="7"/>
  <c r="X30" i="7"/>
  <c r="X29" i="7"/>
  <c r="X28" i="7"/>
  <c r="X27" i="7"/>
  <c r="X26" i="7"/>
  <c r="X25" i="7"/>
  <c r="X24" i="7"/>
  <c r="X23" i="7"/>
  <c r="X22" i="7"/>
  <c r="X21" i="7"/>
  <c r="X20" i="7"/>
  <c r="X19" i="7"/>
  <c r="X18" i="7"/>
  <c r="X17" i="7"/>
  <c r="X16" i="7"/>
  <c r="X15" i="7"/>
  <c r="X14" i="7"/>
  <c r="X13" i="7"/>
  <c r="X12" i="7"/>
  <c r="X11" i="7"/>
  <c r="X10" i="7"/>
  <c r="X9" i="7"/>
  <c r="X8" i="7"/>
  <c r="X7" i="7"/>
  <c r="P89" i="7"/>
  <c r="Q89" i="7" s="1"/>
  <c r="P88" i="7"/>
  <c r="Q88" i="7" s="1"/>
  <c r="P87" i="7"/>
  <c r="Q87" i="7" s="1"/>
  <c r="P86" i="7"/>
  <c r="Q86" i="7" s="1"/>
  <c r="P85" i="7"/>
  <c r="Q85" i="7" s="1"/>
  <c r="Q84" i="7"/>
  <c r="P83" i="7"/>
  <c r="Q83" i="7" s="1"/>
  <c r="P82" i="7"/>
  <c r="Q82" i="7" s="1"/>
  <c r="P81" i="7"/>
  <c r="Q81" i="7" s="1"/>
  <c r="P80" i="7"/>
  <c r="Q80" i="7" s="1"/>
  <c r="P79" i="7"/>
  <c r="Q79" i="7" s="1"/>
  <c r="P78" i="7"/>
  <c r="Q78" i="7" s="1"/>
  <c r="P77" i="7"/>
  <c r="Q77" i="7" s="1"/>
  <c r="P76" i="7"/>
  <c r="Q76" i="7" s="1"/>
  <c r="P75" i="7"/>
  <c r="Q75" i="7" s="1"/>
  <c r="Q74" i="7"/>
  <c r="Q73" i="7"/>
  <c r="P72" i="7"/>
  <c r="Q72" i="7" s="1"/>
  <c r="P71" i="7"/>
  <c r="Q71" i="7" s="1"/>
  <c r="P70" i="7"/>
  <c r="Q70" i="7" s="1"/>
  <c r="P69" i="7"/>
  <c r="Q69" i="7" s="1"/>
  <c r="P68" i="7"/>
  <c r="Q68" i="7" s="1"/>
  <c r="P67" i="7"/>
  <c r="Q67" i="7" s="1"/>
  <c r="P66" i="7"/>
  <c r="Q66" i="7" s="1"/>
  <c r="P65" i="7"/>
  <c r="Q65" i="7" s="1"/>
  <c r="P64" i="7"/>
  <c r="Q64" i="7" s="1"/>
  <c r="P63" i="7"/>
  <c r="Q63" i="7" s="1"/>
  <c r="Q62" i="7"/>
  <c r="Q61" i="7"/>
  <c r="Q60" i="7"/>
  <c r="P59" i="7"/>
  <c r="Q59" i="7" s="1"/>
  <c r="P57" i="7"/>
  <c r="Q57" i="7" s="1"/>
  <c r="P56" i="7"/>
  <c r="Q56" i="7" s="1"/>
  <c r="P55" i="7"/>
  <c r="Q55" i="7" s="1"/>
  <c r="P54" i="7"/>
  <c r="Q54" i="7" s="1"/>
  <c r="P53" i="7"/>
  <c r="Q53" i="7" s="1"/>
  <c r="Q52" i="7"/>
  <c r="P51" i="7"/>
  <c r="Q51" i="7" s="1"/>
  <c r="P50" i="7"/>
  <c r="Q50" i="7" s="1"/>
  <c r="P49" i="7"/>
  <c r="Q49" i="7" s="1"/>
  <c r="P48" i="7"/>
  <c r="Q48" i="7" s="1"/>
  <c r="P47" i="7"/>
  <c r="Q47" i="7" s="1"/>
  <c r="P46" i="7"/>
  <c r="Q46" i="7" s="1"/>
  <c r="P45" i="7"/>
  <c r="Q45" i="7" s="1"/>
  <c r="P44" i="7"/>
  <c r="Q44" i="7" s="1"/>
  <c r="P43" i="7"/>
  <c r="Q43" i="7" s="1"/>
  <c r="P42" i="7"/>
  <c r="Q42" i="7" s="1"/>
  <c r="P41" i="7"/>
  <c r="Q41" i="7" s="1"/>
  <c r="P40" i="7"/>
  <c r="Q40" i="7" s="1"/>
  <c r="P39" i="7"/>
  <c r="Q39" i="7" s="1"/>
  <c r="P38" i="7"/>
  <c r="Q38" i="7" s="1"/>
  <c r="P37" i="7"/>
  <c r="Q37" i="7" s="1"/>
  <c r="P36" i="7"/>
  <c r="Q36" i="7" s="1"/>
  <c r="Q35" i="7"/>
  <c r="P34" i="7"/>
  <c r="Q34" i="7" s="1"/>
  <c r="P33" i="7"/>
  <c r="Q33" i="7" s="1"/>
  <c r="P32" i="7"/>
  <c r="Q32" i="7" s="1"/>
  <c r="P31" i="7"/>
  <c r="Q31" i="7" s="1"/>
  <c r="P30" i="7"/>
  <c r="Q30" i="7" s="1"/>
  <c r="P29" i="7"/>
  <c r="Q29" i="7" s="1"/>
  <c r="P28" i="7"/>
  <c r="Q28" i="7" s="1"/>
  <c r="P27" i="7"/>
  <c r="Q27" i="7" s="1"/>
  <c r="P26" i="7"/>
  <c r="Q26" i="7" s="1"/>
  <c r="P23" i="7"/>
  <c r="Q23" i="7" s="1"/>
  <c r="P22" i="7"/>
  <c r="Q22" i="7" s="1"/>
  <c r="P21" i="7"/>
  <c r="Q21" i="7" s="1"/>
  <c r="P20" i="7"/>
  <c r="Q20" i="7" s="1"/>
  <c r="P19" i="7"/>
  <c r="Q19" i="7" s="1"/>
  <c r="P18" i="7"/>
  <c r="Q18" i="7" s="1"/>
  <c r="P17" i="7"/>
  <c r="Q17" i="7" s="1"/>
  <c r="P16" i="7"/>
  <c r="Q16" i="7" s="1"/>
  <c r="P15" i="7"/>
  <c r="Q15" i="7" s="1"/>
  <c r="P14" i="7"/>
  <c r="Q14" i="7" s="1"/>
  <c r="P13" i="7"/>
  <c r="Q13" i="7" s="1"/>
  <c r="P12" i="7"/>
  <c r="Q12" i="7" s="1"/>
  <c r="P11" i="7"/>
  <c r="Q11" i="7" s="1"/>
  <c r="P10" i="7"/>
  <c r="Q10" i="7" s="1"/>
  <c r="P9" i="7"/>
  <c r="Q9" i="7" s="1"/>
  <c r="P8" i="7"/>
  <c r="Q8" i="7" s="1"/>
  <c r="P7" i="7"/>
  <c r="Q7" i="7" s="1"/>
  <c r="G57" i="11"/>
  <c r="M57" i="11" s="1"/>
  <c r="G60" i="11"/>
  <c r="G55" i="11"/>
  <c r="G46" i="11"/>
  <c r="G45" i="11"/>
  <c r="M45" i="11" s="1"/>
  <c r="G48" i="11"/>
  <c r="G47" i="11"/>
  <c r="G58" i="11"/>
  <c r="G56" i="11"/>
  <c r="G54" i="11"/>
  <c r="G51" i="11"/>
  <c r="G62" i="11"/>
  <c r="G43" i="11"/>
  <c r="M43" i="11" s="1"/>
  <c r="G49" i="11"/>
  <c r="G50" i="11"/>
  <c r="G59" i="11"/>
  <c r="G44" i="11"/>
  <c r="M44" i="11" s="1"/>
  <c r="G53" i="11"/>
  <c r="G52" i="11"/>
  <c r="C34" i="11"/>
  <c r="E82" i="11"/>
  <c r="F81" i="11" s="1"/>
  <c r="C82" i="11"/>
  <c r="D79" i="11" s="1"/>
  <c r="M54" i="11" l="1"/>
  <c r="M56" i="11"/>
  <c r="M50" i="11"/>
  <c r="M55" i="11"/>
  <c r="M51" i="11"/>
  <c r="M52" i="11"/>
  <c r="M53" i="11"/>
  <c r="M58" i="11"/>
  <c r="M47" i="11"/>
  <c r="M46" i="11"/>
  <c r="M49" i="11"/>
  <c r="M62" i="11"/>
  <c r="G63" i="11"/>
  <c r="M63" i="11" s="1"/>
  <c r="F79" i="11"/>
  <c r="F80" i="11"/>
  <c r="D81" i="11"/>
  <c r="D80" i="11"/>
  <c r="F82" i="11" l="1"/>
  <c r="D82" i="11"/>
  <c r="C20" i="11" l="1"/>
</calcChain>
</file>

<file path=xl/sharedStrings.xml><?xml version="1.0" encoding="utf-8"?>
<sst xmlns="http://schemas.openxmlformats.org/spreadsheetml/2006/main" count="4018" uniqueCount="1013">
  <si>
    <t xml:space="preserve"> INFORME DE EVALUACIÓN A LA ATENCIÓN DE PETICIONES</t>
  </si>
  <si>
    <t>INSTITUTO CARO Y CUERVO</t>
  </si>
  <si>
    <r>
      <rPr>
        <b/>
        <sz val="11"/>
        <color theme="1"/>
        <rFont val="Arial Narrow"/>
        <family val="2"/>
      </rPr>
      <t>ALCANCE:</t>
    </r>
    <r>
      <rPr>
        <sz val="11"/>
        <color theme="1"/>
        <rFont val="Arial Narrow"/>
        <family val="2"/>
      </rPr>
      <t xml:space="preserve"> </t>
    </r>
    <r>
      <rPr>
        <b/>
        <sz val="11"/>
        <color theme="8" tint="-0.249977111117893"/>
        <rFont val="Arial Narrow"/>
        <family val="2"/>
      </rPr>
      <t>PETICIONES CON PLAZO DE RESPUESTA DENTRO DEL PERIÓDO EVALUADO</t>
    </r>
  </si>
  <si>
    <t>CONTENIDO</t>
  </si>
  <si>
    <t>1.   Referentes Normativos</t>
  </si>
  <si>
    <t>2.   Criterios de Evaluación</t>
  </si>
  <si>
    <t>7.   Certificación CETIL</t>
  </si>
  <si>
    <t>8.   Control Disciplinario</t>
  </si>
  <si>
    <t>9.   Oportunidades de Mejora</t>
  </si>
  <si>
    <t>Elaborado por: ANGE NATHALY CHAVES M. Profesional Especializado, Grado 13.</t>
  </si>
  <si>
    <t>Revisado por: JOSÉ DANIEL QUILAGUY. Profesional Especializado, Grado 17 / Jefe de Control Interno</t>
  </si>
  <si>
    <t>INSTITUTO CARO Y CUERVO - ICC</t>
  </si>
  <si>
    <t>Regresar</t>
  </si>
  <si>
    <t>REFERENTES NORMATIVOS</t>
  </si>
  <si>
    <t>No.</t>
  </si>
  <si>
    <t>NORMA</t>
  </si>
  <si>
    <t>PUNTOS IMPORTANTES</t>
  </si>
  <si>
    <r>
      <rPr>
        <b/>
        <sz val="13"/>
        <color rgb="FF000000"/>
        <rFont val="Arial Narrow"/>
        <family val="2"/>
      </rPr>
      <t>Constitución Política de Colombia</t>
    </r>
    <r>
      <rPr>
        <b/>
        <sz val="12"/>
        <color rgb="FF000000"/>
        <rFont val="Arial Narrow"/>
        <family val="2"/>
      </rPr>
      <t xml:space="preserve">
(Art. 23, 74, 103, 209). </t>
    </r>
  </si>
  <si>
    <r>
      <rPr>
        <b/>
        <sz val="10"/>
        <rFont val="Arial Narrow"/>
        <family val="2"/>
      </rPr>
      <t>Art. 23.</t>
    </r>
    <r>
      <rPr>
        <sz val="10"/>
        <rFont val="Arial Narrow"/>
        <family val="2"/>
      </rPr>
      <t xml:space="preserve"> Toda persona tiene derecho a presentar peticiones respetuosas a las autoridades por motivos de interés general o particular y a obtener pronta resolución.
</t>
    </r>
    <r>
      <rPr>
        <b/>
        <sz val="10"/>
        <rFont val="Arial Narrow"/>
        <family val="2"/>
      </rPr>
      <t>Art. 74.</t>
    </r>
    <r>
      <rPr>
        <sz val="10"/>
        <rFont val="Arial Narrow"/>
        <family val="2"/>
      </rPr>
      <t xml:space="preserve"> Todas las personas tienen derecho a acceder a los documentos públicos salvo los casos que establezca la ley. 
</t>
    </r>
    <r>
      <rPr>
        <b/>
        <sz val="10"/>
        <rFont val="Arial Narrow"/>
        <family val="2"/>
      </rPr>
      <t>Art. 103.</t>
    </r>
    <r>
      <rPr>
        <sz val="10"/>
        <rFont val="Arial Narrow"/>
        <family val="2"/>
      </rPr>
      <t xml:space="preserve"> Son mecanismos de participación del pueblo en ejercicio de su soberanía: el voto, el plebiscito, el referendo, </t>
    </r>
    <r>
      <rPr>
        <b/>
        <sz val="10"/>
        <rFont val="Arial Narrow"/>
        <family val="2"/>
      </rPr>
      <t>la consulta popular</t>
    </r>
    <r>
      <rPr>
        <sz val="10"/>
        <rFont val="Arial Narrow"/>
        <family val="2"/>
      </rPr>
      <t xml:space="preserve">, el cabildo abierto, la iniciativa legislativa y la revocatoria del mandato.
</t>
    </r>
    <r>
      <rPr>
        <b/>
        <sz val="10"/>
        <rFont val="Arial Narrow"/>
        <family val="2"/>
      </rPr>
      <t>Art. 209.</t>
    </r>
    <r>
      <rPr>
        <sz val="10"/>
        <rFont val="Arial Narrow"/>
        <family val="2"/>
      </rPr>
      <t xml:space="preserve">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t>
    </r>
    <r>
      <rPr>
        <b/>
        <sz val="10"/>
        <rFont val="Arial Narrow"/>
        <family val="2"/>
      </rPr>
      <t xml:space="preserve"> La administración pública, en todos sus órdenes, tendrá un control interno que se ejercerá en los términos que señale la ley.</t>
    </r>
  </si>
  <si>
    <r>
      <rPr>
        <b/>
        <sz val="13"/>
        <color rgb="FF000000"/>
        <rFont val="Arial Narrow"/>
        <family val="2"/>
      </rPr>
      <t xml:space="preserve">Ley 190 de 1995 (Art. 53, 54 y 55) </t>
    </r>
    <r>
      <rPr>
        <sz val="12"/>
        <color rgb="FF000000"/>
        <rFont val="Arial Narrow"/>
        <family val="2"/>
      </rPr>
      <t xml:space="preserve">
</t>
    </r>
    <r>
      <rPr>
        <b/>
        <i/>
        <sz val="12"/>
        <color rgb="FF000000"/>
        <rFont val="Arial Narrow"/>
        <family val="2"/>
      </rPr>
      <t>"Por la cual se dictan normas tendientes a preservar la moralidad en la Administración Pública y se fijan disposiciones con el fin de erradicar la corrupción administrativa".</t>
    </r>
  </si>
  <si>
    <r>
      <rPr>
        <b/>
        <sz val="10"/>
        <rFont val="Arial Narrow"/>
        <family val="2"/>
      </rPr>
      <t xml:space="preserve"> </t>
    </r>
    <r>
      <rPr>
        <b/>
        <u/>
        <sz val="10"/>
        <rFont val="Arial Narrow"/>
        <family val="2"/>
      </rPr>
      <t>V. Aspectos Institucionales y Pedagógicos / b. Sistema de Quejas y Reclamos</t>
    </r>
    <r>
      <rPr>
        <b/>
        <sz val="10"/>
        <rFont val="Arial Narrow"/>
        <family val="2"/>
      </rPr>
      <t xml:space="preserve">
Art. 53. </t>
    </r>
    <r>
      <rPr>
        <sz val="10"/>
        <rFont val="Arial Narrow"/>
        <family val="2"/>
      </rPr>
      <t xml:space="preserve"> (...) La oficina de control interno, deberá vigilar que la atención se preste de acuerdo con las normas legales vigentes y rendirá a la administración de la entidad un </t>
    </r>
    <r>
      <rPr>
        <b/>
        <sz val="10"/>
        <rFont val="Arial Narrow"/>
        <family val="2"/>
      </rPr>
      <t xml:space="preserve">informe semestral </t>
    </r>
    <r>
      <rPr>
        <sz val="10"/>
        <rFont val="Arial Narrow"/>
        <family val="2"/>
      </rPr>
      <t xml:space="preserve">sobre el particular. </t>
    </r>
    <r>
      <rPr>
        <b/>
        <sz val="10"/>
        <rFont val="Arial Narrow"/>
        <family val="2"/>
      </rPr>
      <t>Ver: Artículo 32 Ley 60 de 1993, Ley 87 de 1993 Artículos. 43 y ss Ley 142 de 1994.</t>
    </r>
    <r>
      <rPr>
        <sz val="10"/>
        <rFont val="Arial Narrow"/>
        <family val="2"/>
      </rPr>
      <t xml:space="preserve">
</t>
    </r>
    <r>
      <rPr>
        <b/>
        <sz val="10"/>
        <rFont val="Arial Narrow"/>
        <family val="2"/>
      </rPr>
      <t>Art. 54</t>
    </r>
    <r>
      <rPr>
        <sz val="10"/>
        <rFont val="Arial Narrow"/>
        <family val="2"/>
      </rPr>
      <t xml:space="preserve">. Las dependencias a que hace referencia el artículo anterior que reciban las quejas y reclamos </t>
    </r>
    <r>
      <rPr>
        <b/>
        <u/>
        <sz val="10"/>
        <rFont val="Arial Narrow"/>
        <family val="2"/>
      </rPr>
      <t>deberán informar periódicamente al jefe o director de la entidad sobre el desempeño de sus funciones</t>
    </r>
    <r>
      <rPr>
        <sz val="10"/>
        <rFont val="Arial Narrow"/>
        <family val="2"/>
      </rPr>
      <t xml:space="preserve">, los cuales deberán incluir:  </t>
    </r>
    <r>
      <rPr>
        <b/>
        <sz val="10"/>
        <rFont val="Arial Narrow"/>
        <family val="2"/>
      </rPr>
      <t>1.</t>
    </r>
    <r>
      <rPr>
        <sz val="10"/>
        <rFont val="Arial Narrow"/>
        <family val="2"/>
      </rPr>
      <t xml:space="preserve"> Servicios sobre los que se presente el mayor número de quejas y reclamos, y  </t>
    </r>
    <r>
      <rPr>
        <b/>
        <sz val="10"/>
        <rFont val="Arial Narrow"/>
        <family val="2"/>
      </rPr>
      <t>2.</t>
    </r>
    <r>
      <rPr>
        <sz val="10"/>
        <rFont val="Arial Narrow"/>
        <family val="2"/>
      </rPr>
      <t xml:space="preserve"> Principales recomendaciones sugeridas por los particulares que tengan por objeto mejorar el servicio que preste la entidad, racionalizar el empleo de los recursos disponibles y hacer más participativa la gestión pública.</t>
    </r>
    <r>
      <rPr>
        <b/>
        <sz val="10"/>
        <rFont val="Arial Narrow"/>
        <family val="2"/>
      </rPr>
      <t xml:space="preserve"> Ver Decreto Nacional 2232 de 1995</t>
    </r>
    <r>
      <rPr>
        <sz val="10"/>
        <rFont val="Arial Narrow"/>
        <family val="2"/>
      </rPr>
      <t xml:space="preserve">
</t>
    </r>
    <r>
      <rPr>
        <b/>
        <sz val="10"/>
        <rFont val="Arial Narrow"/>
        <family val="2"/>
      </rPr>
      <t>Art. 55.</t>
    </r>
    <r>
      <rPr>
        <sz val="10"/>
        <rFont val="Arial Narrow"/>
        <family val="2"/>
      </rPr>
      <t xml:space="preserve"> Las quejas y reclamos se resolverán o contestarán siguiendo los principios, términos y procedimientos dispuestos en el Código Contencioso Administrativo para el ejercicio del derecho de petición, según se trate del interés particular o general y su incumplimiento dará lugar a la imposición de las sanciones previstas en el mismo.</t>
    </r>
  </si>
  <si>
    <r>
      <rPr>
        <b/>
        <sz val="13"/>
        <color rgb="FF000000"/>
        <rFont val="Arial Narrow"/>
        <family val="2"/>
      </rPr>
      <t>Decreto Nacional 2232 de 1995 (Art. 7,8 y 9)</t>
    </r>
    <r>
      <rPr>
        <b/>
        <sz val="12"/>
        <color rgb="FF000000"/>
        <rFont val="Arial Narrow"/>
        <family val="2"/>
      </rPr>
      <t xml:space="preserve">
</t>
    </r>
    <r>
      <rPr>
        <b/>
        <i/>
        <sz val="12"/>
        <color rgb="FF000000"/>
        <rFont val="Arial Narrow"/>
        <family val="2"/>
      </rPr>
      <t>"Por medio del cual se reglamenta la Ley 190 de 1995 en materia de declaración de bienes y rentas e informe de actividad económica y así como el sistema de quejas y reclamos".</t>
    </r>
  </si>
  <si>
    <r>
      <rPr>
        <b/>
        <sz val="13"/>
        <color rgb="FF000000"/>
        <rFont val="Arial Narrow"/>
        <family val="2"/>
      </rPr>
      <t>Ley 962 de julio 8 de 2005 (Art. 3, 6, 10, 14 y 15)</t>
    </r>
    <r>
      <rPr>
        <b/>
        <sz val="12"/>
        <color rgb="FF000000"/>
        <rFont val="Arial Narrow"/>
        <family val="2"/>
      </rPr>
      <t xml:space="preserve">
</t>
    </r>
    <r>
      <rPr>
        <b/>
        <i/>
        <sz val="12"/>
        <color rgb="FF000000"/>
        <rFont val="Arial Narrow"/>
        <family val="2"/>
      </rPr>
      <t>“Por la cual se dictan disposiciones sobre racionalización de trámites y procedimientos administrativos de los organismos y entidades del Estado y de los particulares que ejercen funciones públicas o prestan servicios públicos.”</t>
    </r>
  </si>
  <si>
    <r>
      <rPr>
        <b/>
        <sz val="10"/>
        <rFont val="Arial Narrow"/>
        <family val="2"/>
      </rPr>
      <t>Art. 3. Las personas, en sus relaciones con la administración pública, tienen los siguientes derechos los cuales ejercitarán directamente y sin apoderado:</t>
    </r>
    <r>
      <rPr>
        <sz val="10"/>
        <rFont val="Arial Narrow"/>
        <family val="2"/>
      </rPr>
      <t xml:space="preserve">
</t>
    </r>
    <r>
      <rPr>
        <b/>
        <sz val="10"/>
        <rFont val="Arial Narrow"/>
        <family val="2"/>
      </rPr>
      <t xml:space="preserve">A obtener información y orientación acerca de los requisitos jurídicos o técnicos que las disposiciones vigentes impongan a las peticiones, actuaciones, solicitudes o quejas que se propongan realizar, así como a llevarlas a cabo.
</t>
    </r>
    <r>
      <rPr>
        <sz val="10"/>
        <rFont val="Arial Narrow"/>
        <family val="2"/>
      </rPr>
      <t xml:space="preserve">A conocer, en cualquier momento, el estado de la tramitación de los procedimientos en los que tengan la condición de interesados y obtener copias, a su costa, de documentos contenidos en ellos.
A abstenerse de presentar documentos no exigidos por las normas legales aplicables a los procedimientos de que trate la gestión.
Al acceso a los registros y archivos de la Administración Pública en los términos previstos por la Constitución y las leyes.
A ser tratadas con respeto por las autoridades y servidores públicos, los cuales deben facilitarles el ejercicio de sus derechos y el cumplimiento de sus obligaciones.
A exigir el cumplimiento de las responsabilidades de la Administración Pública y del personal a su servicio, cuando así corresponda legalmente.
A cualquier otro que le reconozca la Constitución y las leyes.
</t>
    </r>
    <r>
      <rPr>
        <b/>
        <sz val="10"/>
        <rFont val="Arial Narrow"/>
        <family val="2"/>
      </rPr>
      <t>Art. 6. Medios tecnológicos.</t>
    </r>
    <r>
      <rPr>
        <sz val="10"/>
        <rFont val="Arial Narrow"/>
        <family val="2"/>
      </rPr>
      <t xml:space="preserve"> Para atender los trámites y procedimientos de su competencia, los organismos y entidades de la Administración Pública deberán ponerlos en conocimiento de los ciudadanos en la forma prevista en las disposiciones vigentes, o emplear, adicionalmente, cualquier medio tecnológico o documento electrónico de que dispongan, a fin de hacer efectivos los principios de igualdad, economía, celeridad, imparcialidad, publicidad, moralidad y eficacia en la función administrativa. Para el efecto, podrán implementar las condiciones y requisitos de seguridad que para cada caso sean procedentes, sin perjuicio de las competencias que en esta materia tengan algunas entidades especializadas.
La sustanciación de las actuaciones así como la expedición de los actos administrativos, tendrán lugar en la forma prevista en las disposiciones vigentes. Para el trámite, notificación y publicación de tales actuaciones y actos, podrán adicionalmente utilizarse soportes, medios y aplicaciones electrónicas.  Toda persona podrá presentar peticiones, quejas, reclamaciones o recursos, mediante cualquier medio tecnológico o electrónico del cual dispongan las entidades y organismos de la Administración Pública.  </t>
    </r>
    <r>
      <rPr>
        <b/>
        <sz val="10"/>
        <rFont val="Arial Narrow"/>
        <family val="2"/>
      </rPr>
      <t>En los casos de peticiones relacionadas con el reconocimiento de una prestación económica en todo caso deben allegarse los documentos físicos que soporten el derecho que se reclama.</t>
    </r>
    <r>
      <rPr>
        <sz val="10"/>
        <rFont val="Arial Narrow"/>
        <family val="2"/>
      </rPr>
      <t xml:space="preserve"> </t>
    </r>
  </si>
  <si>
    <r>
      <rPr>
        <b/>
        <sz val="10"/>
        <rFont val="Arial Narrow"/>
        <family val="2"/>
      </rPr>
      <t>Art. 10. Utilización del correo para el envío de información. Modifíquese el artículo 25 del Decreto 2150 de 1995, el cual quedará así:</t>
    </r>
    <r>
      <rPr>
        <sz val="10"/>
        <rFont val="Arial Narrow"/>
        <family val="2"/>
      </rPr>
      <t xml:space="preserve">
</t>
    </r>
    <r>
      <rPr>
        <b/>
        <sz val="10"/>
        <rFont val="Arial Narrow"/>
        <family val="2"/>
      </rPr>
      <t>“Art. 25. Utilización del correo para el envío de información.</t>
    </r>
    <r>
      <rPr>
        <sz val="10"/>
        <rFont val="Arial Narrow"/>
        <family val="2"/>
      </rPr>
      <t xml:space="preserve"> </t>
    </r>
    <r>
      <rPr>
        <u/>
        <sz val="10"/>
        <rFont val="Arial Narrow"/>
        <family val="2"/>
      </rPr>
      <t>Las entidades de la Administración Pública deberán facilitar la recepción y envío de documentos, propuestas o solicitudes y sus respectivas respuestas por medio de correo certificado y por correo electrónico. En ningún caso, se podrán rechazar o inadmitir las solicitudes o informes enviados por personas naturales o jurídicas que se hayan recibido por correo dentro del territorio nacional</t>
    </r>
    <r>
      <rPr>
        <sz val="10"/>
        <rFont val="Arial Narrow"/>
        <family val="2"/>
      </rPr>
      <t>.
Las peticiones de los administrados o usuarios se entenderán presentadas el día de incorporación al correo, pero para efectos del cómputo del término de respuesta,</t>
    </r>
    <r>
      <rPr>
        <b/>
        <sz val="10"/>
        <rFont val="Arial Narrow"/>
        <family val="2"/>
      </rPr>
      <t xml:space="preserve"> se entenderán radicadas el día en que efectivamente el documento llegue a la entidad y no el día de su incorporación al correo.</t>
    </r>
    <r>
      <rPr>
        <sz val="10"/>
        <rFont val="Arial Narrow"/>
        <family val="2"/>
      </rPr>
      <t xml:space="preserve">
</t>
    </r>
    <r>
      <rPr>
        <b/>
        <sz val="10"/>
        <rFont val="Arial Narrow"/>
        <family val="2"/>
      </rPr>
      <t>Las solicitudes formuladas a los administrados o usuarios a los que se refiere el presente artículo, y que sean enviadas por correo, deberán ser respondidas dentro del término que la propia comunicación señale, el cual empezará a contarse a partir de la fecha de recepción de la misma en el domicilio del destinatario. Cuando no sea posible establecer la fecha de recepción del documento en el domicilio del destinatario, se presumirá a los diez (10) días de la fecha de despacho en el correo.</t>
    </r>
    <r>
      <rPr>
        <sz val="10"/>
        <rFont val="Arial Narrow"/>
        <family val="2"/>
      </rPr>
      <t xml:space="preserve">
Igualmente, los peticionarios podrán solicitar el envío por correo de documentos o información a la entidad pública, para lo cual deberán adjuntar a su petición un sobre con porte pagado y debidamente diligenciado.
</t>
    </r>
    <r>
      <rPr>
        <b/>
        <sz val="10"/>
        <rFont val="Arial Narrow"/>
        <family val="2"/>
      </rPr>
      <t>PARÁGRAFO. Para efectos del presente artículo, se entenderá válido el envío por correo certificado, siempre y cuando la dirección esté correcta y claramente diligenciada”.</t>
    </r>
    <r>
      <rPr>
        <sz val="10"/>
        <rFont val="Arial Narrow"/>
        <family val="2"/>
      </rPr>
      <t xml:space="preserve"> </t>
    </r>
  </si>
  <si>
    <r>
      <rPr>
        <b/>
        <sz val="10"/>
        <rFont val="Arial Narrow"/>
        <family val="2"/>
      </rPr>
      <t>Art. 14. Solicitud oficiosa por parte de las entidades públicas.</t>
    </r>
    <r>
      <rPr>
        <sz val="10"/>
        <rFont val="Arial Narrow"/>
        <family val="2"/>
      </rPr>
      <t xml:space="preserve">  El artículo 16 del Decreto-ley 2150 de 1995, quedará así:
</t>
    </r>
    <r>
      <rPr>
        <b/>
        <sz val="10"/>
        <rFont val="Arial Narrow"/>
        <family val="2"/>
      </rPr>
      <t>“Art. 16. Solicitud oficiosa por parte de las entidades públicas</t>
    </r>
    <r>
      <rPr>
        <sz val="10"/>
        <rFont val="Arial Narrow"/>
        <family val="2"/>
      </rPr>
      <t xml:space="preserv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t>
    </r>
    <r>
      <rPr>
        <b/>
        <sz val="10"/>
        <rFont val="Arial Narrow"/>
        <family val="2"/>
      </rPr>
      <t>Será permitido el intercambio de información entre distintas entidades oficiales, en aplicación del principio de colaboración</t>
    </r>
    <r>
      <rPr>
        <sz val="10"/>
        <rFont val="Arial Narrow"/>
        <family val="2"/>
      </rPr>
      <t xml:space="preserve">.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
</t>
    </r>
    <r>
      <rPr>
        <b/>
        <sz val="10"/>
        <rFont val="Arial Narrow"/>
        <family val="2"/>
      </rPr>
      <t>Cuando una entidad pública requiera información de otra entidad de la Administración Pública, esta dará prioridad a la atención de dichas peticiones, debiendo resolverlas en un término no mayor de diez (10) días</t>
    </r>
    <r>
      <rPr>
        <sz val="10"/>
        <rFont val="Arial Narrow"/>
        <family val="2"/>
      </rPr>
      <t xml:space="preserve">, para lo cual deben proceder a establecer sistemas telemáticos compatibles que permitan integrar y compartir información de uso frecuente por otras autoridades”.  </t>
    </r>
  </si>
  <si>
    <r>
      <rPr>
        <b/>
        <sz val="10"/>
        <rFont val="Arial Narrow"/>
        <family val="2"/>
      </rPr>
      <t>Art. 15. Derecho de turno.</t>
    </r>
    <r>
      <rPr>
        <sz val="10"/>
        <rFont val="Arial Narrow"/>
        <family val="2"/>
      </rPr>
      <t xml:space="preserve"> Los organismos y entidades de la Administración Pública Nacional que conozcan de peticiones, quejas, o reclamos, </t>
    </r>
    <r>
      <rPr>
        <b/>
        <sz val="10"/>
        <rFont val="Arial Narrow"/>
        <family val="2"/>
      </rPr>
      <t>deberán respetar estrictamente el orden de su presentación, dentro de los criterios señalados en el reglamento del derecho de petición de que trata el artículo 32 del Código Contencioso Administrativo</t>
    </r>
    <r>
      <rPr>
        <sz val="10"/>
        <rFont val="Arial Narrow"/>
        <family val="2"/>
      </rPr>
      <t xml:space="preserve">, sin consideración de la naturaleza de la petición, queja o reclamo, salvo que tengan prelación legal. Los procedimientos especiales regulados por la ley se atenderán conforme a la misma. Si en la ley especial no se consagra el derecho de turno, se aplicará lo dispuesto en la presente ley. 
</t>
    </r>
    <r>
      <rPr>
        <b/>
        <u/>
        <sz val="10"/>
        <rFont val="Arial Narrow"/>
        <family val="2"/>
      </rPr>
      <t>En todas las entidades, dependencias y despachos públicos, debe llevarse un registro de presentación de documentos, en los cuales se dejará constancia de todos los escritos, peticiones y recursos que se presenten por los usuarios, de tal manera que estos puedan verificar el estricto respeto al derecho de turno</t>
    </r>
    <r>
      <rPr>
        <sz val="10"/>
        <rFont val="Arial Narrow"/>
        <family val="2"/>
      </rPr>
      <t xml:space="preserve">, dentro de los criterios señalados en el reglamento mencionado en el inciso anterior, el cual será público, lo mismo que el registro de los asuntos radicados en la entidad u organismo. Tanto el reglamento como el registro se mantendrán a disposición de los usuarios en la oficina o mecanismo de atención al usuario.   </t>
    </r>
  </si>
  <si>
    <r>
      <rPr>
        <b/>
        <sz val="13"/>
        <color rgb="FF000000"/>
        <rFont val="Arial Narrow"/>
        <family val="2"/>
      </rPr>
      <t>Ley 1474 de 2011  (Art. 76)</t>
    </r>
    <r>
      <rPr>
        <b/>
        <sz val="12"/>
        <color rgb="FF000000"/>
        <rFont val="Arial Narrow"/>
        <family val="2"/>
      </rPr>
      <t xml:space="preserve">
</t>
    </r>
    <r>
      <rPr>
        <b/>
        <i/>
        <sz val="12"/>
        <color rgb="FF000000"/>
        <rFont val="Arial Narrow"/>
        <family val="2"/>
      </rPr>
      <t>"Por la cual se dictan normas orientadas a fortalecer los mecanismos de prevención, investigación y sanción de actos de corrupción y la efectividad del control de la gestión pública". Estatuto Anticorrupción</t>
    </r>
  </si>
  <si>
    <r>
      <rPr>
        <b/>
        <sz val="10"/>
        <rFont val="Arial Narrow"/>
        <family val="2"/>
      </rPr>
      <t>Art.76. Oficina de Quejas, Sugerencias y Reclamos.</t>
    </r>
    <r>
      <rPr>
        <sz val="10"/>
        <rFont val="Arial Narrow"/>
        <family val="2"/>
      </rPr>
      <t xml:space="preserve"> En toda entidad pública, deberá existir por lo menos una dependencia encargada de recibir, tramitar y resolver las quejas, sugerencias y reclamos que los ciudadanos formulen, y que se relacionen con el cumplimiento de la misión de la entidad.
</t>
    </r>
    <r>
      <rPr>
        <b/>
        <sz val="10"/>
        <rFont val="Arial Narrow"/>
        <family val="2"/>
      </rPr>
      <t>La oficina de control interno deberá vigilar que la atención se preste de acuerdo con las normas legales vigentes y rendirá a la administración de la entidad un informe semestral sobre el particular</t>
    </r>
    <r>
      <rPr>
        <sz val="10"/>
        <rFont val="Arial Narrow"/>
        <family val="2"/>
      </rPr>
      <t>.</t>
    </r>
    <r>
      <rPr>
        <b/>
        <sz val="10"/>
        <rFont val="Arial Narrow"/>
        <family val="2"/>
      </rPr>
      <t xml:space="preserve"> En la página web principal de toda entidad pública deberá existir un link de quejas, sugerencias y reclamos de fácil acceso para que los ciudadanos realicen sus comentarios.</t>
    </r>
    <r>
      <rPr>
        <sz val="10"/>
        <rFont val="Arial Narrow"/>
        <family val="2"/>
      </rPr>
      <t xml:space="preserve">
Todas las entidades públicas deberán contar con un espacio en su página web principal para que los ciudadanos presenten quejas y denuncias de los actos de corrupción realizados por funcionarios de la entidad, y de los cuales tengan conocimiento, así como sugerencias que permitan realizar modificaciones a la manera como se presta el servicio público.
El Programa Presidencial de Modernización, Eficiencia, Transparencia y Lucha contra la Corrupción señalará los estándares que deben cumplir las entidades públicas para dar cumplimiento a la presente norma.</t>
    </r>
  </si>
  <si>
    <r>
      <rPr>
        <b/>
        <sz val="13"/>
        <color rgb="FF000000"/>
        <rFont val="Arial Narrow"/>
        <family val="2"/>
      </rPr>
      <t>Ley 1712 de 2014  (Art. 7, 26)</t>
    </r>
    <r>
      <rPr>
        <b/>
        <sz val="12"/>
        <color rgb="FF000000"/>
        <rFont val="Arial Narrow"/>
        <family val="2"/>
      </rPr>
      <t xml:space="preserve">
</t>
    </r>
    <r>
      <rPr>
        <b/>
        <i/>
        <sz val="12"/>
        <color rgb="FF000000"/>
        <rFont val="Arial Narrow"/>
        <family val="2"/>
      </rPr>
      <t>"Por medio de la cual se crea la Ley de Transparencia y del Derecho de Acceso a la Información Pública Nacional y se dictan otras disposiciones".</t>
    </r>
    <r>
      <rPr>
        <b/>
        <sz val="12"/>
        <color rgb="FF000000"/>
        <rFont val="Arial Narrow"/>
        <family val="2"/>
      </rPr>
      <t xml:space="preserve">
</t>
    </r>
    <r>
      <rPr>
        <i/>
        <sz val="12"/>
        <color rgb="FF000000"/>
        <rFont val="Arial Narrow"/>
        <family val="2"/>
      </rPr>
      <t>Ver: Decretos 1081 de 2015 y 103 de 2015</t>
    </r>
  </si>
  <si>
    <r>
      <rPr>
        <b/>
        <sz val="10"/>
        <rFont val="Arial Narrow"/>
        <family val="2"/>
      </rPr>
      <t>Art.1. Objeto.</t>
    </r>
    <r>
      <rPr>
        <sz val="10"/>
        <rFont val="Arial Narrow"/>
        <family val="2"/>
      </rPr>
      <t xml:space="preserve"> El objeto de la presente ley es regular el derecho de acceso a la información pública, los procedimientos para el ejercicio y garantía del derecho y las excepciones a la publicidad de información.
</t>
    </r>
    <r>
      <rPr>
        <b/>
        <sz val="10"/>
        <rFont val="Arial Narrow"/>
        <family val="2"/>
      </rPr>
      <t>Art. 2. Principio de máxima publicidad para titular universal</t>
    </r>
    <r>
      <rPr>
        <sz val="10"/>
        <rFont val="Arial Narrow"/>
        <family val="2"/>
      </rPr>
      <t xml:space="preserve">. Toda información en posesión, bajo control o custodia de un sujeto obligado es pública y no podrá ser reservada o limitada sino por disposición constitucional o legal.
</t>
    </r>
    <r>
      <rPr>
        <b/>
        <sz val="10"/>
        <rFont val="Arial Narrow"/>
        <family val="2"/>
      </rPr>
      <t>Art. 3. Otros principios de la transparencia y acceso a la información pública</t>
    </r>
    <r>
      <rPr>
        <sz val="10"/>
        <rFont val="Arial Narrow"/>
        <family val="2"/>
      </rPr>
      <t xml:space="preserve">: 
</t>
    </r>
    <r>
      <rPr>
        <i/>
        <u/>
        <sz val="10"/>
        <rFont val="Arial Narrow"/>
        <family val="2"/>
      </rPr>
      <t>Principio de transparencia:</t>
    </r>
    <r>
      <rPr>
        <u/>
        <sz val="10"/>
        <rFont val="Arial Narrow"/>
        <family val="2"/>
      </rPr>
      <t xml:space="preserve"> </t>
    </r>
    <r>
      <rPr>
        <sz val="10"/>
        <rFont val="Arial Narrow"/>
        <family val="2"/>
      </rPr>
      <t xml:space="preserve">Toda la información en poder de los sujetos obligados se presume pública, dichos sujetos están en el deber de proporcionar y facilitar el acceso a la misma en los términos más amplios posibles y a través de los medios y procedimientos que al efecto establezca la ley
</t>
    </r>
    <r>
      <rPr>
        <i/>
        <u/>
        <sz val="10"/>
        <rFont val="Arial Narrow"/>
        <family val="2"/>
      </rPr>
      <t>Principio de buena fe.</t>
    </r>
    <r>
      <rPr>
        <b/>
        <i/>
        <sz val="10"/>
        <rFont val="Arial Narrow"/>
        <family val="2"/>
      </rPr>
      <t xml:space="preserve"> </t>
    </r>
    <r>
      <rPr>
        <sz val="10"/>
        <rFont val="Arial Narrow"/>
        <family val="2"/>
      </rPr>
      <t xml:space="preserve">cumplir con las obligaciones derivadas del derecho de acceso a la información pública, lo hará con motivación honesta, leal y desprovista de cualquier intención dolosa o culposa.
</t>
    </r>
    <r>
      <rPr>
        <i/>
        <u/>
        <sz val="10"/>
        <rFont val="Arial Narrow"/>
        <family val="2"/>
      </rPr>
      <t>Principio de facilitación</t>
    </r>
    <r>
      <rPr>
        <u/>
        <sz val="10"/>
        <rFont val="Arial Narrow"/>
        <family val="2"/>
      </rPr>
      <t>.</t>
    </r>
    <r>
      <rPr>
        <sz val="10"/>
        <rFont val="Arial Narrow"/>
        <family val="2"/>
      </rPr>
      <t xml:space="preserve">  facilitar el ejercicio del derecho de acceso a la información pública, excluyendo exigencias o requisitos que puedan obstruirlo o impedirlo.
</t>
    </r>
    <r>
      <rPr>
        <i/>
        <u/>
        <sz val="10"/>
        <rFont val="Arial Narrow"/>
        <family val="2"/>
      </rPr>
      <t>Principio de no discriminación.</t>
    </r>
    <r>
      <rPr>
        <sz val="10"/>
        <rFont val="Arial Narrow"/>
        <family val="2"/>
      </rPr>
      <t xml:space="preserve">  entregar información a todas las personas que lo soliciten, en igualdad de condiciones, sin hacer distinciones arbitrarias y sin exigir expresión de causa o motivación para la solicitud.
</t>
    </r>
    <r>
      <rPr>
        <i/>
        <u/>
        <sz val="10"/>
        <rFont val="Arial Narrow"/>
        <family val="2"/>
      </rPr>
      <t>Principio de gratuidad.</t>
    </r>
    <r>
      <rPr>
        <u/>
        <sz val="10"/>
        <rFont val="Arial Narrow"/>
        <family val="2"/>
      </rPr>
      <t xml:space="preserve"> </t>
    </r>
    <r>
      <rPr>
        <sz val="10"/>
        <rFont val="Arial Narrow"/>
        <family val="2"/>
      </rPr>
      <t xml:space="preserve">Según este principio el acceso a la información pública es gratuito y no se podrá cobrar valores adicionales al costo de reproducción de la información.
</t>
    </r>
    <r>
      <rPr>
        <i/>
        <u/>
        <sz val="10"/>
        <rFont val="Arial Narrow"/>
        <family val="2"/>
      </rPr>
      <t>Principio de celeridad</t>
    </r>
    <r>
      <rPr>
        <u/>
        <sz val="10"/>
        <rFont val="Arial Narrow"/>
        <family val="2"/>
      </rPr>
      <t>.</t>
    </r>
    <r>
      <rPr>
        <sz val="10"/>
        <rFont val="Arial Narrow"/>
        <family val="2"/>
      </rPr>
      <t xml:space="preserve">  agilidad en el trámite y la gestión administrativa, en el cumplimiento de las tareas a cargo de entidades y servidores públicos.
</t>
    </r>
    <r>
      <rPr>
        <i/>
        <u/>
        <sz val="10"/>
        <rFont val="Arial Narrow"/>
        <family val="2"/>
      </rPr>
      <t xml:space="preserve">Principio de eficacia. </t>
    </r>
    <r>
      <rPr>
        <sz val="10"/>
        <rFont val="Arial Narrow"/>
        <family val="2"/>
      </rPr>
      <t xml:space="preserve"> logro de resultados mínimos en relación con las responsabilidades confiadas a los organis­mos estatales, con miras a la efectividad de los derechos colectivos e individuales.
</t>
    </r>
    <r>
      <rPr>
        <i/>
        <u/>
        <sz val="10"/>
        <rFont val="Arial Narrow"/>
        <family val="2"/>
      </rPr>
      <t>Principio de la calidad de la información.</t>
    </r>
    <r>
      <rPr>
        <b/>
        <i/>
        <sz val="10"/>
        <rFont val="Arial Narrow"/>
        <family val="2"/>
      </rPr>
      <t xml:space="preserve"> </t>
    </r>
    <r>
      <rPr>
        <sz val="10"/>
        <rFont val="Arial Narrow"/>
        <family val="2"/>
      </rPr>
      <t xml:space="preserve">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t>
    </r>
    <r>
      <rPr>
        <i/>
        <u/>
        <sz val="10"/>
        <rFont val="Arial Narrow"/>
        <family val="2"/>
      </rPr>
      <t>Principio de la divulgación proactiva de la información</t>
    </r>
    <r>
      <rPr>
        <b/>
        <i/>
        <sz val="10"/>
        <rFont val="Arial Narrow"/>
        <family val="2"/>
      </rPr>
      <t>.</t>
    </r>
    <r>
      <rPr>
        <sz val="10"/>
        <rFont val="Arial Narrow"/>
        <family val="2"/>
      </rPr>
      <t xml:space="preserve">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
</t>
    </r>
    <r>
      <rPr>
        <i/>
        <u/>
        <sz val="10"/>
        <rFont val="Arial Narrow"/>
        <family val="2"/>
      </rPr>
      <t>Principio de responsabilidad en el uso de la información.</t>
    </r>
    <r>
      <rPr>
        <sz val="10"/>
        <rFont val="Arial Narrow"/>
        <family val="2"/>
      </rPr>
      <t xml:space="preserve"> En virtud de este, cualquier persona que haga uso de la información que proporcionen los sujetos obligados, lo hará atendiendo a la misma.
</t>
    </r>
    <r>
      <rPr>
        <b/>
        <sz val="10"/>
        <rFont val="Arial Narrow"/>
        <family val="2"/>
      </rPr>
      <t>Art. 7. Disponibilidad de la Información. deberá estar a disposición del público la información a la que hace referencia la presente ley, a través de medios físicos, remotos o locales de comunicación electrónica. Los sujetos obligados deberán tener a disposición de las personas interesadas dicha información en la Web, a fin de que estas puedan obtener la información, de manera directa o mediante impresiones. Asimismo, estos deberán proporcionar apoyo a los usuarios que lo requieran y proveer todo tipo de asistencia respecto de los trámites y servicios que presten.</t>
    </r>
  </si>
  <si>
    <r>
      <rPr>
        <b/>
        <sz val="10"/>
        <rFont val="Arial Narrow"/>
        <family val="2"/>
      </rPr>
      <t>Art.9. Información mínima obligatoria respecto a la estructura del sujeto obligado.</t>
    </r>
    <r>
      <rPr>
        <sz val="10"/>
        <rFont val="Arial Narrow"/>
        <family val="2"/>
      </rPr>
      <t xml:space="preserve"> Todo sujeto obligado deberá publicar la siguiente información mínima obligatoria de manera proactiva en los sistemas de información del Estado o herramientas que lo sustituyan:
</t>
    </r>
    <r>
      <rPr>
        <b/>
        <sz val="10"/>
        <rFont val="Arial Narrow"/>
        <family val="2"/>
      </rPr>
      <t>a)</t>
    </r>
    <r>
      <rPr>
        <sz val="10"/>
        <rFont val="Arial Narrow"/>
        <family val="2"/>
      </rPr>
      <t xml:space="preserve"> La descripción de su estructura orgánica, funciones y deberes, la ubicación de sus sedes y áreas, divisiones o departamentos, y sus horas de atención al público; 
</t>
    </r>
    <r>
      <rPr>
        <b/>
        <sz val="10"/>
        <rFont val="Arial Narrow"/>
        <family val="2"/>
      </rPr>
      <t>b)</t>
    </r>
    <r>
      <rPr>
        <sz val="10"/>
        <rFont val="Arial Narrow"/>
        <family val="2"/>
      </rPr>
      <t xml:space="preserve"> Su presupuesto general, ejecución presupuestal histórica anual y planes de gasto público para cada año fiscal, de conformidad con el artículo 74 de la Ley 1474 de 2011;
</t>
    </r>
    <r>
      <rPr>
        <b/>
        <sz val="10"/>
        <rFont val="Arial Narrow"/>
        <family val="2"/>
      </rPr>
      <t xml:space="preserve">c) </t>
    </r>
    <r>
      <rPr>
        <sz val="10"/>
        <rFont val="Arial Narrow"/>
        <family val="2"/>
      </rPr>
      <t xml:space="preserve">Un directorio que incluya el cargo, direcciones de correo electrónico y teléfono del despacho de los empleados y funcionarios y las escalas salariales correspondientes a las categorías de todos los servidores que trabajan en el sujeto obligado, de conformidad con el formato de información de servidores públicos y contratistas;
</t>
    </r>
    <r>
      <rPr>
        <b/>
        <sz val="10"/>
        <rFont val="Arial Narrow"/>
        <family val="2"/>
      </rPr>
      <t xml:space="preserve">d) </t>
    </r>
    <r>
      <rPr>
        <sz val="10"/>
        <rFont val="Arial Narrow"/>
        <family val="2"/>
      </rPr>
      <t xml:space="preserve">Todas las normas generales y reglamentarias, políticas, lineamientos o manuales, las metas y objetivos de las unidades administrativas de conformidad con sus programas operativos y los resultados de las auditorías al ejercicio presupuestal e indicadores de desempeño;
</t>
    </r>
    <r>
      <rPr>
        <b/>
        <sz val="10"/>
        <rFont val="Arial Narrow"/>
        <family val="2"/>
      </rPr>
      <t xml:space="preserve">e) </t>
    </r>
    <r>
      <rPr>
        <sz val="10"/>
        <rFont val="Arial Narrow"/>
        <family val="2"/>
      </rPr>
      <t xml:space="preserve">Su respectivo plan de compras anual, así como las contrataciones adjudicadas para la correspondiente vigencia en lo relacionado con funcionamiento e inversión, las obras públicas, los bienes adquiridos, arrendados y en caso de los servicios de estudios o investigaciones deberá señalarse el tema específico, de conformidad con el artículo 74 de la Ley 1474 de 2011. En el caso de las personas naturales con contratos de prestación de servicios, deberá publicarse el objeto del contrato, monto de los honorarios y direcciones de correo electrónico, de conformidad con el formato de información de servidores públicos y contratistas;
</t>
    </r>
    <r>
      <rPr>
        <b/>
        <sz val="10"/>
        <rFont val="Arial Narrow"/>
        <family val="2"/>
      </rPr>
      <t>f)</t>
    </r>
    <r>
      <rPr>
        <sz val="10"/>
        <rFont val="Arial Narrow"/>
        <family val="2"/>
      </rPr>
      <t xml:space="preserve"> Los plazos de cumplimiento de los contratos;
</t>
    </r>
    <r>
      <rPr>
        <b/>
        <sz val="10"/>
        <rFont val="Arial Narrow"/>
        <family val="2"/>
      </rPr>
      <t>g)</t>
    </r>
    <r>
      <rPr>
        <sz val="10"/>
        <rFont val="Arial Narrow"/>
        <family val="2"/>
      </rPr>
      <t xml:space="preserve"> </t>
    </r>
    <r>
      <rPr>
        <b/>
        <sz val="10"/>
        <rFont val="Arial Narrow"/>
        <family val="2"/>
      </rPr>
      <t>Publicar el Plan Anticorrupción y de Atención al Ciudadano</t>
    </r>
    <r>
      <rPr>
        <sz val="10"/>
        <rFont val="Arial Narrow"/>
        <family val="2"/>
      </rPr>
      <t xml:space="preserve">, de conformidad con el artículo 73 de la Ley 1474 de 2011.
</t>
    </r>
    <r>
      <rPr>
        <b/>
        <sz val="10"/>
        <rFont val="Arial Narrow"/>
        <family val="2"/>
      </rPr>
      <t>PARÁGRAFO . Los sujetos obligados deberán actualizar la información a la que se refiere el artículo 9, mínimo cada mes.</t>
    </r>
  </si>
  <si>
    <r>
      <rPr>
        <b/>
        <sz val="10"/>
        <rFont val="Arial Narrow"/>
        <family val="2"/>
      </rPr>
      <t>Art. 11. Información mínima obligatoria respecto a servicios, procedimientos y funcionamiento del sujeto obligado.</t>
    </r>
    <r>
      <rPr>
        <sz val="10"/>
        <rFont val="Arial Narrow"/>
        <family val="2"/>
      </rPr>
      <t xml:space="preserve"> Todo sujeto obligado deberá publicar la siguiente información mínima obligatoria de manera proactiva:
</t>
    </r>
    <r>
      <rPr>
        <b/>
        <sz val="10"/>
        <rFont val="Arial Narrow"/>
        <family val="2"/>
      </rPr>
      <t>a)</t>
    </r>
    <r>
      <rPr>
        <sz val="10"/>
        <rFont val="Arial Narrow"/>
        <family val="2"/>
      </rPr>
      <t xml:space="preserve"> Detalles pertinentes sobre todo servicio que brinde directamente al público, incluyendo normas, formularios y protocolos de atención;
</t>
    </r>
    <r>
      <rPr>
        <b/>
        <sz val="10"/>
        <rFont val="Arial Narrow"/>
        <family val="2"/>
      </rPr>
      <t>b)</t>
    </r>
    <r>
      <rPr>
        <sz val="10"/>
        <rFont val="Arial Narrow"/>
        <family val="2"/>
      </rPr>
      <t xml:space="preserve"> Toda la información correspondiente a los trámites que se pueden agotar en la entidad, incluyendo la normativa relacionada, el proceso, los costos asociados y los distintos formatos o formularios requeridos;
</t>
    </r>
    <r>
      <rPr>
        <b/>
        <sz val="10"/>
        <rFont val="Arial Narrow"/>
        <family val="2"/>
      </rPr>
      <t>c)</t>
    </r>
    <r>
      <rPr>
        <sz val="10"/>
        <rFont val="Arial Narrow"/>
        <family val="2"/>
      </rPr>
      <t xml:space="preserve"> Una descripción de los procedimientos que se siguen para tomar decisiones en las diferentes áreas;
</t>
    </r>
    <r>
      <rPr>
        <b/>
        <sz val="10"/>
        <rFont val="Arial Narrow"/>
        <family val="2"/>
      </rPr>
      <t>d)</t>
    </r>
    <r>
      <rPr>
        <sz val="10"/>
        <rFont val="Arial Narrow"/>
        <family val="2"/>
      </rPr>
      <t xml:space="preserve"> El contenido de toda decisión y/o política que haya adoptado y afecte al público, junto con sus fundamentos y toda interpretación autorizada de ellas;
</t>
    </r>
    <r>
      <rPr>
        <b/>
        <sz val="10"/>
        <rFont val="Arial Narrow"/>
        <family val="2"/>
      </rPr>
      <t>e)</t>
    </r>
    <r>
      <rPr>
        <sz val="10"/>
        <rFont val="Arial Narrow"/>
        <family val="2"/>
      </rPr>
      <t xml:space="preserve"> Todos los informes de gestión, evaluación y auditoría del sujeto obligado;
</t>
    </r>
    <r>
      <rPr>
        <b/>
        <sz val="10"/>
        <rFont val="Arial Narrow"/>
        <family val="2"/>
      </rPr>
      <t xml:space="preserve">f) </t>
    </r>
    <r>
      <rPr>
        <sz val="10"/>
        <rFont val="Arial Narrow"/>
        <family val="2"/>
      </rPr>
      <t xml:space="preserve">Todo mecanismo interno y externo de supervisión, notificación y vigilancia pertinente del sujeto obligado;
</t>
    </r>
    <r>
      <rPr>
        <b/>
        <sz val="10"/>
        <rFont val="Arial Narrow"/>
        <family val="2"/>
      </rPr>
      <t>g)</t>
    </r>
    <r>
      <rPr>
        <sz val="10"/>
        <rFont val="Arial Narrow"/>
        <family val="2"/>
      </rPr>
      <t xml:space="preserve"> Sus procedimientos, lineamientos, políticas en materia de adquisiciones y compras, así como todos los datos de adjudicación y ejecución de contratos, incluidos concursos y licitaciones;</t>
    </r>
    <r>
      <rPr>
        <b/>
        <sz val="10"/>
        <rFont val="Arial Narrow"/>
        <family val="2"/>
      </rPr>
      <t xml:space="preserve">
h) Todo mecanismo de presentación directa de solicitudes, quejas y reclamos a disposición del público en relación con acciones u omisiones del sujeto obligado, junto con un informe de todas las solicitudes, denuncias y los tiempos de respuesta del sujeto obligado;</t>
    </r>
    <r>
      <rPr>
        <sz val="10"/>
        <rFont val="Arial Narrow"/>
        <family val="2"/>
      </rPr>
      <t xml:space="preserve">
</t>
    </r>
    <r>
      <rPr>
        <b/>
        <sz val="10"/>
        <rFont val="Arial Narrow"/>
        <family val="2"/>
      </rPr>
      <t>i)</t>
    </r>
    <r>
      <rPr>
        <sz val="10"/>
        <rFont val="Arial Narrow"/>
        <family val="2"/>
      </rPr>
      <t xml:space="preserve"> Todo mecanismo o procedimiento por medio del cual el público pueda participar en la formulación de la política o el ejercicio de las facultades de ese sujeto obligado;
</t>
    </r>
    <r>
      <rPr>
        <b/>
        <sz val="10"/>
        <rFont val="Arial Narrow"/>
        <family val="2"/>
      </rPr>
      <t>j)</t>
    </r>
    <r>
      <rPr>
        <sz val="10"/>
        <rFont val="Arial Narrow"/>
        <family val="2"/>
      </rPr>
      <t xml:space="preserve"> Un registro de publicaciones que contenga los documentos publicados de conformidad con la presente ley y automáticamente disponibles, así como un Registro de Activos de Información;
</t>
    </r>
    <r>
      <rPr>
        <b/>
        <sz val="10"/>
        <rFont val="Arial Narrow"/>
        <family val="2"/>
      </rPr>
      <t>k)</t>
    </r>
    <r>
      <rPr>
        <sz val="10"/>
        <rFont val="Arial Narrow"/>
        <family val="2"/>
      </rPr>
      <t xml:space="preserve"> Los sujetos obligados deberán publicar datos abiertos, para lo cual deberán contemplar las excepciones establecidas en el título 3 de la presente ley. Adicionalmente, para las condiciones técnicas de su publicación, se deberán observar los requisitos que establezca el Gobierno Nacional a través del Ministerio de las Tecnologías de la Información y las Comunicaciones o quien haga sus veces.
</t>
    </r>
    <r>
      <rPr>
        <b/>
        <sz val="10"/>
        <rFont val="Arial Narrow"/>
        <family val="2"/>
      </rPr>
      <t>Art. 26. Respuesta a solicitud de acceso a información</t>
    </r>
    <r>
      <rPr>
        <sz val="10"/>
        <rFont val="Arial Narrow"/>
        <family val="2"/>
      </rPr>
      <t xml:space="preserve">. Es aquel acto escrito mediante el cual, de forma oportuna, veraz, completa, motivada y actualizada, todo sujeto obligado responde materialmente a cualquier persona que presente una solicitud de acceso a información pública. </t>
    </r>
    <r>
      <rPr>
        <b/>
        <sz val="10"/>
        <rFont val="Arial Narrow"/>
        <family val="2"/>
      </rPr>
      <t>Su respuesta se dará en los términos establecidos por el artículo 14 de la Ley 1437 de 2011.</t>
    </r>
  </si>
  <si>
    <r>
      <rPr>
        <b/>
        <sz val="13"/>
        <color rgb="FF000000"/>
        <rFont val="Arial Narrow"/>
        <family val="2"/>
      </rPr>
      <t>Decreto 1081 de 2015 (26 Mayo de 2015)</t>
    </r>
    <r>
      <rPr>
        <b/>
        <sz val="12"/>
        <color rgb="FF000000"/>
        <rFont val="Arial Narrow"/>
        <family val="2"/>
      </rPr>
      <t xml:space="preserve">
</t>
    </r>
    <r>
      <rPr>
        <sz val="10"/>
        <color rgb="FF000000"/>
        <rFont val="Arial Narrow"/>
        <family val="2"/>
      </rPr>
      <t xml:space="preserve">Versión Integrada con sus modificaciones </t>
    </r>
    <r>
      <rPr>
        <b/>
        <sz val="12"/>
        <color rgb="FF000000"/>
        <rFont val="Arial Narrow"/>
        <family val="2"/>
      </rPr>
      <t xml:space="preserve">
</t>
    </r>
    <r>
      <rPr>
        <b/>
        <i/>
        <sz val="12"/>
        <color rgb="FF000000"/>
        <rFont val="Arial Narrow"/>
        <family val="2"/>
      </rPr>
      <t xml:space="preserve">"Por medio del cual se expide el Decreto Reglamentario Único del Sector Presidencia de la República."
</t>
    </r>
    <r>
      <rPr>
        <b/>
        <sz val="12"/>
        <color rgb="FF000000"/>
        <rFont val="Arial Narrow"/>
        <family val="2"/>
      </rPr>
      <t xml:space="preserve">
</t>
    </r>
    <r>
      <rPr>
        <b/>
        <sz val="13"/>
        <color rgb="FF000000"/>
        <rFont val="Arial Narrow"/>
        <family val="2"/>
      </rPr>
      <t>Decreto 103 de 2015 (Enero 20 de 2015)</t>
    </r>
    <r>
      <rPr>
        <b/>
        <sz val="12"/>
        <color rgb="FF000000"/>
        <rFont val="Arial Narrow"/>
        <family val="2"/>
      </rPr>
      <t xml:space="preserve">
</t>
    </r>
    <r>
      <rPr>
        <sz val="10"/>
        <color rgb="FF000000"/>
        <rFont val="Arial Narrow"/>
        <family val="2"/>
      </rPr>
      <t>Derogado Parcialmente por el Decreto 1081 de 2015</t>
    </r>
    <r>
      <rPr>
        <sz val="12"/>
        <color rgb="FF000000"/>
        <rFont val="Arial Narrow"/>
        <family val="2"/>
      </rPr>
      <t>.</t>
    </r>
    <r>
      <rPr>
        <b/>
        <sz val="12"/>
        <color rgb="FF000000"/>
        <rFont val="Arial Narrow"/>
        <family val="2"/>
      </rPr>
      <t xml:space="preserve">
</t>
    </r>
    <r>
      <rPr>
        <b/>
        <i/>
        <sz val="12"/>
        <color rgb="FF000000"/>
        <rFont val="Arial Narrow"/>
        <family val="2"/>
      </rPr>
      <t>"Por el cual se reglamenta parcialmente la Ley 1712 de 2014 y se dictan otras disposiciones".</t>
    </r>
  </si>
  <si>
    <r>
      <rPr>
        <b/>
        <sz val="10"/>
        <rFont val="Arial Narrow"/>
        <family val="2"/>
      </rPr>
      <t>Título I Disposiciones generales en Materia de transparencia y del Derecho de Acceso a la Información pública Nacional
Art. 2.1.1.1.1. Objeto</t>
    </r>
    <r>
      <rPr>
        <sz val="10"/>
        <rFont val="Arial Narrow"/>
        <family val="2"/>
      </rPr>
      <t>.</t>
    </r>
    <r>
      <rPr>
        <b/>
        <sz val="10"/>
        <rFont val="Arial Narrow"/>
        <family val="2"/>
      </rPr>
      <t xml:space="preserve"> Este Título tiene por objeto reglamentar la Ley 1712 de 2014,</t>
    </r>
    <r>
      <rPr>
        <sz val="10"/>
        <rFont val="Arial Narrow"/>
        <family val="2"/>
      </rPr>
      <t xml:space="preserve"> en lo relativo a la gestión de la información pública. 
</t>
    </r>
    <r>
      <rPr>
        <b/>
        <sz val="10"/>
        <rFont val="Arial Narrow"/>
        <family val="2"/>
      </rPr>
      <t>Capitulo 3 -Gestión de solicitudes de información pública transparencia pasiva /Sección 1 Recepción y respuesta a solicitudes de información pública y otras directrices
Art. 2.1.1.3.1.1. Medios idóneos para recibir solicitudes de información pública</t>
    </r>
    <r>
      <rPr>
        <sz val="10"/>
        <rFont val="Arial Narrow"/>
        <family val="2"/>
      </rPr>
      <t xml:space="preserve">. Se consideran medios idóneos para la recepción de solicitudes de información:
</t>
    </r>
    <r>
      <rPr>
        <i/>
        <sz val="10"/>
        <rFont val="Arial Narrow"/>
        <family val="2"/>
      </rPr>
      <t>(1) Personalmente, por escrito o vía oral, en los espacios físicos</t>
    </r>
    <r>
      <rPr>
        <sz val="10"/>
        <rFont val="Arial Narrow"/>
        <family val="2"/>
      </rPr>
      <t xml:space="preserve"> destinados por el sujeto obligado para la recepción de solicitudes de información pública.
</t>
    </r>
    <r>
      <rPr>
        <i/>
        <sz val="10"/>
        <rFont val="Arial Narrow"/>
        <family val="2"/>
      </rPr>
      <t>(2) Telefónicamente, al número fijo o móvil</t>
    </r>
    <r>
      <rPr>
        <sz val="10"/>
        <rFont val="Arial Narrow"/>
        <family val="2"/>
      </rPr>
      <t xml:space="preserve"> destinado por el sujeto obligado para la recepción de solicitudes de información pública.
</t>
    </r>
    <r>
      <rPr>
        <i/>
        <sz val="10"/>
        <rFont val="Arial Narrow"/>
        <family val="2"/>
      </rPr>
      <t xml:space="preserve">(3) Correo físico o postal, </t>
    </r>
    <r>
      <rPr>
        <sz val="10"/>
        <rFont val="Arial Narrow"/>
        <family val="2"/>
      </rPr>
      <t xml:space="preserve">en la dirección destinada por el sujeto obligado para la recepción de solicitudes de información pública.
</t>
    </r>
    <r>
      <rPr>
        <i/>
        <sz val="10"/>
        <rFont val="Arial Narrow"/>
        <family val="2"/>
      </rPr>
      <t>(4) Correo electrónico institucional</t>
    </r>
    <r>
      <rPr>
        <sz val="10"/>
        <rFont val="Arial Narrow"/>
        <family val="2"/>
      </rPr>
      <t xml:space="preserve"> destinado por el sujeto obligado para la recepción de solicitudes de información pública.
</t>
    </r>
    <r>
      <rPr>
        <i/>
        <sz val="10"/>
        <rFont val="Arial Narrow"/>
        <family val="2"/>
      </rPr>
      <t xml:space="preserve">(5) Formulario electrónico dispuesto en el sitio web oficial </t>
    </r>
    <r>
      <rPr>
        <sz val="10"/>
        <rFont val="Arial Narrow"/>
        <family val="2"/>
      </rPr>
      <t xml:space="preserve">del sujeto obligado, en un formato que siga los lineamientos que definida el Min.TIC a través de la estrategia de Gobierno en Línea. (Decreto 103/15, art. 16)
</t>
    </r>
    <r>
      <rPr>
        <b/>
        <sz val="10"/>
        <rFont val="Arial Narrow"/>
        <family val="2"/>
      </rPr>
      <t>Parágrafo 1. Los sujetos obligados deben divulgar en el sitio web oficial, en medios de comunicación física y en otros canales de comunicación habilitados por el mismo, los números telefónicos y las direcciones físicas y electrónicas oficiales destinadas para la recepción de las solicitudes de información pública.</t>
    </r>
    <r>
      <rPr>
        <sz val="10"/>
        <rFont val="Arial Narrow"/>
        <family val="2"/>
      </rPr>
      <t xml:space="preserve">
</t>
    </r>
    <r>
      <rPr>
        <b/>
        <sz val="10"/>
        <rFont val="Arial Narrow"/>
        <family val="2"/>
      </rPr>
      <t>Parágrafo 2</t>
    </r>
    <r>
      <rPr>
        <sz val="10"/>
        <rFont val="Arial Narrow"/>
        <family val="2"/>
      </rPr>
      <t xml:space="preserve">. Las condiciones de seguridad que deben atender los medios electrónicos señalados en el presente artículo y los adicionales que defina el sujeto obligado para la recepción de solicitudes, serán establecidas por el Min. TIC a través de los lineamientos que se determinen en la Estrategia de Gobierno en línea. 
</t>
    </r>
    <r>
      <rPr>
        <b/>
        <sz val="10"/>
        <rFont val="Arial Narrow"/>
        <family val="2"/>
      </rPr>
      <t>Art.2.1.1.3.1.2. Seguimiento a las solicitudes de información pública.</t>
    </r>
    <r>
      <rPr>
        <sz val="10"/>
        <rFont val="Arial Narrow"/>
        <family val="2"/>
      </rPr>
      <t xml:space="preserve"> En la recepción de solicitudes de información pública se deben indicar al solicitante un número o código que permita hacer seguimiento al estado de su solicitud, la fecha de recepción y los medios por los cuales se puede hacer seguimiento a la misma. (Decreto 103/15, art. 17)
</t>
    </r>
    <r>
      <rPr>
        <b/>
        <sz val="10"/>
        <rFont val="Arial Narrow"/>
        <family val="2"/>
      </rPr>
      <t>Art.2.1.1.3.1.3. Solicitudes de acceso a información con identificación reservada.</t>
    </r>
    <r>
      <rPr>
        <sz val="10"/>
        <rFont val="Arial Narrow"/>
        <family val="2"/>
      </rPr>
      <t xml:space="preserve"> (Decreto 103/15 art. 17y 18)
</t>
    </r>
    <r>
      <rPr>
        <b/>
        <sz val="10"/>
        <rFont val="Arial Narrow"/>
        <family val="2"/>
      </rPr>
      <t>Art. 2.1.1.3.1.4</t>
    </r>
    <r>
      <rPr>
        <sz val="10"/>
        <rFont val="Arial Narrow"/>
        <family val="2"/>
      </rPr>
      <t xml:space="preserve">. </t>
    </r>
    <r>
      <rPr>
        <b/>
        <sz val="10"/>
        <rFont val="Arial Narrow"/>
        <family val="2"/>
      </rPr>
      <t>Contenido y oportunidad de las respuestas a solicitudes de acceso a información pública</t>
    </r>
    <r>
      <rPr>
        <sz val="10"/>
        <rFont val="Arial Narrow"/>
        <family val="2"/>
      </rPr>
      <t xml:space="preserve">. Conforme a lo establecido en el </t>
    </r>
    <r>
      <rPr>
        <b/>
        <sz val="10"/>
        <rFont val="Arial Narrow"/>
        <family val="2"/>
      </rPr>
      <t>art 26 de la Ley 1712 de 2014</t>
    </r>
    <r>
      <rPr>
        <sz val="10"/>
        <rFont val="Arial Narrow"/>
        <family val="2"/>
      </rPr>
      <t xml:space="preserve">, en el acto de respuesta a solicitudes de acceso a información pública, los sujetos obligados deben aplicar las siguientes directrices:
</t>
    </r>
    <r>
      <rPr>
        <b/>
        <sz val="10"/>
        <rFont val="Arial Narrow"/>
        <family val="2"/>
      </rPr>
      <t>(1)</t>
    </r>
    <r>
      <rPr>
        <sz val="10"/>
        <rFont val="Arial Narrow"/>
        <family val="2"/>
      </rPr>
      <t xml:space="preserve"> El acto de respuesta debe ser por escrito, por medio electrónico o físico de acuerdo con la preferencia del solicitante. Cuando la solicitud realizada no especifique el medio de respuesta de preferencia el sujeto obligado podrá responder por el mismo medio de la solicitud.  </t>
    </r>
    <r>
      <rPr>
        <b/>
        <sz val="10"/>
        <rFont val="Arial Narrow"/>
        <family val="2"/>
      </rPr>
      <t>(2)</t>
    </r>
    <r>
      <rPr>
        <sz val="10"/>
        <rFont val="Arial Narrow"/>
        <family val="2"/>
      </rPr>
      <t xml:space="preserve"> El acto de respuesta debe ser objetivo, veraz, completo, motivado y actualizado y debe estar disponible en formatos accesibles para los solicitantes o interesados en la información allí contenida.  </t>
    </r>
    <r>
      <rPr>
        <b/>
        <sz val="10"/>
        <rFont val="Arial Narrow"/>
        <family val="2"/>
      </rPr>
      <t>(3)</t>
    </r>
    <r>
      <rPr>
        <sz val="10"/>
        <rFont val="Arial Narrow"/>
        <family val="2"/>
      </rPr>
      <t xml:space="preserve"> El acto de respuesta debe ser oportuno respetando los términos de respuesta al derecho de petición de documentos y de información que señala el Código de Procedimiento Administrativo y de lo Contencioso Administrativo, o las normas que lo complementen o sustituyan.  </t>
    </r>
    <r>
      <rPr>
        <b/>
        <sz val="10"/>
        <rFont val="Arial Narrow"/>
        <family val="2"/>
      </rPr>
      <t>(4)</t>
    </r>
    <r>
      <rPr>
        <sz val="10"/>
        <rFont val="Arial Narrow"/>
        <family val="2"/>
      </rPr>
      <t xml:space="preserve"> El acto de respuesta debe informar sobre los recursos administrativos y judiciales de los que dispone el solicitante en caso de no hallarse conforme con la respuesta recibida. (Decreto 103/15, art. 19)
</t>
    </r>
    <r>
      <rPr>
        <b/>
        <sz val="10"/>
        <rFont val="Arial Narrow"/>
        <family val="2"/>
      </rPr>
      <t>Parágrafo 1</t>
    </r>
    <r>
      <rPr>
        <sz val="10"/>
        <rFont val="Arial Narrow"/>
        <family val="2"/>
      </rPr>
      <t xml:space="preserve">. En los casos de respuestas a solicitudes de información clasificada o reservada, además de las directrices antes señaladas, debe tenerse en cuenta lo establecido en la sección 4, Capítulo 4, Título 1, Parte 1, del Libro 2 del presente decreto.
</t>
    </r>
    <r>
      <rPr>
        <b/>
        <sz val="10"/>
        <rFont val="Arial Narrow"/>
        <family val="2"/>
      </rPr>
      <t>Parágrafo 2.</t>
    </r>
    <r>
      <rPr>
        <sz val="10"/>
        <rFont val="Arial Narrow"/>
        <family val="2"/>
      </rPr>
      <t xml:space="preserve"> Cuando las solicitudes se refieran a consulta de documentos que están disponibles en medio físico y no se solicite su reproducción, los sujetos obligados dispondrán de un sitio físico para la consulta.</t>
    </r>
  </si>
  <si>
    <r>
      <rPr>
        <b/>
        <sz val="10"/>
        <rFont val="Arial Narrow"/>
        <family val="2"/>
      </rPr>
      <t>Art. 2.1.1.3.1.5. Principio de gratuidad y costos de reproducción.</t>
    </r>
    <r>
      <rPr>
        <sz val="10"/>
        <rFont val="Arial Narrow"/>
        <family val="2"/>
      </rPr>
      <t xml:space="preserve"> En concordancia con los </t>
    </r>
    <r>
      <rPr>
        <b/>
        <sz val="10"/>
        <rFont val="Arial Narrow"/>
        <family val="2"/>
      </rPr>
      <t>art 3 y 26 de la Ley 1712 de 2014</t>
    </r>
    <r>
      <rPr>
        <sz val="10"/>
        <rFont val="Arial Narrow"/>
        <family val="2"/>
      </rPr>
      <t xml:space="preserve">, en la gestión y respuesta a las solicitudes de acceso a la información pública, los sujetos obligados deben:
</t>
    </r>
    <r>
      <rPr>
        <b/>
        <sz val="10"/>
        <rFont val="Arial Narrow"/>
        <family val="2"/>
      </rPr>
      <t>(1) Aplicar el principio de gratuidad</t>
    </r>
    <r>
      <rPr>
        <sz val="10"/>
        <rFont val="Arial Narrow"/>
        <family val="2"/>
      </rPr>
      <t xml:space="preserve">, no cobrar costos adicionales a los de reproducción de la información 
</t>
    </r>
    <r>
      <rPr>
        <b/>
        <sz val="10"/>
        <rFont val="Arial Narrow"/>
        <family val="2"/>
      </rPr>
      <t>(2) Permitir al ciudadano, interesados o usuario: (a)</t>
    </r>
    <r>
      <rPr>
        <sz val="10"/>
        <rFont val="Arial Narrow"/>
        <family val="2"/>
      </rPr>
      <t xml:space="preserve"> Elegir el medio por el cual quiere recibir la respuesta; </t>
    </r>
    <r>
      <rPr>
        <b/>
        <sz val="10"/>
        <rFont val="Arial Narrow"/>
        <family val="2"/>
      </rPr>
      <t>(b)</t>
    </r>
    <r>
      <rPr>
        <sz val="10"/>
        <rFont val="Arial Narrow"/>
        <family val="2"/>
      </rPr>
      <t xml:space="preserve"> Conocer el formato en el cual se encuentra la información solicitada, de acuerdo con lo establecido en el Esquema de Publicación de Información; </t>
    </r>
    <r>
      <rPr>
        <b/>
        <sz val="10"/>
        <rFont val="Arial Narrow"/>
        <family val="2"/>
      </rPr>
      <t>(c)</t>
    </r>
    <r>
      <rPr>
        <sz val="10"/>
        <rFont val="Arial Narrow"/>
        <family val="2"/>
      </rPr>
      <t xml:space="preserve"> Conocer los costos de reproducción en el formato disponible, y/o los costos de reproducción en el evento en que el solicitante elija un formato distinto al disponible y sea necesaria la transformación de la información. (Decreto 103/15, art. 20)
</t>
    </r>
    <r>
      <rPr>
        <b/>
        <sz val="10"/>
        <rFont val="Arial Narrow"/>
        <family val="2"/>
      </rPr>
      <t xml:space="preserve">Art. 2.1.1.3.1.6. Motivación de los costos de reproducción de información pública. </t>
    </r>
    <r>
      <rPr>
        <sz val="10"/>
        <rFont val="Arial Narrow"/>
        <family val="2"/>
      </rPr>
      <t xml:space="preserve">(Decreto 103/15, art. 21)
</t>
    </r>
    <r>
      <rPr>
        <b/>
        <sz val="10"/>
        <rFont val="Arial Narrow"/>
        <family val="2"/>
      </rPr>
      <t>Art. 2.1.1.3.1.7. Creación o producción de información pública</t>
    </r>
    <r>
      <rPr>
        <sz val="10"/>
        <rFont val="Arial Narrow"/>
        <family val="2"/>
      </rPr>
      <t xml:space="preserve">. La solicitud de acceso a la información pública no implica el deber de los sujetos obligados de generar o producir información no disponible. En este caso, el sujeto obligado comunicará por escrito que la denegación de la solicitud se debe a la inexistencia de datos en su poder, y en el evento en que dicha información esté en poder o control de otro sujeto obligado, remitirá a este la solicitud de información. (Decreto 103/15, art. 22)
</t>
    </r>
    <r>
      <rPr>
        <b/>
        <sz val="10"/>
        <rFont val="Arial Narrow"/>
        <family val="2"/>
      </rPr>
      <t xml:space="preserve">Art. 2.1.1.3.1.8. Supervigilancia al derecho de acceso a la información pública. </t>
    </r>
    <r>
      <rPr>
        <sz val="10"/>
        <rFont val="Arial Narrow"/>
        <family val="2"/>
      </rPr>
      <t xml:space="preserve">(Decreto 103/15, art. 23)
</t>
    </r>
    <r>
      <rPr>
        <b/>
        <sz val="10"/>
        <rFont val="Arial Narrow"/>
        <family val="2"/>
      </rPr>
      <t>Art. 2.1.1.4.1. Excepciones al Derecho fundamental de acceso a la información pública.</t>
    </r>
    <r>
      <rPr>
        <sz val="10"/>
        <rFont val="Arial Narrow"/>
        <family val="2"/>
      </rPr>
      <t xml:space="preserve"> (Decreto 103/15, art. 24)
</t>
    </r>
    <r>
      <rPr>
        <b/>
        <sz val="10"/>
        <rFont val="Arial Narrow"/>
        <family val="2"/>
      </rPr>
      <t xml:space="preserve">Art. 2.1.1.4.1.1. Acceso general a datos semiprivados, privados o sensibles. </t>
    </r>
    <r>
      <rPr>
        <sz val="10"/>
        <rFont val="Arial Narrow"/>
        <family val="2"/>
      </rPr>
      <t xml:space="preserve"> (Decreto 103/15, art. 25)
</t>
    </r>
    <r>
      <rPr>
        <b/>
        <sz val="10"/>
        <rFont val="Arial Narrow"/>
        <family val="2"/>
      </rPr>
      <t>Art. 2.1.1.4.1.2. Acceso a datos personales en posesión de los sujetos obligados</t>
    </r>
    <r>
      <rPr>
        <sz val="10"/>
        <rFont val="Arial Narrow"/>
        <family val="2"/>
      </rPr>
      <t xml:space="preserve">. Los sujetos obligados </t>
    </r>
    <r>
      <rPr>
        <b/>
        <sz val="10"/>
        <rFont val="Arial Narrow"/>
        <family val="2"/>
      </rPr>
      <t>no podrán permitir el acceso a datos personales sin autorización del titular de la información</t>
    </r>
    <r>
      <rPr>
        <sz val="10"/>
        <rFont val="Arial Narrow"/>
        <family val="2"/>
      </rPr>
      <t xml:space="preserve">, salvo que concurra alguna de las excepciones consagradas en los </t>
    </r>
    <r>
      <rPr>
        <b/>
        <sz val="10"/>
        <rFont val="Arial Narrow"/>
        <family val="2"/>
      </rPr>
      <t>art. 6 y 10 de la Ley 1581 de 2012</t>
    </r>
    <r>
      <rPr>
        <sz val="10"/>
        <rFont val="Arial Narrow"/>
        <family val="2"/>
      </rPr>
      <t xml:space="preserve">. Tampoco podrá permitirse el acceso a los datos personales de niños, niñas y adolescentes, salvo aquellos que sean de naturaleza pública, de acuerdo con lo previsto en el </t>
    </r>
    <r>
      <rPr>
        <b/>
        <sz val="10"/>
        <rFont val="Arial Narrow"/>
        <family val="2"/>
      </rPr>
      <t>art. 7 de la Ley 1581 de 2012</t>
    </r>
    <r>
      <rPr>
        <sz val="10"/>
        <rFont val="Arial Narrow"/>
        <family val="2"/>
      </rPr>
      <t xml:space="preserve">. (Decreto 103/15, art. 26)
</t>
    </r>
    <r>
      <rPr>
        <b/>
        <sz val="10"/>
        <rFont val="Arial Narrow"/>
        <family val="2"/>
      </rPr>
      <t xml:space="preserve">CAPÍTULO 6  SEGUIMIENTO A LA GESTIÓN DE LA INFORMACIÓN
Art. 2.1.1.6.1. Seguimiento a la gestión de la información pública. </t>
    </r>
    <r>
      <rPr>
        <sz val="10"/>
        <rFont val="Arial Narrow"/>
        <family val="2"/>
      </rPr>
      <t xml:space="preserve">Los sujetos obligados deben adelantar las acciones pertinentes para hacer seguimiento a la gestión de la información pública.  (art 32 de la Ley 1712 de 2014), de acuerdo con su ámbito de competencia, adelantarán acciones que permitan medir el avance en la implementación de la ley de transparencia, quienes deben colaborar armónicamente en el suministro de la información que se requiera.  (Decreto 103/15, art. 51)
</t>
    </r>
    <r>
      <rPr>
        <b/>
        <sz val="10"/>
        <rFont val="Arial Narrow"/>
        <family val="2"/>
      </rPr>
      <t>Art. 2.1.1.6.2. Informes de solicitudes de acceso a información.</t>
    </r>
    <r>
      <rPr>
        <sz val="10"/>
        <rFont val="Arial Narrow"/>
        <family val="2"/>
      </rPr>
      <t xml:space="preserve"> De conformidad con lo establecido en el literal h) del </t>
    </r>
    <r>
      <rPr>
        <b/>
        <sz val="10"/>
        <rFont val="Arial Narrow"/>
        <family val="2"/>
      </rPr>
      <t>art 11 de la Ley 1712/14</t>
    </r>
    <r>
      <rPr>
        <sz val="10"/>
        <rFont val="Arial Narrow"/>
        <family val="2"/>
      </rPr>
      <t xml:space="preserve">, los sujetos obligados deberán publicar los informes de todas las solicitudes, denuncias y los tiempos de respuesta. Respecto de las solicitudes de acceso a información pública, el informe debe discriminar la siguiente información mínima:
(l) El número de solicitudes recibidas.
(2) El número de solicitudes que fueron trasladadas a otra institución.
(3) El tiempo de respuesta a cada solicitud.
(4) El número de solicitudes en las que se negó el acceso a la información.  (Decreto 103/15, art. 52)
</t>
    </r>
  </si>
  <si>
    <r>
      <rPr>
        <b/>
        <sz val="10"/>
        <rFont val="Arial Narrow"/>
        <family val="2"/>
      </rPr>
      <t>Título II Derecho de Petición:</t>
    </r>
    <r>
      <rPr>
        <sz val="10"/>
        <rFont val="Arial Narrow"/>
        <family val="2"/>
      </rPr>
      <t xml:space="preserve">
</t>
    </r>
    <r>
      <rPr>
        <b/>
        <sz val="10"/>
        <rFont val="Arial Narrow"/>
        <family val="2"/>
      </rPr>
      <t>Art. 13. Objeto y modalidades del derecho de petición (...</t>
    </r>
    <r>
      <rPr>
        <sz val="10"/>
        <rFont val="Arial Narrow"/>
        <family val="2"/>
      </rPr>
      <t xml:space="preserve">) se podrá solicitar: el reconocimiento de un derecho, la intervención de una entidad o funcionario, la resolución de una situación jurídica, la prestación de un servicio, requerir información, consultar, examinar y requerir copias de documentos, formular consultas, quejas, denuncias y reclamos e interponer recursos. El ejercicio del derecho de petición es gratuito y puede realizarse sin necesidad de representación a través de abogado, o de persona mayor cuando se trate de menores en relación a las entidades dedicadas a su protección o formación.
</t>
    </r>
    <r>
      <rPr>
        <b/>
        <sz val="10"/>
        <rFont val="Arial Narrow"/>
        <family val="2"/>
      </rPr>
      <t xml:space="preserve">Art. 14. Términos para resolver las distintas modalidades de peticiones. </t>
    </r>
    <r>
      <rPr>
        <sz val="10"/>
        <rFont val="Arial Narrow"/>
        <family val="2"/>
      </rPr>
      <t xml:space="preserve">Salvo norma legal especial y so pena de sanción disciplinaria, </t>
    </r>
    <r>
      <rPr>
        <b/>
        <sz val="10"/>
        <rFont val="Arial Narrow"/>
        <family val="2"/>
      </rPr>
      <t>toda petición deberá resolverse dentro de los quince (15) días siguientes a su recepción.</t>
    </r>
    <r>
      <rPr>
        <sz val="10"/>
        <rFont val="Arial Narrow"/>
        <family val="2"/>
      </rPr>
      <t xml:space="preserve">
1. Las peticiones de documentos y de información deberán resolverse dentro de </t>
    </r>
    <r>
      <rPr>
        <b/>
        <sz val="10"/>
        <rFont val="Arial Narrow"/>
        <family val="2"/>
      </rPr>
      <t>los (10) días siguientes a su recepció</t>
    </r>
    <r>
      <rPr>
        <sz val="10"/>
        <rFont val="Arial Narrow"/>
        <family val="2"/>
      </rPr>
      <t xml:space="preserve">n. Si en ese lapso no se ha dado respuesta al peticionario, se entenderá, que la solicitud ha sido aceptada y, por consiguiente, la administración ya no podrá negar la entrega de dichos documentos al peticionario, y las copias se entregarán </t>
    </r>
    <r>
      <rPr>
        <b/>
        <sz val="10"/>
        <rFont val="Arial Narrow"/>
        <family val="2"/>
      </rPr>
      <t>dentro de los (3) días siguientes.</t>
    </r>
    <r>
      <rPr>
        <sz val="10"/>
        <rFont val="Arial Narrow"/>
        <family val="2"/>
      </rPr>
      <t xml:space="preserve">
2. Las peticiones mediante las cuales se eleva una consulta a las autoridades en relación con las materias a su cargo deberán </t>
    </r>
    <r>
      <rPr>
        <b/>
        <sz val="10"/>
        <rFont val="Arial Narrow"/>
        <family val="2"/>
      </rPr>
      <t>resolverse dentro de los (30) días siguientes a su recepción</t>
    </r>
    <r>
      <rPr>
        <sz val="10"/>
        <rFont val="Arial Narrow"/>
        <family val="2"/>
      </rPr>
      <t xml:space="preserve">
</t>
    </r>
    <r>
      <rPr>
        <b/>
        <sz val="10"/>
        <rFont val="Arial Narrow"/>
        <family val="2"/>
      </rPr>
      <t>PARÁGRAFO.</t>
    </r>
    <r>
      <rPr>
        <sz val="10"/>
        <rFont val="Arial Narrow"/>
        <family val="2"/>
      </rPr>
      <t xml:space="preserve"> Cuando excepcionalmente no fuere posible resolver la petición en los plazos aquí señalados, la autoridad debe informar al interesado, antes del vencimiento del término los motivos de la demora y señalando a la vez el plazo razonable en que se resolverá o dará respuesta, que no podrá exceder del doble del inicialmente previsto.
</t>
    </r>
    <r>
      <rPr>
        <b/>
        <sz val="10"/>
        <rFont val="Arial Narrow"/>
        <family val="2"/>
      </rPr>
      <t>Art.15. Presentación y radicación de peticiones.</t>
    </r>
    <r>
      <rPr>
        <sz val="10"/>
        <rFont val="Arial Narrow"/>
        <family val="2"/>
      </rPr>
      <t xml:space="preserve"> Podrán presentarse verbalmente y deberá quedar constancia de la misma, o por escrito, y a través de cualquier medio idóneo para la comunicación o transferencia de datos.  PARÁGRAFO 1°. En caso de que la petición sea enviada a través de cualquier medio idóneo para la comunicación o transferencia de datos, esta tendrá como datos de fecha y hora de radicación, así como el número y clase de documentos recibidos, los registrados en el medio por el cual se han recibido los documentos
</t>
    </r>
    <r>
      <rPr>
        <b/>
        <sz val="10"/>
        <rFont val="Arial Narrow"/>
        <family val="2"/>
      </rPr>
      <t>Parágrafo 3</t>
    </r>
    <r>
      <rPr>
        <sz val="10"/>
        <rFont val="Arial Narrow"/>
        <family val="2"/>
      </rPr>
      <t xml:space="preserve">. Cuando la petición se presente verbalmente ella deberá efectuarse en la oficina o dependencia que cada entidad defina para ese efecto. El Gobierno Nacional reglamentará la materia en un plazo no mayor a noventa (90) días, a partir de la promulgación de la presente ley.
</t>
    </r>
    <r>
      <rPr>
        <b/>
        <sz val="10"/>
        <rFont val="Arial Narrow"/>
        <family val="2"/>
      </rPr>
      <t>Art. 21. Funcionario sin competencia.</t>
    </r>
    <r>
      <rPr>
        <sz val="10"/>
        <rFont val="Arial Narrow"/>
        <family val="2"/>
      </rPr>
      <t xml:space="preserve"> Si la autoridad a quien se dirige la petición no es la competente, se informará de inmediato al interesado si este actúa verbalmente, o </t>
    </r>
    <r>
      <rPr>
        <b/>
        <sz val="10"/>
        <rFont val="Arial Narrow"/>
        <family val="2"/>
      </rPr>
      <t>dentro de los cinco (5) días siguientes al de la recepción</t>
    </r>
    <r>
      <rPr>
        <sz val="10"/>
        <rFont val="Arial Narrow"/>
        <family val="2"/>
      </rPr>
      <t xml:space="preserve">, si obró por escrito. Dentro del término señalado remitirá la petición al competente y enviará copia del oficio remisorio al peticionario o en caso de no existir funcionario competente así se lo comunicará.
</t>
    </r>
    <r>
      <rPr>
        <b/>
        <sz val="10"/>
        <rFont val="Arial Narrow"/>
        <family val="2"/>
      </rPr>
      <t>Art. 30. Peticiones entre autoridades</t>
    </r>
    <r>
      <rPr>
        <sz val="10"/>
        <rFont val="Arial Narrow"/>
        <family val="2"/>
      </rPr>
      <t>. Cuando una autoridad formule una petición de información o de documentos a otra, esta deberá resolverla en un término</t>
    </r>
    <r>
      <rPr>
        <b/>
        <sz val="10"/>
        <rFont val="Arial Narrow"/>
        <family val="2"/>
      </rPr>
      <t xml:space="preserve"> no mayor de diez (10) días</t>
    </r>
    <r>
      <rPr>
        <sz val="10"/>
        <rFont val="Arial Narrow"/>
        <family val="2"/>
      </rPr>
      <t>. En los demás casos, resolverá las solicitudes dentro de los plazos previstos en el artículo 14.</t>
    </r>
  </si>
  <si>
    <r>
      <rPr>
        <b/>
        <sz val="13"/>
        <color rgb="FF000000"/>
        <rFont val="Arial Narrow"/>
        <family val="2"/>
      </rPr>
      <t>Ley 527 de 1999</t>
    </r>
    <r>
      <rPr>
        <b/>
        <sz val="12"/>
        <color rgb="FF000000"/>
        <rFont val="Arial Narrow"/>
        <family val="2"/>
      </rPr>
      <t xml:space="preserve">
</t>
    </r>
    <r>
      <rPr>
        <b/>
        <i/>
        <sz val="12"/>
        <color rgb="FF000000"/>
        <rFont val="Arial Narrow"/>
        <family val="2"/>
      </rPr>
      <t xml:space="preserve">"Por medio de la cual se define y reglamenta el acceso y uso de los   mensajes de datos, del comercio electrónico y de las firmas digitales, y se establecen las entidades de certificación y se dictan otras disposiciones". </t>
    </r>
  </si>
  <si>
    <r>
      <rPr>
        <b/>
        <sz val="10"/>
        <rFont val="Arial Narrow"/>
        <family val="2"/>
      </rPr>
      <t xml:space="preserve">Art. 2. Definiciones. </t>
    </r>
    <r>
      <rPr>
        <sz val="10"/>
        <rFont val="Arial Narrow"/>
        <family val="2"/>
      </rPr>
      <t xml:space="preserve">
</t>
    </r>
    <r>
      <rPr>
        <b/>
        <sz val="10"/>
        <rFont val="Arial Narrow"/>
        <family val="2"/>
      </rPr>
      <t xml:space="preserve">a) Mensaje de datos. </t>
    </r>
    <r>
      <rPr>
        <sz val="10"/>
        <rFont val="Arial Narrow"/>
        <family val="2"/>
      </rPr>
      <t xml:space="preserve">La información generada, enviada, recibida, almacenada o comunicada por medios electrónicos, ópticos o similares, como pudieran ser, entre otros, el Intercambio Electrónico de Datos (EDI), Internet, el correo electrónico, el telegrama, el télex o el telefax;
</t>
    </r>
    <r>
      <rPr>
        <b/>
        <sz val="10"/>
        <rFont val="Arial Narrow"/>
        <family val="2"/>
      </rPr>
      <t>e) Intercambio Electrónico de Datos (EDI).</t>
    </r>
    <r>
      <rPr>
        <sz val="10"/>
        <rFont val="Arial Narrow"/>
        <family val="2"/>
      </rPr>
      <t xml:space="preserve"> La transmisión electrónica de datos de una computadora a otra, que está estructurada bajo normas técnicas convenidas al efecto.
</t>
    </r>
    <r>
      <rPr>
        <b/>
        <sz val="10"/>
        <rFont val="Arial Narrow"/>
        <family val="2"/>
      </rPr>
      <t xml:space="preserve">f) Sistema de Información. </t>
    </r>
    <r>
      <rPr>
        <sz val="10"/>
        <rFont val="Arial Narrow"/>
        <family val="2"/>
      </rPr>
      <t>Se entenderá todo sistema utilizado para generar, enviar, recibir, archivar o procesar de alguna otra forma mensajes de datos.</t>
    </r>
  </si>
  <si>
    <r>
      <rPr>
        <b/>
        <sz val="13"/>
        <color rgb="FF000000"/>
        <rFont val="Arial Narrow"/>
        <family val="2"/>
      </rPr>
      <t>Ley 594 de 2000  (Art. 27, 28 y 29)</t>
    </r>
    <r>
      <rPr>
        <b/>
        <sz val="12"/>
        <color rgb="FF000000"/>
        <rFont val="Arial Narrow"/>
        <family val="2"/>
      </rPr>
      <t xml:space="preserve">
</t>
    </r>
    <r>
      <rPr>
        <b/>
        <i/>
        <sz val="12"/>
        <color rgb="FF000000"/>
        <rFont val="Arial Narrow"/>
        <family val="2"/>
      </rPr>
      <t>“Por medio de la cual se dicta la Ley General de Archivos y se dictan otras disposiciones”.</t>
    </r>
  </si>
  <si>
    <r>
      <rPr>
        <b/>
        <sz val="10"/>
        <rFont val="Arial Narrow"/>
        <family val="2"/>
      </rPr>
      <t>Art. 1. Objeto. Establecer las reglas y principios generales que regulan la función archivística del Estado.</t>
    </r>
    <r>
      <rPr>
        <sz val="10"/>
        <rFont val="Arial Narrow"/>
        <family val="2"/>
      </rPr>
      <t xml:space="preserve">
</t>
    </r>
    <r>
      <rPr>
        <b/>
        <u/>
        <sz val="10"/>
        <rFont val="Arial Narrow"/>
        <family val="2"/>
      </rPr>
      <t>Art. 3 Definiciones</t>
    </r>
    <r>
      <rPr>
        <b/>
        <sz val="10"/>
        <rFont val="Arial Narrow"/>
        <family val="2"/>
      </rPr>
      <t xml:space="preserve"> 
Función archivística. </t>
    </r>
    <r>
      <rPr>
        <sz val="10"/>
        <rFont val="Arial Narrow"/>
        <family val="2"/>
      </rPr>
      <t xml:space="preserve">Actividades relacionadas con la totalidad del quehacer archivístico, que comprende desde la elaboración del documento hasta su eliminación o conservación permanente.
</t>
    </r>
    <r>
      <rPr>
        <b/>
        <sz val="10"/>
        <rFont val="Arial Narrow"/>
        <family val="2"/>
      </rPr>
      <t xml:space="preserve">Gestión documental. </t>
    </r>
    <r>
      <rPr>
        <sz val="10"/>
        <rFont val="Arial Narrow"/>
        <family val="2"/>
      </rPr>
      <t xml:space="preserve">Conjunto de actividades administrativas y técnicas tendientes a la planificación, manejo y organización de la documentación producida y recibida por las entidades, desde su origen hasta su destino final
</t>
    </r>
    <r>
      <rPr>
        <b/>
        <sz val="10"/>
        <rFont val="Arial Narrow"/>
        <family val="2"/>
      </rPr>
      <t>Soporte documental.</t>
    </r>
    <r>
      <rPr>
        <sz val="10"/>
        <rFont val="Arial Narrow"/>
        <family val="2"/>
      </rPr>
      <t xml:space="preserve"> Medios en los cuales se contiene la información, según los materiales empleados. Además de los archivos en papel existente los archivos audiovisuales, fotográficos, fílmicos, informáticos, orales y sonoros.
</t>
    </r>
    <r>
      <rPr>
        <b/>
        <sz val="10"/>
        <rFont val="Arial Narrow"/>
        <family val="2"/>
      </rPr>
      <t>Tabla de retención documental.</t>
    </r>
    <r>
      <rPr>
        <sz val="10"/>
        <rFont val="Arial Narrow"/>
        <family val="2"/>
      </rPr>
      <t xml:space="preserve"> Listado de series con sus correspondientes tipos documentales, a las cuales se asigna el tiempo de permanencia en cada etapa del ciclo vital de los documentos.
</t>
    </r>
    <r>
      <rPr>
        <b/>
        <sz val="10"/>
        <rFont val="Arial Narrow"/>
        <family val="2"/>
      </rPr>
      <t>Documento original.</t>
    </r>
    <r>
      <rPr>
        <sz val="10"/>
        <rFont val="Arial Narrow"/>
        <family val="2"/>
      </rPr>
      <t xml:space="preserve"> Es la fuente primaria de información con todos los rasgos y características que permiten garantizar su autenticidad e integridad.
</t>
    </r>
    <r>
      <rPr>
        <b/>
        <u/>
        <sz val="10"/>
        <rFont val="Arial Narrow"/>
        <family val="2"/>
      </rPr>
      <t>Título VI Acceso y Consulta de los documentos</t>
    </r>
    <r>
      <rPr>
        <sz val="10"/>
        <rFont val="Arial Narrow"/>
        <family val="2"/>
      </rPr>
      <t xml:space="preserve">
</t>
    </r>
    <r>
      <rPr>
        <b/>
        <sz val="10"/>
        <rFont val="Arial Narrow"/>
        <family val="2"/>
      </rPr>
      <t>Art. 27. Acceso y consulta de los documentos. Todas las personas tienen derecho a consultar los documentos de archivos públicos y a que se les expida copia de los mismos, siempre que dichos documentos no tengan carácter reservado conforme a la Constitución o a la ley.  Las autoridades responsables de los archivos públicos y privados garantizarán el derecho a la intimidad personal y familiar, honra y buen nombre de las personas y demás derechos consagrados en la Constitución y las leyes.</t>
    </r>
    <r>
      <rPr>
        <sz val="10"/>
        <rFont val="Arial Narrow"/>
        <family val="2"/>
      </rPr>
      <t xml:space="preserve">
</t>
    </r>
    <r>
      <rPr>
        <b/>
        <sz val="10"/>
        <rFont val="Arial Narrow"/>
        <family val="2"/>
      </rPr>
      <t>Art. 28. Modificación de la Ley 57 de 1985. Modificase el inciso 2o. del artículo 13 de la Ley 57 de 1985, el cual quedará así:</t>
    </r>
    <r>
      <rPr>
        <sz val="10"/>
        <rFont val="Arial Narrow"/>
        <family val="2"/>
      </rPr>
      <t xml:space="preserve"> "</t>
    </r>
    <r>
      <rPr>
        <b/>
        <sz val="10"/>
        <rFont val="Arial Narrow"/>
        <family val="2"/>
      </rPr>
      <t>La reserva legal sobre cualquier documento cesará a los treinta años de su expedición</t>
    </r>
    <r>
      <rPr>
        <sz val="10"/>
        <rFont val="Arial Narrow"/>
        <family val="2"/>
      </rPr>
      <t xml:space="preserve">. Cumplidos éstos, el documento por este solo hecho no adquiere el carácter histórico y podrá ser consultado por cualquier ciudadano, y la autoridad que esté en su posesión adquiere la obligación de expedir a quien lo demande copias o fotocopias del mismo".
</t>
    </r>
    <r>
      <rPr>
        <b/>
        <sz val="10"/>
        <rFont val="Arial Narrow"/>
        <family val="2"/>
      </rPr>
      <t>Art. 29. Restricciones por razones de conservación.</t>
    </r>
    <r>
      <rPr>
        <sz val="10"/>
        <rFont val="Arial Narrow"/>
        <family val="2"/>
      </rPr>
      <t xml:space="preserve"> Cuando los documentos históricos presenten deterioro físico manifiesto tal que su estado de conservación impida su acceso directo, las instituciones suministrarán la información contenida en estos mediante un sistema de reproducción que no afecte la conservación del documento, certificando su autenticidad cuando fuere del caso.</t>
    </r>
  </si>
  <si>
    <r>
      <rPr>
        <b/>
        <sz val="13"/>
        <color rgb="FF000000"/>
        <rFont val="Arial Narrow"/>
        <family val="2"/>
      </rPr>
      <t>Decreto 1166 de 2016  (Art.</t>
    </r>
    <r>
      <rPr>
        <b/>
        <sz val="12"/>
        <color rgb="FF000000"/>
        <rFont val="Arial Narrow"/>
        <family val="2"/>
      </rPr>
      <t xml:space="preserve">
</t>
    </r>
    <r>
      <rPr>
        <b/>
        <i/>
        <sz val="12"/>
        <color rgb="FF000000"/>
        <rFont val="Arial Narrow"/>
        <family val="2"/>
      </rPr>
      <t>"Por el cual se adiciona el capítulo 12 al Título 3 de la Parte 2 del Libro 2 del Decreto 1069 de 2015, Decreto Único Reglamentario del Sector Justicia y del Derecho, relacionado con la presentación, tratamiento y radicación de las peticiones presentadas verbalmente".</t>
    </r>
  </si>
  <si>
    <r>
      <t xml:space="preserve">Directiva Presidencial 04 de 2009 (22-05-09)
</t>
    </r>
    <r>
      <rPr>
        <b/>
        <i/>
        <sz val="12"/>
        <color rgb="FF000000"/>
        <rFont val="Arial Narrow"/>
        <family val="2"/>
      </rPr>
      <t>"Asunto: Estricto cumplimiento al derecho de petición."</t>
    </r>
  </si>
  <si>
    <r>
      <rPr>
        <b/>
        <sz val="10"/>
        <rFont val="Arial Narrow"/>
        <family val="2"/>
      </rPr>
      <t>Con el fin de hacer efectivo el ejercicio de este derecho es necesario que los servidores públicos den estricto cumplimiento a la forma, contenido y oportunidad, en que se dé respuesta a las peticiones presentadas, dando cumplimiento a las siguientes instrucciones:</t>
    </r>
    <r>
      <rPr>
        <sz val="10"/>
        <rFont val="Arial Narrow"/>
        <family val="2"/>
      </rPr>
      <t xml:space="preserve">
1. El contenido del derecho de petición se encuentra conformado p</t>
    </r>
    <r>
      <rPr>
        <b/>
        <u/>
        <sz val="10"/>
        <rFont val="Arial Narrow"/>
        <family val="2"/>
      </rPr>
      <t>or la resolución pronta y oportuna de la solicitud elevada ante la Administración</t>
    </r>
    <r>
      <rPr>
        <sz val="10"/>
        <rFont val="Arial Narrow"/>
        <family val="2"/>
      </rPr>
      <t xml:space="preserve">. La respuesta emitida debe </t>
    </r>
    <r>
      <rPr>
        <b/>
        <sz val="10"/>
        <rFont val="Arial Narrow"/>
        <family val="2"/>
      </rPr>
      <t>(i) ser oportuna; (ii) constituir una resolución de fondo, clara, pronta y congruente con lo solicitado, y (iii) ser puesta en conocimiento del peticionario.</t>
    </r>
    <r>
      <rPr>
        <sz val="10"/>
        <rFont val="Arial Narrow"/>
        <family val="2"/>
      </rPr>
      <t xml:space="preserve">
2. Los servidores públicos tendrán en cuenta los principios de eficiencia, economía y celeridad que rigen las actuaciones administrativas al dar respuesta a los derechos de petición en cumplimiento estricto de los plazos dispuestos en el Código Contencioso Administrativo y demás normas pertinentes.
</t>
    </r>
    <r>
      <rPr>
        <b/>
        <sz val="10"/>
        <rFont val="Arial Narrow"/>
        <family val="2"/>
      </rPr>
      <t>Las respuestas a las peticiones relacionadas con temas de naturaleza pensional -dentro de los quince (15) días hábiles</t>
    </r>
    <r>
      <rPr>
        <sz val="10"/>
        <rFont val="Arial Narrow"/>
        <family val="2"/>
      </rPr>
      <t xml:space="preserve">
3. El interesado deberá ser requerido por una sola vez, cuando la información o los documentos por él aportados no sean suficientes para emitir una respuesta de fondo. 
4. Cuando de manera excepcional, no se pueda dar respuesta al derecho de petición, en los términos establecidos se deberá comunicar al peticionario expresando los motivos de la demora, y señalando la fecha en que se resolverá o dará respuesta.
5. En caso que el funcionario a quien se dirige la petición no sea competente, este deberá dar traslado de la petición a la autoridad competente y proceder a informar al interesado de dicho traslado, dentro de los diez (10) días siguientes a su recibo.
6. El silencio administrativo no exonera a la Administración Pública de la obligación de resolver la petición elevada, salvo que el interesado haya hecho uso de los recursos de la vía gubernativa con fundamento en él, contra el acto presunto.
7. Los servidores públicos al dar respuesta a las peticiones deberán tener en consideración la especial protección de: (i) los asuntos atinentes al reconocimiento de pensiones, tales como la de vejez, en las que está de por medio la subsistencia de personas que en la mayoría de los casos pertenecen a la tercera edad, (ii) los casos de debilidad manifiesta, ya sea por circunstancias económicas, físicas o mentales, y (iii) las personas que, por sus condiciones críticas de pobreza y vulnerabilidad social, acuden al Estado en busca que sean atendidas las necesidades más determinantes de su mínimo vital, entre otras. </t>
    </r>
    <r>
      <rPr>
        <b/>
        <sz val="10"/>
        <rFont val="Arial Narrow"/>
        <family val="2"/>
      </rPr>
      <t>Finalmente, se recuerda que la falta de atención a las peticiones, la inobservancia de los términos para resolver o contestar, darán lugar a la apertura de investigaciones disciplinarias, y las consecuentes sanciones.</t>
    </r>
  </si>
  <si>
    <r>
      <t xml:space="preserve">Circular externa No. 001 de 2011 (20/10//2011) 
</t>
    </r>
    <r>
      <rPr>
        <sz val="10"/>
        <color rgb="FF000000"/>
        <rFont val="Arial Narrow"/>
        <family val="2"/>
      </rPr>
      <t>Expedida por el Consejo Asesor del Gobierno Nacional en Materia de Control Interno de las Entidades del Orden Nacional y Territorial</t>
    </r>
    <r>
      <rPr>
        <b/>
        <sz val="12"/>
        <color rgb="FF000000"/>
        <rFont val="Arial Narrow"/>
        <family val="2"/>
      </rPr>
      <t xml:space="preserve"> </t>
    </r>
    <r>
      <rPr>
        <b/>
        <i/>
        <sz val="12"/>
        <color rgb="FF000000"/>
        <rFont val="Arial Narrow"/>
        <family val="2"/>
      </rPr>
      <t xml:space="preserve">"Asunto: Orientaciones para el Seguimiento a la Atención adecuada a los Derechos de Petición". </t>
    </r>
  </si>
  <si>
    <r>
      <t xml:space="preserve">Acuerdo No. 060 (30/10/2001) 
</t>
    </r>
    <r>
      <rPr>
        <sz val="10"/>
        <color rgb="FF000000"/>
        <rFont val="Arial Narrow"/>
        <family val="2"/>
      </rPr>
      <t>Consejo Directivo del Archivo General de la Nación</t>
    </r>
    <r>
      <rPr>
        <b/>
        <sz val="12"/>
        <color rgb="FF000000"/>
        <rFont val="Arial Narrow"/>
        <family val="2"/>
      </rPr>
      <t xml:space="preserve">
"Por el cual se establecen pautas para la administración de las comunicaciones oficiales en las entidades públicas y las privadas que cumplen funciones públicas".</t>
    </r>
  </si>
  <si>
    <r>
      <rPr>
        <b/>
        <sz val="10"/>
        <rFont val="Arial Narrow"/>
        <family val="2"/>
      </rPr>
      <t xml:space="preserve">Art. Tercero: Unidades de Correspondencia: </t>
    </r>
    <r>
      <rPr>
        <sz val="10"/>
        <rFont val="Arial Narrow"/>
        <family val="2"/>
      </rPr>
      <t xml:space="preserve">Las entidades deberán establecer de acuerdo con su estructura, </t>
    </r>
    <r>
      <rPr>
        <b/>
        <sz val="10"/>
        <rFont val="Arial Narrow"/>
        <family val="2"/>
      </rPr>
      <t>la unidad de correspondencia</t>
    </r>
    <r>
      <rPr>
        <sz val="10"/>
        <rFont val="Arial Narrow"/>
        <family val="2"/>
      </rPr>
      <t xml:space="preserve"> que gestione de manera centralizada y normalizada, </t>
    </r>
    <r>
      <rPr>
        <b/>
        <sz val="10"/>
        <rFont val="Arial Narrow"/>
        <family val="2"/>
      </rPr>
      <t>los servicios de recepción, radicación y distribución de sus comunicaciones,</t>
    </r>
    <r>
      <rPr>
        <sz val="10"/>
        <rFont val="Arial Narrow"/>
        <family val="2"/>
      </rPr>
      <t xml:space="preserve"> de tal manera, que estos procedimientos contribuyan al desarrollo del programa de gestión documental y los programas de conservación, integrándose a los procesos que se llevarán en los archivos de gestión, centrales e históricos.
</t>
    </r>
    <r>
      <rPr>
        <b/>
        <sz val="10"/>
        <rFont val="Arial Narrow"/>
        <family val="2"/>
      </rPr>
      <t>Las unidades de correspondencia</t>
    </r>
    <r>
      <rPr>
        <sz val="10"/>
        <rFont val="Arial Narrow"/>
        <family val="2"/>
      </rPr>
      <t xml:space="preserve">, deberán contar con personal suficiente y capacitado y de los medios necesarios, </t>
    </r>
    <r>
      <rPr>
        <b/>
        <sz val="10"/>
        <rFont val="Arial Narrow"/>
        <family val="2"/>
      </rPr>
      <t>que permitan recibir, enviar y controlar oportunamente el trámite de las comunicaciones de carácter oficial,</t>
    </r>
    <r>
      <rPr>
        <sz val="10"/>
        <rFont val="Arial Narrow"/>
        <family val="2"/>
      </rPr>
      <t xml:space="preserve"> mediante servicios de mensajería interna y externa, fax, correo electrónico u otros, que faciliten la atención de las solicitudes presentadas por los ciudadanos.
</t>
    </r>
    <r>
      <rPr>
        <b/>
        <sz val="10"/>
        <rFont val="Arial Narrow"/>
        <family val="2"/>
      </rPr>
      <t xml:space="preserve">Art Quinto: Procedimientos para la radicación de comunicaciones oficiales:
</t>
    </r>
    <r>
      <rPr>
        <sz val="10"/>
        <rFont val="Arial Narrow"/>
        <family val="2"/>
      </rPr>
      <t xml:space="preserve">Los procedimientos para la radicación de comunicaciones oficiales, </t>
    </r>
    <r>
      <rPr>
        <b/>
        <sz val="10"/>
        <rFont val="Arial Narrow"/>
        <family val="2"/>
      </rPr>
      <t xml:space="preserve">velarán por la transparencia de la actuación administrativa, </t>
    </r>
    <r>
      <rPr>
        <sz val="10"/>
        <rFont val="Arial Narrow"/>
        <family val="2"/>
      </rPr>
      <t>razón por la cual,</t>
    </r>
    <r>
      <rPr>
        <b/>
        <u/>
        <sz val="10"/>
        <rFont val="Arial Narrow"/>
        <family val="2"/>
      </rPr>
      <t xml:space="preserve"> no se podrán reservar números de radicación, ni habrá números repetidos, enmendados, corregidos o tachados, la numeración será asignada en estricto orden de recepción de los documentos;</t>
    </r>
    <r>
      <rPr>
        <sz val="10"/>
        <rFont val="Arial Narrow"/>
        <family val="2"/>
      </rPr>
      <t xml:space="preserve"> cuando el usuario o peticionario presente personalmente la correspondencia, se le entregará de inmediato su copia debidamente radicada.</t>
    </r>
    <r>
      <rPr>
        <b/>
        <sz val="10"/>
        <rFont val="Arial Narrow"/>
        <family val="2"/>
      </rPr>
      <t xml:space="preserve"> Al comenzar cada año, se iniciará la radicación consecutiva a partir de uno, utilizando sistemas manuales, mecánicos o automatizados.</t>
    </r>
    <r>
      <rPr>
        <sz val="10"/>
        <rFont val="Arial Narrow"/>
        <family val="2"/>
      </rPr>
      <t xml:space="preserve">  </t>
    </r>
    <r>
      <rPr>
        <b/>
        <u/>
        <sz val="10"/>
        <rFont val="Arial Narrow"/>
        <family val="2"/>
      </rPr>
      <t xml:space="preserve">Cuando existan errores en la radicación y se anulen los números, se debe dejar constancia por escrito, con la respectiva justificación y firma del Jefe de la unidad de correspondencia. 
</t>
    </r>
    <r>
      <rPr>
        <b/>
        <sz val="10"/>
        <rFont val="Arial Narrow"/>
        <family val="2"/>
      </rPr>
      <t xml:space="preserve">Art. Sexto: Numeración de actos administrativos: </t>
    </r>
    <r>
      <rPr>
        <sz val="10"/>
        <rFont val="Arial Narrow"/>
        <family val="2"/>
      </rPr>
      <t xml:space="preserve">La numeración de los actos administrativos </t>
    </r>
    <r>
      <rPr>
        <b/>
        <sz val="10"/>
        <rFont val="Arial Narrow"/>
        <family val="2"/>
      </rPr>
      <t xml:space="preserve">debe ser consecutiva </t>
    </r>
    <r>
      <rPr>
        <sz val="10"/>
        <rFont val="Arial Narrow"/>
        <family val="2"/>
      </rPr>
      <t xml:space="preserve">y las oficinas encargadas de dicha actividad, se encargarán de </t>
    </r>
    <r>
      <rPr>
        <b/>
        <sz val="10"/>
        <rFont val="Arial Narrow"/>
        <family val="2"/>
      </rPr>
      <t>llevar los controles, atender las consultas y los reportes necesario</t>
    </r>
    <r>
      <rPr>
        <sz val="10"/>
        <rFont val="Arial Narrow"/>
        <family val="2"/>
      </rPr>
      <t xml:space="preserve">s y serán responsables de que </t>
    </r>
    <r>
      <rPr>
        <b/>
        <sz val="10"/>
        <rFont val="Arial Narrow"/>
        <family val="2"/>
      </rPr>
      <t>no se reserven, tachen o enmienden números, no se numeren los actos administrativos que no estén debidamente firmados</t>
    </r>
    <r>
      <rPr>
        <sz val="10"/>
        <rFont val="Arial Narrow"/>
        <family val="2"/>
      </rPr>
      <t xml:space="preserve"> y se cumplan todas las disposiciones establecidas para el efecto.
</t>
    </r>
    <r>
      <rPr>
        <b/>
        <sz val="10"/>
        <rFont val="Arial Narrow"/>
        <family val="2"/>
      </rPr>
      <t>Art. Octavo: Control de comunicaciones oficiale</t>
    </r>
    <r>
      <rPr>
        <sz val="10"/>
        <rFont val="Arial Narrow"/>
        <family val="2"/>
      </rPr>
      <t xml:space="preserve">s: </t>
    </r>
    <r>
      <rPr>
        <b/>
        <sz val="10"/>
        <rFont val="Arial Narrow"/>
        <family val="2"/>
      </rPr>
      <t>Las unidades de correspondencia, elaborarán planillas, formatos y controles manuales o automatizados que permitan certificar la recepción de los documentos,</t>
    </r>
    <r>
      <rPr>
        <sz val="10"/>
        <rFont val="Arial Narrow"/>
        <family val="2"/>
      </rPr>
      <t xml:space="preserve"> por parte de los funcionarios competentes y </t>
    </r>
    <r>
      <rPr>
        <b/>
        <sz val="10"/>
        <rFont val="Arial Narrow"/>
        <family val="2"/>
      </rPr>
      <t>dispondrán de servicios de alerta para el seguimiento a los tiempos de respuesta</t>
    </r>
    <r>
      <rPr>
        <sz val="10"/>
        <rFont val="Arial Narrow"/>
        <family val="2"/>
      </rPr>
      <t xml:space="preserve"> de las comunicaciones recibidas.
</t>
    </r>
    <r>
      <rPr>
        <b/>
        <sz val="10"/>
        <rFont val="Arial Narrow"/>
        <family val="2"/>
      </rPr>
      <t xml:space="preserve">Art. Décimo: Comunicaciones oficiales recibidas: </t>
    </r>
    <r>
      <rPr>
        <sz val="10"/>
        <rFont val="Arial Narrow"/>
        <family val="2"/>
      </rPr>
      <t xml:space="preserve">Las comunicaciones oficiales que ingresen a las instituciones deberán ser revisadas, para verificar la competencia, los anexos, el destino y los datos de origen del ciudadano o entidad que las remite, dirección donde se deba enviar respuesta y asunto correspondiente, si es competencia de la entidad, se procederá a la radicación del mismo. </t>
    </r>
    <r>
      <rPr>
        <b/>
        <sz val="10"/>
        <rFont val="Arial Narrow"/>
        <family val="2"/>
      </rPr>
      <t xml:space="preserve">Cuando una comunicación no esté firmada ni presente el nombre del responsable o responsables de su contenido, se considerará anónima y deberá ser remitida sin radicar, a la oficina de su competencia, donde se determinarán las acciones a seguir.
Art. Décimo segundo: Comunicaciones oficiales vía fax: </t>
    </r>
    <r>
      <rPr>
        <sz val="10"/>
        <rFont val="Arial Narrow"/>
        <family val="2"/>
      </rPr>
      <t xml:space="preserve">Las comunicaciones recibidas y enviadas por este medio, se tramitarán, teniendo en cuenta la información que forma parte integral de las series establecidas en las tablas de retención documental, para la respectiva radicación en la unidad de correspondencia, la cual se encargará de dar los lineamientos para el control y establecer los procedimientos adecuados para su administración. </t>
    </r>
    <r>
      <rPr>
        <b/>
        <sz val="10"/>
        <rFont val="Arial Narrow"/>
        <family val="2"/>
      </rPr>
      <t>Las entidades que utilizan para la impresión de los fax, papel químico, deberán reproducir este documento, sobre papel que garantice su permanencia y durabilidad.</t>
    </r>
    <r>
      <rPr>
        <sz val="10"/>
        <rFont val="Arial Narrow"/>
        <family val="2"/>
      </rPr>
      <t xml:space="preserve">
</t>
    </r>
    <r>
      <rPr>
        <b/>
        <sz val="10"/>
        <rFont val="Arial Narrow"/>
        <family val="2"/>
      </rPr>
      <t xml:space="preserve">Art. Décimo tercero: Comunicaciones oficiales por correo electrónico: </t>
    </r>
    <r>
      <rPr>
        <sz val="10"/>
        <rFont val="Arial Narrow"/>
        <family val="2"/>
      </rPr>
      <t xml:space="preserve">Las entidades que dispongan de Internet y servicios de correo electrónico, reglamentarán su utilización y asignarán responsabilidades de acuerdo con la cantidad de cuentas habilitadas. En todo caso, las unidades de correspondencia tendrán el control de los mismos, garantizando el seguimiento de las comunicaciones oficiales recibidas y enviadas. </t>
    </r>
    <r>
      <rPr>
        <b/>
        <sz val="10"/>
        <rFont val="Arial Narrow"/>
        <family val="2"/>
      </rPr>
      <t xml:space="preserve">Para los efectos de acceso y uso de los mensajes de datos del comercio electrónico y de las firmas digitales se deben atender las disposiciones de la Ley 527 de 1999 y demás normas relacionadas. </t>
    </r>
  </si>
  <si>
    <t>CRITERIOS: TÉRMINOS PARA RESOLVER UNA PETICIÓN</t>
  </si>
  <si>
    <r>
      <rPr>
        <b/>
        <sz val="12"/>
        <rFont val="Arial Narrow"/>
        <family val="2"/>
      </rPr>
      <t>Art. 14.</t>
    </r>
    <r>
      <rPr>
        <sz val="12"/>
        <rFont val="Arial Narrow"/>
        <family val="2"/>
      </rPr>
      <t> </t>
    </r>
    <r>
      <rPr>
        <b/>
        <sz val="12"/>
        <rFont val="Arial Narrow"/>
        <family val="2"/>
      </rPr>
      <t>Términos para resolver las distintas modalidades de peticiones</t>
    </r>
    <r>
      <rPr>
        <sz val="12"/>
        <rFont val="Arial Narrow"/>
        <family val="2"/>
      </rPr>
      <t xml:space="preserve">: " Salvo norma legal especial y so pena de sanción disciplinaria, </t>
    </r>
    <r>
      <rPr>
        <b/>
        <sz val="12"/>
        <rFont val="Arial Narrow"/>
        <family val="2"/>
      </rPr>
      <t>toda petición deberá resolverse dentro de los quince (15) días siguientes a su recepción.</t>
    </r>
    <r>
      <rPr>
        <sz val="12"/>
        <rFont val="Arial Narrow"/>
        <family val="2"/>
      </rPr>
      <t xml:space="preserve">  
</t>
    </r>
    <r>
      <rPr>
        <b/>
        <sz val="12"/>
        <rFont val="Arial Narrow"/>
        <family val="2"/>
      </rPr>
      <t>1. Las peticiones de documentos y de información deberán resolverse dentro de los diez (10) días siguientes a su recepción.</t>
    </r>
    <r>
      <rPr>
        <sz val="12"/>
        <rFont val="Arial Narrow"/>
        <family val="2"/>
      </rPr>
      <t xml:space="preserve">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t>
    </r>
    <r>
      <rPr>
        <b/>
        <sz val="12"/>
        <rFont val="Arial Narrow"/>
        <family val="2"/>
      </rPr>
      <t>2</t>
    </r>
    <r>
      <rPr>
        <sz val="12"/>
        <rFont val="Arial Narrow"/>
        <family val="2"/>
      </rPr>
      <t>.</t>
    </r>
    <r>
      <rPr>
        <b/>
        <sz val="12"/>
        <rFont val="Arial Narrow"/>
        <family val="2"/>
      </rPr>
      <t xml:space="preserve"> Las peticiones mediante las cuales se eleva una consulta</t>
    </r>
    <r>
      <rPr>
        <sz val="12"/>
        <rFont val="Arial Narrow"/>
        <family val="2"/>
      </rPr>
      <t xml:space="preserve"> a las autoridades en relación con las materias a su cargo deberán resolverse dentro de los treinta </t>
    </r>
    <r>
      <rPr>
        <b/>
        <sz val="12"/>
        <rFont val="Arial Narrow"/>
        <family val="2"/>
      </rPr>
      <t>(30) días siguientes a su recepción.</t>
    </r>
    <r>
      <rPr>
        <sz val="12"/>
        <rFont val="Arial Narrow"/>
        <family val="2"/>
      </rPr>
      <t xml:space="preserve">
</t>
    </r>
    <r>
      <rPr>
        <b/>
        <sz val="12"/>
        <rFont val="Arial Narrow"/>
        <family val="2"/>
      </rPr>
      <t>PARÁGRAFO.</t>
    </r>
    <r>
      <rPr>
        <sz val="12"/>
        <rFont val="Arial Narrow"/>
        <family val="2"/>
      </rPr>
      <t xml:space="preserve">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r>
  </si>
  <si>
    <r>
      <rPr>
        <b/>
        <sz val="12"/>
        <rFont val="Arial Narrow"/>
        <family val="2"/>
      </rPr>
      <t xml:space="preserve">Art. 21. Funcionarios sin competencia: </t>
    </r>
    <r>
      <rPr>
        <sz val="12"/>
        <rFont val="Arial Narrow"/>
        <family val="2"/>
      </rPr>
      <t xml:space="preserve">"Si la autoridad a quien se dirige la petición no es la competente, se informará de inmediato al interesado si este actúa verbalmente, </t>
    </r>
    <r>
      <rPr>
        <b/>
        <sz val="12"/>
        <rFont val="Arial Narrow"/>
        <family val="2"/>
      </rPr>
      <t>o dentro de los cinco (5) días siguientes al de la recepción,</t>
    </r>
    <r>
      <rPr>
        <sz val="12"/>
        <rFont val="Arial Narrow"/>
        <family val="2"/>
      </rPr>
      <t xml:space="preserve"> si obró por escrito. Dentro del término señalado remitirá la petición al competente y enviará copia del oficio remisorio al peticionario o en caso de no existir funcionario competente así se lo comunicará".</t>
    </r>
  </si>
  <si>
    <t>Tipo solicitud</t>
  </si>
  <si>
    <t>Días</t>
  </si>
  <si>
    <t>Detalle</t>
  </si>
  <si>
    <t>Traslados por competencia</t>
  </si>
  <si>
    <t>Días siguientes a su recepción</t>
  </si>
  <si>
    <t>Peticiones de documentos y de información</t>
  </si>
  <si>
    <t>Solicitud de información pública</t>
  </si>
  <si>
    <t>DE ACCESO A INFORMACIÓN</t>
  </si>
  <si>
    <t>Petición (de interés general o particular)</t>
  </si>
  <si>
    <t>SERVICIO O FUNCIÓN PROPIA DE LA ENTIDAD 7 INDIVIDUAL INTERROGANTE E INQUIETUD</t>
  </si>
  <si>
    <t>Quejas</t>
  </si>
  <si>
    <t>Reclamos</t>
  </si>
  <si>
    <t>SUGERENCIA  Y FELICITACIÓN15</t>
  </si>
  <si>
    <t>DENUNCIA 30 DIAS??</t>
  </si>
  <si>
    <t xml:space="preserve">Denuncias </t>
  </si>
  <si>
    <t>POSIBLE ACTO DE CORRUPCIÓN</t>
  </si>
  <si>
    <t>Consulta</t>
  </si>
  <si>
    <t>SEGUIMIENTO A LA GESTIÓN DE PQRSD -ESTADÍSTICAS</t>
  </si>
  <si>
    <t>CATEGORIAS - 2DO SEMESTRE 2022</t>
  </si>
  <si>
    <t>Categoría Comunicaciones</t>
  </si>
  <si>
    <t>No aplica</t>
  </si>
  <si>
    <t>Solicitud documentos e información</t>
  </si>
  <si>
    <t>Petición de interés general o particular</t>
  </si>
  <si>
    <t>Consultas</t>
  </si>
  <si>
    <t>Queja</t>
  </si>
  <si>
    <t>Reclamo</t>
  </si>
  <si>
    <t>Sugerencia</t>
  </si>
  <si>
    <t>Denuncia</t>
  </si>
  <si>
    <t>Total Comunicaciones Gestionadas</t>
  </si>
  <si>
    <t>CATEGORIAS SELECCIONADAS</t>
  </si>
  <si>
    <t>Universo</t>
  </si>
  <si>
    <t>Muestra</t>
  </si>
  <si>
    <t>Ver calculo</t>
  </si>
  <si>
    <t>2. PETICIONES POR DEPENDENCIA Y CANALES DE COMUNICACIÓN</t>
  </si>
  <si>
    <t>Canales de Comunicación 01_2023</t>
  </si>
  <si>
    <t>Dependencias</t>
  </si>
  <si>
    <t>Correo Email</t>
  </si>
  <si>
    <t>Portal Web</t>
  </si>
  <si>
    <t>Presencial</t>
  </si>
  <si>
    <t>Telefónica</t>
  </si>
  <si>
    <t>Radicados</t>
  </si>
  <si>
    <t>Variación</t>
  </si>
  <si>
    <t>Subdirección Académica</t>
  </si>
  <si>
    <t>Grupo de Talento Humano</t>
  </si>
  <si>
    <t>Grupo de Gestión Financiera</t>
  </si>
  <si>
    <t>Grupo de Gestión Documental</t>
  </si>
  <si>
    <t>Jurídica</t>
  </si>
  <si>
    <t>Relaciones Interinstitucionales</t>
  </si>
  <si>
    <t>Biblioteca</t>
  </si>
  <si>
    <t>Subdirección Administrativa y Financiera</t>
  </si>
  <si>
    <t>Grupo de Planeación</t>
  </si>
  <si>
    <t>Equipo de Museos</t>
  </si>
  <si>
    <t>Dirección General</t>
  </si>
  <si>
    <t>Grupo de Investigación</t>
  </si>
  <si>
    <t>Solicitud Externa</t>
  </si>
  <si>
    <t>Equipo de Comunicaciones</t>
  </si>
  <si>
    <t>Grupo de Recursos Físicos</t>
  </si>
  <si>
    <t xml:space="preserve">Total </t>
  </si>
  <si>
    <t>3. ANALISIS DE INDICADOR DE OPORTUNIDAD EN LA RESPUESTA</t>
  </si>
  <si>
    <t>Concepto</t>
  </si>
  <si>
    <t>2 Trimestre 2023</t>
  </si>
  <si>
    <t>1 Trimestre 2023</t>
  </si>
  <si>
    <t>Numero de Radicados</t>
  </si>
  <si>
    <t>% de oportunidad</t>
  </si>
  <si>
    <t>4. OPORTUNIDAD EN LA RADICACIÓN Y RESPUESTA DE PQRSD</t>
  </si>
  <si>
    <t>Radicación</t>
  </si>
  <si>
    <t>Respuesta</t>
  </si>
  <si>
    <t>CRITERIO</t>
  </si>
  <si>
    <t>CANT</t>
  </si>
  <si>
    <t>%</t>
  </si>
  <si>
    <t>Oportuno</t>
  </si>
  <si>
    <t>No Oportuno</t>
  </si>
  <si>
    <t>Sin Evidencia</t>
  </si>
  <si>
    <t>Totales</t>
  </si>
  <si>
    <t>5. TIEMPOS ENTRE LA RECEPCIÓN  Y LA RADICACIÓN DE LA PQRSD</t>
  </si>
  <si>
    <t># Días 
(Hábiles)</t>
  </si>
  <si>
    <t>Petición 
General</t>
  </si>
  <si>
    <t>Total</t>
  </si>
  <si>
    <t>0 días</t>
  </si>
  <si>
    <t>1 día</t>
  </si>
  <si>
    <t>2 días</t>
  </si>
  <si>
    <t>Mayor a 2 días</t>
  </si>
  <si>
    <t>6. TIEMPOS DE RESPUESTA PQRSD</t>
  </si>
  <si>
    <t>Días 
Hábiles</t>
  </si>
  <si>
    <t>De 0 a 10</t>
  </si>
  <si>
    <t>De 11-15</t>
  </si>
  <si>
    <t>Mayor 15</t>
  </si>
  <si>
    <t>Sin evidencia</t>
  </si>
  <si>
    <t>INSTITUTO CARO Y CUERVO -ICC</t>
  </si>
  <si>
    <t>DETALLE DE PETICIONES OBJETO DE REVISIÓN</t>
  </si>
  <si>
    <t>Datos de Radicación Gestión Documental</t>
  </si>
  <si>
    <t>Revisión Documentos de Entrada y Radicación</t>
  </si>
  <si>
    <t>Revisión a la Oportunidad y Calidad de las Respuestas</t>
  </si>
  <si>
    <t># de Radicado</t>
  </si>
  <si>
    <t>Fecha Ingreso 
Aplicativo</t>
  </si>
  <si>
    <t>Tipo de petición</t>
  </si>
  <si>
    <t>Término según Ley 1755/2015</t>
  </si>
  <si>
    <t>Fecha Solicitud</t>
  </si>
  <si>
    <t>Canal de Comunicación</t>
  </si>
  <si>
    <t>Solicitud Digitalizada Aplicativo</t>
  </si>
  <si>
    <t>Peticiones registradas con otra categoría</t>
  </si>
  <si>
    <t>Asunto /Requerimiento</t>
  </si>
  <si>
    <t>Se Registran datos del peticionario en Aplicativo</t>
  </si>
  <si>
    <t>Se detalla petición en aplicativo</t>
  </si>
  <si>
    <t>Es posible identificar claramente la petición</t>
  </si>
  <si>
    <t>Discapacidad</t>
  </si>
  <si>
    <t>Atención Preferencial</t>
  </si>
  <si>
    <t>Identificación Poblacional</t>
  </si>
  <si>
    <t>Días entre Recibido y Radicado</t>
  </si>
  <si>
    <t>Oportunidad radicado_1</t>
  </si>
  <si>
    <t>Observación</t>
  </si>
  <si>
    <t>Petición con Evidencia de Rta</t>
  </si>
  <si>
    <t>Fecha Respuesta
Final</t>
  </si>
  <si>
    <t>Fecha Cierre
Petición</t>
  </si>
  <si>
    <t>Días Transcurridos</t>
  </si>
  <si>
    <t>Medio de Respuesta</t>
  </si>
  <si>
    <t>área que responde</t>
  </si>
  <si>
    <t>Persona que responde</t>
  </si>
  <si>
    <t>Resolución total de la petición en el periodo</t>
  </si>
  <si>
    <t>Presenta multiples traslados Internos</t>
  </si>
  <si>
    <t>Petición Presenta cierres automático y reaperturas</t>
  </si>
  <si>
    <t>Justificación (Razones precisas al peticionario para conceder, negar, ampliar tiempo o trasladar la solicitud)</t>
  </si>
  <si>
    <t>Lenguaje utilizado de manera clara, congruente y comprensible hacia el peticionario</t>
  </si>
  <si>
    <t>Invita a realizar encuesta satisfacción</t>
  </si>
  <si>
    <t>Tiempo entre recibido y cierre</t>
  </si>
  <si>
    <t>Oportunidad en Respuesta</t>
  </si>
  <si>
    <t>Correo electrónico</t>
  </si>
  <si>
    <t>Sí</t>
  </si>
  <si>
    <t>No</t>
  </si>
  <si>
    <t>Ninguna</t>
  </si>
  <si>
    <t>Telefonica</t>
  </si>
  <si>
    <t>Petición</t>
  </si>
  <si>
    <t>T. Solicitud</t>
  </si>
  <si>
    <t>Canal</t>
  </si>
  <si>
    <t>Creado</t>
  </si>
  <si>
    <t>Cerrado</t>
  </si>
  <si>
    <t>Dependencia</t>
  </si>
  <si>
    <t>REVISIÓN PRESENTACIÓN INFORMES TRIMESTRALES PQRSD</t>
  </si>
  <si>
    <t>Requerimientos Normativos</t>
  </si>
  <si>
    <t>Revisión</t>
  </si>
  <si>
    <t>Observaciones</t>
  </si>
  <si>
    <t>(1) El número de solicitudes recibidas. (Art. 2.1.1.6.2 Decreto 1081 de 2015)</t>
  </si>
  <si>
    <t>Punto 7. PQRSD recibidas en el trimestre por modalidad</t>
  </si>
  <si>
    <t>(2) El número de solicitudes que fueron trasladadas a otra institución. (Art. 2.1.1.6.2 Decreto 1081 de 2015)</t>
  </si>
  <si>
    <t>(3) El tiempo de respuesta a cada solicitud. (Art. 2.1.1.6.2 Decreto 1081 de 2015)</t>
  </si>
  <si>
    <t>(4) El número de solicitudes en las que se negó el acceso a la información. (Art. 2.1.1.6.2 Decreto 1081 de 2015)</t>
  </si>
  <si>
    <t>No cumple</t>
  </si>
  <si>
    <t>(5) Se encuentra publicado. (Art. 2.1.1.6.2 Decreto 1081 de 2015)</t>
  </si>
  <si>
    <t>Ver enlace del Informe</t>
  </si>
  <si>
    <r>
      <t xml:space="preserve">Sí, página del ICC en la sección de </t>
    </r>
    <r>
      <rPr>
        <i/>
        <sz val="11"/>
        <color theme="1"/>
        <rFont val="Arial Narrow"/>
        <family val="2"/>
      </rPr>
      <t>Transparencia y Acceso a la Información Pública</t>
    </r>
    <r>
      <rPr>
        <sz val="11"/>
        <color theme="1"/>
        <rFont val="Arial Narrow"/>
        <family val="2"/>
      </rPr>
      <t>/ 4. Planeación, presupuesto e informes /4.10. Informes trimestrales sobre acceso a información, quejas y reclamos</t>
    </r>
  </si>
  <si>
    <t>(6) Periodicidad de presentación. (Art. 2.1.1.6.2 Decreto 1081 de 2015)</t>
  </si>
  <si>
    <t>Trimestral</t>
  </si>
  <si>
    <t xml:space="preserve">Cumple </t>
  </si>
  <si>
    <t>(7) Informar periódicamente al jefe o director de la entidad sobre el desempeño de sus funciones, incluyendo: (Art 54 de a  Ley 190 de 1995)</t>
  </si>
  <si>
    <t>a. Servicios sobre los que se presente el mayor número de quejas y reclamos (Art 54 de a  Ley 190 de 1995)</t>
  </si>
  <si>
    <t>b. Principales recomendaciones sugeridas por los particulares que tengan por objeto mejorar el servicio que preste la entidad, racionalizar el empleo de los recursos disponibles y hacer más participativa la gestión pública (Art 54 de a  Ley 190 de 1995)</t>
  </si>
  <si>
    <t>En informe no se evidencia detalle de las principales recomendaciones realizadas por particulares a la prestación de los  servicios del ICC</t>
  </si>
  <si>
    <t>(8) Coordinar actividades con los jefes de unidad de quejas y reclamos de la entidad superior y de las entidades del área a que pertenece la entidad para lograr eficiencia y eficacia del sistema. (Art. 9 del Decreto 2232 de 1995)</t>
  </si>
  <si>
    <t>Enlace del Informe</t>
  </si>
  <si>
    <t>Referente Normativo</t>
  </si>
  <si>
    <t>Artículo</t>
  </si>
  <si>
    <t>Link</t>
  </si>
  <si>
    <r>
      <rPr>
        <b/>
        <sz val="11"/>
        <rFont val="Arial Narrow"/>
        <family val="2"/>
      </rPr>
      <t>Art. 11, literal h)</t>
    </r>
    <r>
      <rPr>
        <sz val="11"/>
        <rFont val="Arial Narrow"/>
        <family val="2"/>
      </rPr>
      <t xml:space="preserve"> Todo mecanismo de presentación directa de solicitudes, quejas y reclamos a disposición del público en relación con acciones u omisiones del sujeto obligado, junto con un informe de todas las solicitudes, denuncias y los tiempos de respuesta del sujeto obligado; </t>
    </r>
    <r>
      <rPr>
        <b/>
        <sz val="11"/>
        <rFont val="Arial Narrow"/>
        <family val="2"/>
      </rPr>
      <t>(Ver Art. 2.1.1.6.2. Decreto 1081 de 2015)</t>
    </r>
  </si>
  <si>
    <t>Ley 1712 de 2014 - Gestor Normativo - Función Pública (funcionpublica.gov.co)</t>
  </si>
  <si>
    <r>
      <rPr>
        <b/>
        <sz val="11"/>
        <rFont val="Arial Narrow"/>
        <family val="2"/>
      </rPr>
      <t>Capitulo 6, Art. 2.1.1.6.2. Informes de solicitudes de acceso a información.</t>
    </r>
    <r>
      <rPr>
        <sz val="11"/>
        <rFont val="Arial Narrow"/>
        <family val="2"/>
      </rPr>
      <t xml:space="preserve"> De conformidad con lo establecido en el </t>
    </r>
    <r>
      <rPr>
        <b/>
        <sz val="11"/>
        <rFont val="Arial Narrow"/>
        <family val="2"/>
      </rPr>
      <t>literal h) del artículo 11 de la Ley 1712 de 2014</t>
    </r>
    <r>
      <rPr>
        <sz val="11"/>
        <rFont val="Arial Narrow"/>
        <family val="2"/>
      </rPr>
      <t xml:space="preserve">, </t>
    </r>
    <r>
      <rPr>
        <b/>
        <sz val="11"/>
        <rFont val="Arial Narrow"/>
        <family val="2"/>
      </rPr>
      <t>los sujetos obligados deberán publicar los informes de todas las solicitudes, denuncias y los tiempos de respuesta</t>
    </r>
    <r>
      <rPr>
        <sz val="11"/>
        <rFont val="Arial Narrow"/>
        <family val="2"/>
      </rPr>
      <t xml:space="preserve">.  Respecto de las solicitudes de acceso a información pública, el informe debe discriminar la siguiente información mínima:
</t>
    </r>
    <r>
      <rPr>
        <b/>
        <sz val="11"/>
        <rFont val="Arial Narrow"/>
        <family val="2"/>
      </rPr>
      <t>(1) El número de solicitudes recibidas.
(2) El número de solicitudes que fueron trasladadas a otra institución.
(3) El tiempo de respuesta a cada solicitud.
(4) El número de solicitudes en las que se negó el acceso a la información.
El informe sobre solicitudes de acceso a información estará a disposición del público en los términos establecidos en el artículo 4 del presente decreto.</t>
    </r>
    <r>
      <rPr>
        <sz val="11"/>
        <rFont val="Arial Narrow"/>
        <family val="2"/>
      </rPr>
      <t xml:space="preserve">
PARÁGRAFO 1. Los sujetos obligados de la</t>
    </r>
    <r>
      <rPr>
        <b/>
        <sz val="11"/>
        <rFont val="Arial Narrow"/>
        <family val="2"/>
      </rPr>
      <t xml:space="preserve"> Ley 1712 de 2014</t>
    </r>
    <r>
      <rPr>
        <sz val="11"/>
        <rFont val="Arial Narrow"/>
        <family val="2"/>
      </rPr>
      <t xml:space="preserve">, que también son sujetos de la </t>
    </r>
    <r>
      <rPr>
        <b/>
        <sz val="11"/>
        <rFont val="Arial Narrow"/>
        <family val="2"/>
      </rPr>
      <t>Ley 190 de 1995</t>
    </r>
    <r>
      <rPr>
        <sz val="11"/>
        <rFont val="Arial Narrow"/>
        <family val="2"/>
      </rPr>
      <t xml:space="preserve">, podrán incluir los informes de solicitudes de acceso a la información a que se refiere el presente artículo, en los informes de que trata el artículo </t>
    </r>
    <r>
      <rPr>
        <b/>
        <sz val="11"/>
        <rFont val="Arial Narrow"/>
        <family val="2"/>
      </rPr>
      <t>54 de la Ley 190 de 1995</t>
    </r>
    <r>
      <rPr>
        <sz val="11"/>
        <rFont val="Arial Narrow"/>
        <family val="2"/>
      </rPr>
      <t xml:space="preserve">.
PARÁGRAFO 2. El primer informe de solicitudes de acceso a la información deberá publicarse seis meses después de la expedición del presente decreto, para el caso de los sujetos obligados del orden nacional; los entes territoriales deberán hacerlo 6 meses después de la entrada en vigencia de la </t>
    </r>
    <r>
      <rPr>
        <b/>
        <sz val="11"/>
        <rFont val="Arial Narrow"/>
        <family val="2"/>
      </rPr>
      <t>Ley 1712 de 2014.  (Decreto 103/15, art. 52)</t>
    </r>
  </si>
  <si>
    <t>https://www.funcionpublica.gov.co/eva/gestornormativo/norma.php?i=73593</t>
  </si>
  <si>
    <r>
      <rPr>
        <b/>
        <sz val="11"/>
        <rFont val="Arial Narrow"/>
        <family val="2"/>
      </rPr>
      <t>V. Aspectos Institucionales y pedagógicos /B. Sistemas de Quejas y Reclamos, Art. 54</t>
    </r>
    <r>
      <rPr>
        <sz val="11"/>
        <rFont val="Arial Narrow"/>
        <family val="2"/>
      </rPr>
      <t xml:space="preserve">: Las dependencias a que hace referencia el artículo anterior que reciban las quejas y reclamos deberán informar periódicamente al jefe o director de la entidad sobre el desempeño de sus funciones, los cuales deberán incluir: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 </t>
    </r>
    <r>
      <rPr>
        <b/>
        <sz val="11"/>
        <rFont val="Arial Narrow"/>
        <family val="2"/>
      </rPr>
      <t>Ver Decreto Nacional 2232 de 1995</t>
    </r>
  </si>
  <si>
    <t>https://www.funcionpublica.gov.co/eva/gestornormativo/norma.php?i=321</t>
  </si>
  <si>
    <r>
      <rPr>
        <b/>
        <sz val="11"/>
        <rFont val="Arial Narrow"/>
        <family val="2"/>
      </rPr>
      <t>Art.  7º.- Quejas y reclamos.</t>
    </r>
    <r>
      <rPr>
        <sz val="11"/>
        <rFont val="Arial Narrow"/>
        <family val="2"/>
      </rPr>
      <t xml:space="preserve"> La dependencia de que trata el artículo </t>
    </r>
    <r>
      <rPr>
        <b/>
        <sz val="11"/>
        <rFont val="Arial Narrow"/>
        <family val="2"/>
      </rPr>
      <t>53 de la Ley 190/95</t>
    </r>
    <r>
      <rPr>
        <sz val="11"/>
        <rFont val="Arial Narrow"/>
        <family val="2"/>
      </rPr>
      <t xml:space="preserve"> deberá estar dirigida o coordinada por la Secretaría General u otra dependencia de alto nivel.
</t>
    </r>
    <r>
      <rPr>
        <b/>
        <sz val="11"/>
        <rFont val="Arial Narrow"/>
        <family val="2"/>
      </rPr>
      <t>Art. 8º.- Funciones.</t>
    </r>
    <r>
      <rPr>
        <sz val="11"/>
        <rFont val="Arial Narrow"/>
        <family val="2"/>
      </rPr>
      <t xml:space="preserve"> Son funciones de las dependencias de quejas y reclamos:
a) Las contempladas de los artículos </t>
    </r>
    <r>
      <rPr>
        <b/>
        <sz val="11"/>
        <rFont val="Arial Narrow"/>
        <family val="2"/>
      </rPr>
      <t>49, 53 y 54 de la Ley 190/95</t>
    </r>
    <r>
      <rPr>
        <sz val="11"/>
        <rFont val="Arial Narrow"/>
        <family val="2"/>
      </rPr>
      <t xml:space="preserve">;
b) La de ser centro de información de los ciudadanos sobre los siguientes temas de la entidad:
     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t>
    </r>
    <r>
      <rPr>
        <b/>
        <sz val="11"/>
        <rFont val="Arial Narrow"/>
        <family val="2"/>
      </rPr>
      <t>Art.  9º.- Actividades del jefe.</t>
    </r>
    <r>
      <rPr>
        <sz val="11"/>
        <rFont val="Arial Narrow"/>
        <family val="2"/>
      </rPr>
      <t xml:space="preserve"> En desarrollo de las anteriores funciones el jefe de esta dependencia deberá: Coordinar actividades con el jefe de la unidad de control interno y con el jefe de la unidad de planeación, para el mejoramiento continuo de la gestión de la entidad.
</t>
    </r>
    <r>
      <rPr>
        <b/>
        <i/>
        <sz val="11"/>
        <rFont val="Arial Narrow"/>
        <family val="2"/>
      </rPr>
      <t>Coordinar actividades con los jefes de unidad de quejas y reclamos de la entidad superior y de las entidades del área a que pertenece la entidad para lograr eficiencia y eficacia del sistema.</t>
    </r>
    <r>
      <rPr>
        <sz val="11"/>
        <rFont val="Arial Narrow"/>
        <family val="2"/>
      </rPr>
      <t xml:space="preserve"> Presentar el informe de que trata el artículo </t>
    </r>
    <r>
      <rPr>
        <b/>
        <sz val="11"/>
        <rFont val="Arial Narrow"/>
        <family val="2"/>
      </rPr>
      <t>54 de la Ley 190 de 1995</t>
    </r>
    <r>
      <rPr>
        <sz val="11"/>
        <rFont val="Arial Narrow"/>
        <family val="2"/>
      </rPr>
      <t xml:space="preserve">. Este informe debe ser presentado con una </t>
    </r>
    <r>
      <rPr>
        <b/>
        <sz val="11"/>
        <rFont val="Arial Narrow"/>
        <family val="2"/>
      </rPr>
      <t>periodicidad mínima trimestral, al jefe o director de la entidad</t>
    </r>
    <r>
      <rPr>
        <sz val="11"/>
        <rFont val="Arial Narrow"/>
        <family val="2"/>
      </rPr>
      <t>.</t>
    </r>
  </si>
  <si>
    <t>https://www.funcionpublica.gov.co/eva/gestornormativo/norma.php?i=1533</t>
  </si>
  <si>
    <t xml:space="preserve"> </t>
  </si>
  <si>
    <t>SISTEMA DE CERTIFICACIÓN ELECTRÓNICA DE TIEMPOS LABORADOS -CETIL</t>
  </si>
  <si>
    <t>Documento</t>
  </si>
  <si>
    <t>Nombres y Apellidos</t>
  </si>
  <si>
    <t>Entidad Solicitante</t>
  </si>
  <si>
    <t>Empleador</t>
  </si>
  <si>
    <t>Entidad Certificadora</t>
  </si>
  <si>
    <t>Fecha de la Solicitud</t>
  </si>
  <si>
    <t>Estado de la Solicitud</t>
  </si>
  <si>
    <t>Fecha del Trámite</t>
  </si>
  <si>
    <t>Origen Información</t>
  </si>
  <si>
    <t>Documento Certificación</t>
  </si>
  <si>
    <t>Expedida - Verificada</t>
  </si>
  <si>
    <t>CETIL</t>
  </si>
  <si>
    <t>C 19441198</t>
  </si>
  <si>
    <t>BUSTOS ARMANDO</t>
  </si>
  <si>
    <t>C 19441198.PDF</t>
  </si>
  <si>
    <t>CONTROL INTERNO DISCIPLINARIO</t>
  </si>
  <si>
    <t>ESTADO DEL TRÁMITE DE QUEJAS ANTE CONTROL INTERNO DISCIPLINARIO</t>
  </si>
  <si>
    <t>EXPEDIENTE</t>
  </si>
  <si>
    <t>ORIGEN</t>
  </si>
  <si>
    <t>QUEJA</t>
  </si>
  <si>
    <t>INFORME</t>
  </si>
  <si>
    <t>ESTADO</t>
  </si>
  <si>
    <r>
      <rPr>
        <b/>
        <sz val="11"/>
        <color theme="1"/>
        <rFont val="Arial Narrow"/>
        <family val="2"/>
      </rPr>
      <t>ICC-DIS-001-23</t>
    </r>
    <r>
      <rPr>
        <sz val="11"/>
        <color theme="1"/>
        <rFont val="Arial Narrow"/>
        <family val="2"/>
      </rPr>
      <t xml:space="preserve">
Investigación disciplinaria  </t>
    </r>
  </si>
  <si>
    <t>Informe presentado por el Jefe de Control Interno por Presuntas irregularidades relacionadas con la omisión en la implementación del Plan Institucional de Archivos PINAR y el Programa de Gestión Documental para la vigencia 2023</t>
  </si>
  <si>
    <t>X</t>
  </si>
  <si>
    <t xml:space="preserve">Etapa probatoria
Para decisión final </t>
  </si>
  <si>
    <r>
      <rPr>
        <b/>
        <sz val="11"/>
        <color theme="1"/>
        <rFont val="Arial Narrow"/>
        <family val="2"/>
      </rPr>
      <t>ICC-DISC-002-2023</t>
    </r>
    <r>
      <rPr>
        <sz val="11"/>
        <color theme="1"/>
        <rFont val="Arial Narrow"/>
        <family val="2"/>
      </rPr>
      <t xml:space="preserve">
Indagación preliminar</t>
    </r>
  </si>
  <si>
    <t>Secretaria Distrital de Hacienda Presuntas irregularidades en la presentación de información de medios magnéticos para la vigencia 2019</t>
  </si>
  <si>
    <t>Etapa Probatoria</t>
  </si>
  <si>
    <r>
      <rPr>
        <b/>
        <sz val="11"/>
        <color theme="1"/>
        <rFont val="Arial Narrow"/>
        <family val="2"/>
      </rPr>
      <t>ICC-DISC-003-23</t>
    </r>
    <r>
      <rPr>
        <sz val="11"/>
        <color theme="1"/>
        <rFont val="Arial Narrow"/>
        <family val="2"/>
      </rPr>
      <t xml:space="preserve">
Indagación previa </t>
    </r>
  </si>
  <si>
    <t>Correo electrónico suscrito por la Coordinadora de Talento Humano donde pone de presente queja de funcionario por presuntas irregularidades ocurridas en la sede yerbabuena (Queja presentada por funcionario a incidente con su motocicleta)</t>
  </si>
  <si>
    <r>
      <rPr>
        <b/>
        <sz val="11"/>
        <color theme="1"/>
        <rFont val="Arial Narrow"/>
        <family val="2"/>
      </rPr>
      <t>ICC-DISC-004-23</t>
    </r>
    <r>
      <rPr>
        <sz val="11"/>
        <color theme="1"/>
        <rFont val="Arial Narrow"/>
        <family val="2"/>
      </rPr>
      <t xml:space="preserve">
Investigación disciplinaria  </t>
    </r>
  </si>
  <si>
    <t>Informe de la Coordinadora de gestión Financiera por presuntas irregularidades relacionadas con consignación de recaudo en la Filbo 2023</t>
  </si>
  <si>
    <r>
      <rPr>
        <b/>
        <sz val="11"/>
        <color theme="1"/>
        <rFont val="Arial Narrow"/>
        <family val="2"/>
      </rPr>
      <t>ICC-DISC-005-23</t>
    </r>
    <r>
      <rPr>
        <sz val="11"/>
        <color theme="1"/>
        <rFont val="Arial Narrow"/>
        <family val="2"/>
      </rPr>
      <t xml:space="preserve">
Indagación previa</t>
    </r>
  </si>
  <si>
    <t>OPORTUNIDADES DE MEJORA</t>
  </si>
  <si>
    <t>Cantidad</t>
  </si>
  <si>
    <t>Documentos de Entrada y Radicación</t>
  </si>
  <si>
    <t>Oportunidad y Calidad en la Respuesta</t>
  </si>
  <si>
    <t>Peticiones con Tipo de Solicitud "No Aplica"</t>
  </si>
  <si>
    <t>Informe trimestral del PQRSDF</t>
  </si>
  <si>
    <r>
      <t>Ver Detalle en Hoja  "</t>
    </r>
    <r>
      <rPr>
        <i/>
        <sz val="11"/>
        <color theme="1"/>
        <rFont val="Arial Narrow"/>
        <family val="2"/>
      </rPr>
      <t>Inf. Trimestrales"</t>
    </r>
  </si>
  <si>
    <t>Certificaciones CETIL</t>
  </si>
  <si>
    <r>
      <t>Ver Detalle en Hoja  "</t>
    </r>
    <r>
      <rPr>
        <i/>
        <sz val="11"/>
        <color theme="1"/>
        <rFont val="Arial Narrow"/>
        <family val="2"/>
      </rPr>
      <t>CETIL</t>
    </r>
    <r>
      <rPr>
        <sz val="11"/>
        <color theme="1"/>
        <rFont val="Arial Narrow"/>
        <family val="2"/>
      </rPr>
      <t>"</t>
    </r>
  </si>
  <si>
    <t>Control Interno Disciplinario</t>
  </si>
  <si>
    <r>
      <t>Ver Detalle en Hoja "</t>
    </r>
    <r>
      <rPr>
        <i/>
        <sz val="11"/>
        <color theme="1"/>
        <rFont val="Arial Narrow"/>
        <family val="2"/>
      </rPr>
      <t>Control Disciplinario</t>
    </r>
    <r>
      <rPr>
        <sz val="11"/>
        <color theme="1"/>
        <rFont val="Arial Narrow"/>
        <family val="2"/>
      </rPr>
      <t>"</t>
    </r>
  </si>
  <si>
    <t>Implementación de Recomendaciones</t>
  </si>
  <si>
    <t xml:space="preserve">INSTITUTO CARO Y CUERVO - ICC                                   </t>
  </si>
  <si>
    <t xml:space="preserve">RECOMENDACIONES                                          </t>
  </si>
  <si>
    <t>Estado de las Recomendaciones</t>
  </si>
  <si>
    <t>Implementado</t>
  </si>
  <si>
    <t>Sin Implementar</t>
  </si>
  <si>
    <t>Nueva Recomendación</t>
  </si>
  <si>
    <t>Periodo</t>
  </si>
  <si>
    <t>Recomendación</t>
  </si>
  <si>
    <t>Avance/ Estado</t>
  </si>
  <si>
    <t>Evidencias (enlace)</t>
  </si>
  <si>
    <t>Responsable</t>
  </si>
  <si>
    <t>Estado</t>
  </si>
  <si>
    <t>Armonizar los lineamientos de provisiones para que sea claro el reglamento de las PQRSD al interior del ICC .</t>
  </si>
  <si>
    <t>Mediante Comité Institucional de Gestión y Desempeño No 9 de 2023 se aprobó el Reglamento interno de peticiones, quejas, reclamos, sugerencias, denuncias y felicitaciones (PQRSDF)</t>
  </si>
  <si>
    <t>https://sig.caroycuervo.gov.co/DocumentosSIG/DIR-R-2.pdf</t>
  </si>
  <si>
    <t>Grupo de Planeación y Relacionamiento con el Ciudadano</t>
  </si>
  <si>
    <t>Revisar si el ICC debe implementar en el sistema SUIT lo señalado en la Guía de Lineamientos y orientaciones para la disposición de consultas de acceso a  información pública, versión 1  de Agosto 2021.</t>
  </si>
  <si>
    <t>Establecer un procedimiento o lineamiento de como se dará priorización a las PQRSD realizadas por adultos mayores, personas con discapacidad o de grupos indígenas.</t>
  </si>
  <si>
    <t>Se incluye texto en el capítulo 4.5.2 Priorización de peticiones  del Reglamento de peticiones</t>
  </si>
  <si>
    <t>Reglamentar las respuestas a peticiones realizadas en otros idiomas con el fin de garantizar un entendimiento claro y comprensible al peticionario.</t>
  </si>
  <si>
    <r>
      <t xml:space="preserve">Se establecerá una hoja de ruta para alinear cuando una Petición se efectúe en idiomas diferentes al español. Por lo pronto se incorporó el siguiente texto en el Reglamento de PQRSD: </t>
    </r>
    <r>
      <rPr>
        <i/>
        <sz val="11"/>
        <color rgb="FF000000"/>
        <rFont val="Arial Narrow"/>
        <family val="2"/>
      </rPr>
      <t xml:space="preserve">"Cuando un ciudadano presente una solicitud en una lengua diferente al español, el servidor realizará un registro de esta en video o audio. El ICC realizará las gestiones administrativas necesarias, para procurar contar con el apoyo y/o cotización de un traductor y/o intérprete de la respectiva". </t>
    </r>
    <r>
      <rPr>
        <sz val="11"/>
        <color rgb="FF000000"/>
        <rFont val="Arial Narrow"/>
        <family val="2"/>
      </rPr>
      <t>Se espera contar con un lineamiento que sea emitido por las entidades líderes de la Política Nacional de Servicio al Ciudadano con el objetivo de articularlo con las necesidades internas del ICC para la proyección y respuesta de PQRSD.</t>
    </r>
  </si>
  <si>
    <t>https://sig.caroycuervo.gov.co/DocumentosSIG/COM-P-1.2.pdf</t>
  </si>
  <si>
    <t>Capacitar a los radicadores en el manejo de la herramienta de PQRSD y la debida clasificación de las peticiones, según lo establecido en los artículos 14 y 21 de la Ley 1437 de 2011, modificados por el articulo 1 de la Ley 1755 de 2015.  Por otra parte, se recomienda que la función de radicación no sea exclusiva de un una sola persona sino del Grupo de Gestión Documental.</t>
  </si>
  <si>
    <t xml:space="preserve">Divulgar y fortalecer los controles disponibles para el cumplimiento del procedimiento COM-P-1 Gestión de peticiones, quejas, reclamos, sugerencias y denuncias (PQRSD), actividad 5. "Cuando la PQRSD llega directamente al correo del servidor público, se debe remitir directamente al correo contactenos@caroycuervo.gov.co para continuar con el procedimiento". </t>
  </si>
  <si>
    <t>28/06/2023 Se han efectuado socializaciones mediante video instructivo
https://www.youtube.com/watch?v=iKVl2zJXuYo
19/07/2023
En el procedimiento versión 2.0 se incluyó el punto de control en el ítem 3.</t>
  </si>
  <si>
    <t>Efectuar el cargue total de los documentos (oficios, correos, anexos) de las peticiones recibidas por los diferentes canales en la nueva herramienta de PQRSD (formulario web).  Así como, los soportes de respuesta para el cierre en el sistema.</t>
  </si>
  <si>
    <t>Gestión Documental en la Radicación
Todos los usuarios responsables de dar respuesta en la plataforma</t>
  </si>
  <si>
    <t>Efectuar seguimiento a las PQRSD que no presentan una respuestas total o definitiva de una petición, validando la oportunidad de la respuesta y que se respeten los términos dados para el derecho de petición.</t>
  </si>
  <si>
    <t>https://www.caroycuervo.gov.co/4-10-informes-trimestrales-sobre-acceso-a-informacion-quejas-y-reclamos/</t>
  </si>
  <si>
    <t>Publicar los horarios de atención al público, así como el cargo o rol en las respuestas a las peticiones (cuerpo de la respuesta y/o aplicativo web).</t>
  </si>
  <si>
    <t>Sin implementar</t>
  </si>
  <si>
    <t>Generar alertas automáticas en la segunda fase del formulario web de PQRSD y en caso de vencimientos de peticiones sin respuesta, se efectúe traslado a la Oficina de Control Interno Disciplinario automáticamente.</t>
  </si>
  <si>
    <t>Grupo de Planeación y Relacionamiento con el Ciudadano y desarrolladora Grupo TIC</t>
  </si>
  <si>
    <t>Parametrizar el sistema PQRSD, lo correspondiente a una etapa de "respuesta parcial" con un control de vigencia (tiempo).</t>
  </si>
  <si>
    <t xml:space="preserve">Revisar y ajustar la parametrización del sistema PQRSD en lo correspondiente al cierre automático de las peticiones: "por exceso en los tiempo de vigencia sin respuesta".  Dado que las peticiones se deben cerrar una vez tengan respuesta definitiva en el aplicativo. </t>
  </si>
  <si>
    <t>Incorporar en los reportes del sistema PQRSD  los datos del peticionario (nombre de la entidad o persona que hace la petición), en la segunda fase de desarrollo de aplicativo.</t>
  </si>
  <si>
    <t>Efectuar categorización de todas las comunicaciones oficiales que en el formulario web se encuentran clasificadas bajo el término "No Aplica".</t>
  </si>
  <si>
    <t>Incluir comparativo o tendencia del indicador de Oportunidad de atención de PQRSD presentado en los informes trimestrales de acceso a la información, quejas y reclamos.</t>
  </si>
  <si>
    <t xml:space="preserve">Grupo de Planeación y Relacionamiento con el Ciudadano </t>
  </si>
  <si>
    <t>Incluir en el informe trimestral de PQRSD el detalle de los servicios con mayor número de quejas y reclamos, así como de las principales recomendaciones de particulares a los servicios prestados por el ICC.  Lo anterior con el objeto mejorar la calidad de los servicio ofrecidos y dar cumplimiento al artículo 54 de la  Ley 190 de 1995.</t>
  </si>
  <si>
    <t>Efectuar socialización de los informes trimestrales de PQRSD a la Dirección conforme a lo establecido en el articulo 54 de la Ley 190 de 1995.</t>
  </si>
  <si>
    <t>Mediante el Comité Institucional de Gestión y Desempeño
A.R. del 09/05/2023
A.R. del 26/07/2023</t>
  </si>
  <si>
    <t>https://caroycuervo-my.sharepoint.com/personal/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t>
  </si>
  <si>
    <t>Incluir en el informe de peticiones trimestrales el reporte de las solicitudes que se realizan a través del SUIT, e implementar actividades de seguimiento, monitoreo y control del mismo.</t>
  </si>
  <si>
    <t>Esta actividad se realiza mediante los informes trimestrales de PQRSD en el capítulo PETICIONES RECIBIDAS A TRAVÉS DEL SISTEMA ÚNICO DE INFORMACIÓN Y TRÁMITE</t>
  </si>
  <si>
    <t>Implementar controles para el monitoreo y seguimiento permanente de las solicitudes de certificaciones que se realizan a través del sistema CETIL, ya que se observa un creciente número de alertas recibidas y demoras en la respuesta.</t>
  </si>
  <si>
    <t>Esta actividad se realiza mediante los informes trimestrales de PQRSD en el capítulo:
12. SISTEMA CERTIFICACIÓN ELECTRÓNICA DE TIEMPOS LABORADOS – CETIL
El grupo de Talento Humano hace un reporte de 16 registros de funcionarios que hicieron uso de la plataforma CETIL.
Tabla 6., del informe está la descripción sistema certificación CETIL</t>
  </si>
  <si>
    <t>Actualizar y divulgar los procedimientos de los procesos de adquisiciones y contabilidad y presupuesto, en atención a la queja número 1643</t>
  </si>
  <si>
    <t>https://sig.caroycuervo.gov.co/ ADM-P-1  Gestión de inventarios
https://sig.caroycuervo.gov.co/ 
PRE-P-1 Gestión Caja Menor
PRE-P-2 Gestión Contable
PRE-P-3 Gestión Tesorería Pagos
PRE-P-4 Gestión Tesorería Traslado de Efectivo
PRE-P-5 Gestión Tributaria
* Adquisiciones (el procedimiento esta en elaboración)</t>
  </si>
  <si>
    <t>Grupo de Planeación y Relacionamiento con el Ciudadano (Sistema Integrado de Gestión)</t>
  </si>
  <si>
    <r>
      <t xml:space="preserve">Con base en las hojas de </t>
    </r>
    <r>
      <rPr>
        <i/>
        <sz val="11"/>
        <color rgb="FF000000"/>
        <rFont val="Arial Narrow"/>
        <family val="2"/>
      </rPr>
      <t>Oportunidades de Mejora</t>
    </r>
    <r>
      <rPr>
        <sz val="11"/>
        <color rgb="FF000000"/>
        <rFont val="Arial Narrow"/>
        <family val="2"/>
      </rPr>
      <t xml:space="preserve"> y </t>
    </r>
    <r>
      <rPr>
        <i/>
        <sz val="11"/>
        <color rgb="FF000000"/>
        <rFont val="Arial Narrow"/>
        <family val="2"/>
      </rPr>
      <t>Recomendaciones</t>
    </r>
    <r>
      <rPr>
        <sz val="11"/>
        <color rgb="FF000000"/>
        <rFont val="Arial Narrow"/>
        <family val="2"/>
      </rPr>
      <t xml:space="preserve"> del presente informe semestral de PQRSD 02-2022 se formule un plan de mejoramiento para atender todas las debilidades y oportunidades identificadas.</t>
    </r>
  </si>
  <si>
    <t xml:space="preserve">El diligenciamiento del aplicativo web de PQRSDF, debe registrar los campos de nombre y apellido del solicitante, tipo y número de documento, teléfono y/o celular.  Así como, la descripción de la petición al momento de la radicación, en los casos donde sea suministrado por el peticionario. </t>
  </si>
  <si>
    <t>Las peticiones  recibidas de forma presencial deben presentar una copia de radicación con número de radicado, fecha y hora de recepción, de conformidad con el articulo quinto (5) del Acuerdo 60 de 2001 del AGN y el numeral 5.13. Protocolo de atención correspondencia del Manual de Relación Estado Ciudadano.</t>
  </si>
  <si>
    <t>Socializar y promover el uso de la "Plantilla de respuestas PQRSDF"  publicada en el SGC del ICC, cumpliendo con la actividad  11 de la descripción del procedimiento COM-P-1 Gestión de PQRSDF</t>
  </si>
  <si>
    <t>Establecer indicador que sume el tiempo que la petición quede asignada a cada dependencia, dado que el contador de tiempo actual indica que tiempo que se demoro la respuesta y este se carga al área respondiente, dónde la falta de gestión de las áreas por donde pasa la petición con antelación queda cargada al área final.</t>
  </si>
  <si>
    <t>Enlace: https://www.corporacionaem.com/tools/calc_muestras.php</t>
  </si>
  <si>
    <t>NOVEDADES DEL SISTEMA</t>
  </si>
  <si>
    <r>
      <t>PERÍODO EVALUADO:</t>
    </r>
    <r>
      <rPr>
        <b/>
        <sz val="12"/>
        <color theme="8" tint="-0.249977111117893"/>
        <rFont val="Arial Narrow"/>
        <family val="2"/>
      </rPr>
      <t xml:space="preserve"> SEGUNDO SEMESTRE DE 2023</t>
    </r>
  </si>
  <si>
    <t>PERIODO: SEGUNDO SEMESTRE 2023</t>
  </si>
  <si>
    <t>Peticiones incompletas y desistimiento tácito</t>
  </si>
  <si>
    <t>Se requerirá al peticionario dentro de los diez (10) días siguientes a la fecha de radicación para que la complete en el término máximo de un (1) mes.</t>
  </si>
  <si>
    <t>Senadores y Representantes</t>
  </si>
  <si>
    <t>Peticiones irrespetuosas, oscuras o reiterativas</t>
  </si>
  <si>
    <t>Solo cuando no se comprenda la finalidad u objeto de la petición esta se devolverá al interesado para que la corrija o aclare dentro de los diez (10) días siguientes</t>
  </si>
  <si>
    <t>petición de información entre autoridades</t>
  </si>
  <si>
    <t>PERIODO: 2DO SEMESTRE 2023</t>
  </si>
  <si>
    <t>1. CATEGORIAS DE LAS COMUNICACIONES GESTIONADAS 2DO SEMESTRE 2023</t>
  </si>
  <si>
    <t xml:space="preserve">PERIODO: 2DO SEMESTRE 2023                                    </t>
  </si>
  <si>
    <t>Cantidad Radicados
02-2023</t>
  </si>
  <si>
    <t>Fuente: Aplicativo web de PQRSDF al 31 de diciembre de 2023</t>
  </si>
  <si>
    <t>Población de 818, Margen 10%, Nivel confianza 99%, tamaño de la muestra de 138</t>
  </si>
  <si>
    <t>Canales de Comunicación 02_2023</t>
  </si>
  <si>
    <t>24-07-2023</t>
  </si>
  <si>
    <t>15-08-2023</t>
  </si>
  <si>
    <t>04-09-2023</t>
  </si>
  <si>
    <t>07-09-2023</t>
  </si>
  <si>
    <t>19-09-2023</t>
  </si>
  <si>
    <t>22-09-2023</t>
  </si>
  <si>
    <t>29-09-2023</t>
  </si>
  <si>
    <t>06-10-2023</t>
  </si>
  <si>
    <t>09-10-2023</t>
  </si>
  <si>
    <t>31-10-2023</t>
  </si>
  <si>
    <t>16-11-2023</t>
  </si>
  <si>
    <t>20-11-2023</t>
  </si>
  <si>
    <t>04-12-2023</t>
  </si>
  <si>
    <t>07-12-2023</t>
  </si>
  <si>
    <t>21-12-2023</t>
  </si>
  <si>
    <t>SUBDIRECCIÓN ACADEMICA</t>
  </si>
  <si>
    <t>GRUPO DE TALENTO HUMANO</t>
  </si>
  <si>
    <t>FACULTAD SEMINARIO ANDRES BELLO</t>
  </si>
  <si>
    <t>GRUPO DE INVESTIGACION</t>
  </si>
  <si>
    <t>GRUPO DE GESTIÓN DOCUMENTAL</t>
  </si>
  <si>
    <t>GRUPO DE RECURSOS FISICOS</t>
  </si>
  <si>
    <t>GRUPO DE GESTIÓN FINANCIERA</t>
  </si>
  <si>
    <t>EQUIPO DE COMUNICACIONES</t>
  </si>
  <si>
    <t>DIRECCIÓN GENERAL</t>
  </si>
  <si>
    <t>GRUPO DE LAS TECNOLOGÍAS DE LA INFORMACIÓN</t>
  </si>
  <si>
    <t>RELACIONES INTERINSTITUCIONALES</t>
  </si>
  <si>
    <t>GRUPO DE PLANEACIÓN</t>
  </si>
  <si>
    <t>ültima actualización</t>
  </si>
  <si>
    <t>22-12-2023</t>
  </si>
  <si>
    <t>12-10-2023</t>
  </si>
  <si>
    <t>24-10-2023</t>
  </si>
  <si>
    <t>23-11-2023</t>
  </si>
  <si>
    <t>06-12-2023</t>
  </si>
  <si>
    <t>29-12-2023</t>
  </si>
  <si>
    <t>PERIODO 2DO SEMESTRE 2023</t>
  </si>
  <si>
    <t>04-07-2023</t>
  </si>
  <si>
    <t>05-07-2023</t>
  </si>
  <si>
    <t>07-07-2023</t>
  </si>
  <si>
    <t>10-07-2023</t>
  </si>
  <si>
    <t>11-07-2023</t>
  </si>
  <si>
    <t>18-07-2023</t>
  </si>
  <si>
    <t>21-07-2023</t>
  </si>
  <si>
    <t>27-07-2023</t>
  </si>
  <si>
    <t>03-08-2023</t>
  </si>
  <si>
    <t>04-08-2023</t>
  </si>
  <si>
    <t>09-08-2023</t>
  </si>
  <si>
    <t>11-08-2023</t>
  </si>
  <si>
    <t>18-08-2023</t>
  </si>
  <si>
    <t>23-08-2023</t>
  </si>
  <si>
    <t>25-08-2023</t>
  </si>
  <si>
    <t>29-08-2023</t>
  </si>
  <si>
    <t>31-08-2023</t>
  </si>
  <si>
    <t>01-09-2023</t>
  </si>
  <si>
    <t>05-09-2023</t>
  </si>
  <si>
    <t>06-09-2023</t>
  </si>
  <si>
    <t>11-09-2023</t>
  </si>
  <si>
    <t>12-09-2023</t>
  </si>
  <si>
    <t>27-09-2023</t>
  </si>
  <si>
    <t>28-09-2023</t>
  </si>
  <si>
    <t>30-09-2023</t>
  </si>
  <si>
    <t>02-10-2023</t>
  </si>
  <si>
    <t>10-10-2023</t>
  </si>
  <si>
    <t>16-10-2023</t>
  </si>
  <si>
    <t>19-10-2023</t>
  </si>
  <si>
    <t>21-10-2023</t>
  </si>
  <si>
    <t>26-10-2023</t>
  </si>
  <si>
    <t>02-11-2023</t>
  </si>
  <si>
    <t>03-11-2023</t>
  </si>
  <si>
    <t>10-11-2023</t>
  </si>
  <si>
    <t>14-11-2023</t>
  </si>
  <si>
    <t>17-11-2023</t>
  </si>
  <si>
    <t>21-11-2023</t>
  </si>
  <si>
    <t>22-11-2023</t>
  </si>
  <si>
    <t>26-11-2023</t>
  </si>
  <si>
    <t>27-11-2023</t>
  </si>
  <si>
    <t>30-11-2023</t>
  </si>
  <si>
    <t>01-12-2023</t>
  </si>
  <si>
    <t>05-12-2023</t>
  </si>
  <si>
    <t>13-12-2023</t>
  </si>
  <si>
    <t>18-12-2023</t>
  </si>
  <si>
    <t>20-12-2023</t>
  </si>
  <si>
    <t>27-12-2023</t>
  </si>
  <si>
    <t>28-12-2023</t>
  </si>
  <si>
    <t>4268202307141050</t>
  </si>
  <si>
    <t>Estoy a su servicio para trabajar y lograr que su IES sea aún más reconocida por los periodistas y la tengan en cuenta como fuente y ayuda en las notas que los comunicadores realizan diariamente.</t>
  </si>
  <si>
    <t>4671202307171055</t>
  </si>
  <si>
    <t xml:space="preserve">Hago uso de este medio para ofrecer mis servicios como docente, cuento con todos los conocimientos y requerimientos para asumir este reto dentro de sus instalaciones, mil gracias y quedo atento a cualquier duda y/o inquietud. </t>
  </si>
  <si>
    <t>3192202307241093</t>
  </si>
  <si>
    <t xml:space="preserve">Considerando su interés en el área de las Ciencias Sociales, le invitamos cordialmente a colaborar como autor de la Revista Trabajo Social, una publicación científica editada por la Facultad de Ciencias Sociales de la Pontificia Universidad Católica de Chile, Santiago de Chile. </t>
  </si>
  <si>
    <t>6813202307311127</t>
  </si>
  <si>
    <t>8403202308081165</t>
  </si>
  <si>
    <t>4886202308101182</t>
  </si>
  <si>
    <t>8771202308141198</t>
  </si>
  <si>
    <t>9393202308151206</t>
  </si>
  <si>
    <t>Invitación al 18° Concurso Nacional de Literatura UIS. La Universidad Industrial de Santander les extiende una cordial invitación a todos aquellos apasionados de la escritura y amantes de la narrativa creativa, a participar en la 18º edición del Concurso Nacional de Literatura UIS.</t>
  </si>
  <si>
    <t>4277202308221226</t>
  </si>
  <si>
    <t>-</t>
  </si>
  <si>
    <t>1170202308241248</t>
  </si>
  <si>
    <t xml:space="preserve">Poner a su disposición mi CV para optar por un Cargo Directivo o docente de haber disponibilidad por supuesto. </t>
  </si>
  <si>
    <t>4415202308301266</t>
  </si>
  <si>
    <t>Para nosotros es satisfactorio poder integrar nuestro portafolio de clientes tan importante entidad, por tal motivo les brindamos nuestras soluciones y servicios orientado al área de seguridad electrónica en nuestra división de monitoreo, investigaciones y consultorías, poligrafía, y Capacitación el cual conlleve al inicio de una gran y duradera relación comercial.</t>
  </si>
  <si>
    <t>Aplica Tipo solicitud
"No Aplica"</t>
  </si>
  <si>
    <t>7334202309041298</t>
  </si>
  <si>
    <t>Expediente N° IUS E-2022-654246 IUC D-2022-2717325, se remite copia del auto, Informe de la Comisión Legal de Cuentas y del CD que contiene la proposición, paraque se adelante la investigación disciplinaria de conformidad con lo expuesto en la parte considerativa.</t>
  </si>
  <si>
    <t>6570202309071318</t>
  </si>
  <si>
    <t>7221202309221393</t>
  </si>
  <si>
    <t>Radicación factura ETB (Internet), cuenta 12053892070</t>
  </si>
  <si>
    <t>4509202309291432</t>
  </si>
  <si>
    <t>4229202310031449</t>
  </si>
  <si>
    <t>8749202310061470</t>
  </si>
  <si>
    <t>Incapacidades Compensar; Respuesta a solicitud de reconocimiento económico de las prestaciones radicadas el Mes SEPTIEMBRE.  Compensar EPS, nos permitimos informarle el resultado de la revisión y validación de las incapacidades y/o licencias radicadas en la fecha de referencia.</t>
  </si>
  <si>
    <t>Parcialmente</t>
  </si>
  <si>
    <t>8040202310231537</t>
  </si>
  <si>
    <t>Invitación muy especial a participar del XVII Simposio de investigación, educación y pedagogía XVII Simposio de investigación, educación y pedagogía: "DESAFÍOS DE LA EDUCACIÓN EMOCIONAL Y LA SALUD MENTAL EN LA ESCUELA", primera versión híbrida (online y presencial) -  cuarta versión online internacional.</t>
  </si>
  <si>
    <t>8544202310311576</t>
  </si>
  <si>
    <t>6151202311281674</t>
  </si>
  <si>
    <t>En cumplimiento de lo previsto en la resolución 634 artículo 4 de 2006, COLMENA Seguros certifica su aporte realizado mediante la planilla única o formulario integrado.</t>
  </si>
  <si>
    <t>6651202312071714</t>
  </si>
  <si>
    <t>Remisión de documentos de estudio de Elizabeth Vanessa Posada Posada</t>
  </si>
  <si>
    <t>Asunto: Entrega de las tarjetas Compensar de sus Trabajadores, Nelson Enrique Veloza</t>
  </si>
  <si>
    <t>5424202309131357</t>
  </si>
  <si>
    <t>Comedidamente me permito hacerle entrega, para que forme parte del “INSTITUTO CARO Y CUERVO”, de un (01) ejemplar del libro del cual soy autor, denominado “MEMORIA DE LOS DÍAS PRETÉRITOS-GUATEQUE, MI TERRUÑONATAL”, el cual fue presentado en la Sesión Conjunta", Académica, Histórica y Cultural, realizada por el Concejo Municipal de Tunja y la Academia Boyacense de Historia, el día 06 de agosto de 2022.</t>
  </si>
  <si>
    <t>1306202309191377</t>
  </si>
  <si>
    <t xml:space="preserve">Se invita a toda la comunidad universitaria a difundir la información  (por sus diferentes redes sociales) del evento Moviinnova, en el siguiente link encontrará las piezas para publicar, de antemano mil gracias. </t>
  </si>
  <si>
    <t>2713202310091480</t>
  </si>
  <si>
    <t>En el marco del Plan de Desarrollo Municipal "Guasca Renace" 2020 - 2023, la Oficina de Cultura y Turismo del municipio viene adelantando el proceso de formulación participativo de la Política y el Plan Sectorial de Cultura 2024 - 2034. En ese orden de ideas, estamos extendiendo una invitación, muy respetuosa y especial, para que nos acompañe en los ejercicios de discusión social y técnica, tendientes a la construcción de dichos marcos de decisión y acción a través del ENCUENTRO AMPLIO DE CULTURA GUASCA: PROCESO DE FORMULACIÓN DE LA POLÍTICA Y  PLAN SECTORIAL DE CULTURA 2024-2034:</t>
  </si>
  <si>
    <t>3273202310091484</t>
  </si>
  <si>
    <t>Para nosotros es satisfactorio poder integrar a nuestro portafolio de clientes tan importante entidad, por tal motivo les brindamos nuestras soluciones y servicios orientado al área de seguridad electrónica en nuestra división de monitoreo, investigaciones y consultorías, poligrafía, y Capacitación el cual conlleve al inicio de una gran y duradera relación comercial.</t>
  </si>
  <si>
    <t>1895202310171515</t>
  </si>
  <si>
    <t>Informe presentado por el Jefe de Control Interno por Presunta irregularidad relacionada con pago de cargos de conexión por posible inoportunidad en el pago de las facturas previas.</t>
  </si>
  <si>
    <t>Informe presentado por Profesional Especializado de la Unidad de Control Interno respecto al reconocimiento tardío de factura y posterior pago extemporáneo</t>
  </si>
  <si>
    <t>Informe remitido por el Grupo de Gestión Financiera a la Subdirección Administrativa y financiera por presuntas irregularidades advertidas en emplazamiento para declarar impuesto predial unificado.</t>
  </si>
  <si>
    <t>Informe remitido por el Grupo de Recursos Físicos por la presunta perdida de bienes pertenecientes al instituto, que se encontraban a cargo de servidor público de la entidad.</t>
  </si>
  <si>
    <r>
      <rPr>
        <b/>
        <sz val="11"/>
        <color theme="1"/>
        <rFont val="Arial Narrow"/>
        <family val="2"/>
      </rPr>
      <t>ICC-DISC-008-23</t>
    </r>
    <r>
      <rPr>
        <sz val="11"/>
        <color theme="1"/>
        <rFont val="Arial Narrow"/>
        <family val="2"/>
      </rPr>
      <t xml:space="preserve">
Indagación previa</t>
    </r>
  </si>
  <si>
    <r>
      <rPr>
        <b/>
        <sz val="11"/>
        <color theme="1"/>
        <rFont val="Arial Narrow"/>
        <family val="2"/>
      </rPr>
      <t>ICC-DISC-009-23</t>
    </r>
    <r>
      <rPr>
        <sz val="11"/>
        <color theme="1"/>
        <rFont val="Arial Narrow"/>
        <family val="2"/>
      </rPr>
      <t xml:space="preserve">
Indagación previa</t>
    </r>
  </si>
  <si>
    <t>Fuente: SAF - Control Disciplinario Interno 31/12/2023</t>
  </si>
  <si>
    <r>
      <rPr>
        <b/>
        <sz val="11"/>
        <color theme="1"/>
        <rFont val="Arial Narrow"/>
        <family val="2"/>
      </rPr>
      <t>ICC-DISC-006-23</t>
    </r>
    <r>
      <rPr>
        <sz val="11"/>
        <color theme="1"/>
        <rFont val="Arial Narrow"/>
        <family val="2"/>
      </rPr>
      <t xml:space="preserve">
Indagación previa</t>
    </r>
  </si>
  <si>
    <r>
      <rPr>
        <b/>
        <sz val="11"/>
        <color theme="1"/>
        <rFont val="Arial Narrow"/>
        <family val="2"/>
      </rPr>
      <t>ICC-DISC-007-23</t>
    </r>
    <r>
      <rPr>
        <sz val="11"/>
        <color theme="1"/>
        <rFont val="Arial Narrow"/>
        <family val="2"/>
      </rPr>
      <t xml:space="preserve">
Indagación previa</t>
    </r>
  </si>
  <si>
    <t>4766202311161626</t>
  </si>
  <si>
    <t>Adjunto les mando el cartel y la descripción de la conferencia "Los orígenes de la novela en Perú" organizada por la Universidad de Berna y que se celebrará el 5 de diciembre de 2023.</t>
  </si>
  <si>
    <t>6782202311201648</t>
  </si>
  <si>
    <t xml:space="preserve">Por medio de la presente actualizo nuestro portafolio de productos de muebles en general , con el fin de  fortalecer nuestras relaciones comerciales. Nuestra prioridad es  ofrecerle productos de línea y convencionales con  excelente calidad y durabilidad. </t>
  </si>
  <si>
    <t>1. Invitación Evento
2. Correo electrónico del 16/11/2023</t>
  </si>
  <si>
    <t>1. Presentación de servicios / Hoja de vida
2. Correo electrónico del 20/11/23</t>
  </si>
  <si>
    <t>9895202312041699</t>
  </si>
  <si>
    <t>En suministros Américas tenemos una excelente oferta en la recarga de los extintores con muy buenos precios y calidad en el servicio, además de botiquines, señalización, entre otros productos la cual podrá revisar en el archivo adjunto.</t>
  </si>
  <si>
    <t>5511202312121731</t>
  </si>
  <si>
    <t>Adjunto le envío la Adenda firmada por ambas partes para su correspondiente archivo.</t>
  </si>
  <si>
    <t>6289202312211765</t>
  </si>
  <si>
    <t xml:space="preserve">Solicitud S-2023-375679 de Verificación Titulo(s) y/o Certificados de Estudio de Sandra Yanider Calvo Murcia y Rocio Mahecha Tavera (Ley 190 DE 1995 y Decreto 1083 de 2015).
Adicional, con el fin de mantener actualizadas nuestras bases de datos, solicitamos, remitir información de todos los graduados en medio magnético a verificaescalafon@educacionbogota.edu.co, o que se estudie la posibilidad de habilitar un link de consulta o establecer un mecanismo que permita a esta entidad verificar de manera inmediata los títulos otorgados por esta institución de educación superior, que presenten los docentes para nombramientos, inscripción y ascenso en el Escalafón Nacional Docente. </t>
  </si>
  <si>
    <t>3488202312261779</t>
  </si>
  <si>
    <t xml:space="preserve">Somos Montajes Y Diseños Electromecánicos SAS NIT. 900.742.373-0, una empresa dedicada a realizar trabajos de mantenimiento electromecánico, energía e iluminación, instalaciones y proyectos industriales; Los cuales le puedan interesar y cotizar. </t>
  </si>
  <si>
    <t>Cierre Petición</t>
  </si>
  <si>
    <t>1. Presentación de servicios / Hoja de vida
2. Correo electrónico del 26/12/23</t>
  </si>
  <si>
    <t>Resolución de tarifas de servicios 4-72; por la cual se fijan tarifas del portafolio de servicios nacionales e internacionales de mensajería expresa, correo, carga y otros.</t>
  </si>
  <si>
    <t>Emplazamiento para declarar Impuesto Predial Unificado No. 2023EE276963; Que en desarrollo del Programa omisos predial y con base en la información suministrada por la Oficina de Inteligencia Tributaria de la Subdirección de Planeación, la Oficina General de Fiscalización, ordenó iniciar investigación tributaria al(los) contribuyente(s)arriba mencionado(s), por los objetos y vigencias relacionadas a continuación, por cuanto existe omisión en la presentación de las declaraciones del Impuesto Predial Unificado:</t>
  </si>
  <si>
    <t>En atención a su solicitud y por instrucción del Ministro de las Culturas, las Artes y los Saberes, se ha solicitado al Departamento Nacional de Planeación y al Ministerio de Hacienda y Crédito Público, ceder la suma de CINCO MILCIENTO CINCUENTA Y UN MILLONES OCHOCIENTOS NOVENTA Y TRES MIL OCHOCIENTOS CUARENTA Y SEIS PESOS ($5.151.893.846) del presupuesto de inversión de la vigencia 2024 de esta cartera al Instituto Caro y Cuervo. Dichos recursos serán asignados al presupuesto d e funcionamiento del Instituto.</t>
  </si>
  <si>
    <t>Encuentro de jóvenes investigadores de hispanismo Suizo Ginebra 2023</t>
  </si>
  <si>
    <t>Nos complaceformalizarque. en adelante, ¡a entrega de la TarjetaCompensarde sus trabajadores, se hará de forma virtual para facilitar el acceso a los beneficios y descuentos en nuestros comercios aliados, así como el uso de sus recursos de subsidios, créditos  obonos Compensar. yaniana Castro rativa</t>
  </si>
  <si>
    <t>Emplazamiento para declarar Impuesto Predial Unificado No. 2023EE351508; en desarrollo del Programa OMISOSPREDIAL, ordenó iniciar investigación tributaria a los contribuyentes objeto del presente análisis, por las vigencias relacionadas, por cuanto existe omisión en la presentación de las declaraciones del Impuesto Predial Unificado; CHIP AAA0030NEHY, Dir: CL104 69; matricula 50C-57630; vigencia 2018</t>
  </si>
  <si>
    <t>No presenta cierre</t>
  </si>
  <si>
    <t>Observaciones C.I.</t>
  </si>
  <si>
    <r>
      <t xml:space="preserve">el Ministerio los invita a participar en la construcción de acciones de co-creación, que contribuyan a la ideación y prototipado de la estrategia de fortalecimiento y promoción del control social y las veedurías ambientales en el territorio nacional. Con los resultados de la primera encuesta, y el pedido de vinculación de varios programas académicos relacionados al sector ambiente y desarrollo sostenible, la Entidad ha construido un formulario que pretende mapear elementos que van a ser tenidos en cuenta en la construcción de la estrategia, por ende, los invitamos a diligenciar la nueva encuesta, a la cual podrá acceder mediante el enlace:
</t>
    </r>
    <r>
      <rPr>
        <u/>
        <sz val="11"/>
        <color theme="8" tint="-0.249977111117893"/>
        <rFont val="Calibri"/>
        <family val="2"/>
        <scheme val="minor"/>
      </rPr>
      <t>https://forms.office.com/r/BgtL66fh8w</t>
    </r>
    <r>
      <rPr>
        <sz val="11"/>
        <color rgb="FF000000"/>
        <rFont val="Calibri"/>
        <family val="2"/>
        <scheme val="minor"/>
      </rPr>
      <t>; disponible hasta el día 10 de noviembre del 2023</t>
    </r>
  </si>
  <si>
    <t>REVISIÓN Y ANÁLISIS DE LAS PETICIONES CLASIFICADAS COMO "NO APLICA"</t>
  </si>
  <si>
    <t>1. Invitación Evento
2. Correo electrónico del 21/10/23 (sábado) con ingreso el 23/10/23</t>
  </si>
  <si>
    <t>1. Presentación de servicios / Hoja de vida
2. Correo electrónico del 01/12/23 (viernes) después de las 5pm, se ingresa día lunes 04/12/23</t>
  </si>
  <si>
    <r>
      <t>De manera atenta le informo que la Comisión Nacional del Servicio Civil -CNSC ha expedido el acto administrativo Resolución No. 10049  del  8 de agosto del 2023: “</t>
    </r>
    <r>
      <rPr>
        <i/>
        <sz val="11"/>
        <color rgb="FF000000"/>
        <rFont val="Calibri"/>
        <family val="2"/>
        <scheme val="minor"/>
      </rPr>
      <t>Por la cual se abstiene de iniciar actuación administrativa relacionada con la solicitud de exclusión de la Lista   de Elegibles, presentada por la Comisión de Personal del INSTITUTO CARO Y CUERVO; respecto de la  elegible SANDRA JOHANNA MORENO OSORIO, quien integra la lista elegibles conformada mediante la   Resolución No. 19959 del 02 de diciembre de 2022, para el empleo o denominado TECNICO Código 3100,   Grado 14, identificado con el Código OPEC No. 156744, Modalidad Abierto en el Proceso de Selección No. 1505 de 2020 – Nación 3</t>
    </r>
    <r>
      <rPr>
        <sz val="11"/>
        <color rgb="FF000000"/>
        <rFont val="Calibri"/>
        <family val="2"/>
        <scheme val="minor"/>
      </rPr>
      <t>”.</t>
    </r>
  </si>
  <si>
    <t>Número de Solicitud</t>
  </si>
  <si>
    <t>C 35508925</t>
  </si>
  <si>
    <t>TELLEZ PINILLA LUZ MILA</t>
  </si>
  <si>
    <t>C 35508925.PDF</t>
  </si>
  <si>
    <t>REPORTE DE SOLICITUDES TRAMITADAS DURANTE EL 2DO TRIMESTRE 2023 - CETIL</t>
  </si>
  <si>
    <t>C 19419041</t>
  </si>
  <si>
    <t>ROA LEYVAE ANTONIO JOSE</t>
  </si>
  <si>
    <t>C 19419041.PDF</t>
  </si>
  <si>
    <t>Fuente: Reporte del sistema 13/03/2024 11:54AM</t>
  </si>
  <si>
    <t>Reporte Tercer Trimestre 2023</t>
  </si>
  <si>
    <t>Reporte Cuarto Trimestre 2023</t>
  </si>
  <si>
    <t xml:space="preserve"> Informe 4to Trimestre 2023</t>
  </si>
  <si>
    <t>Informe 3er Trimestre 2023</t>
  </si>
  <si>
    <t>https://www.caroycuervo.gov.co/publicaciones/2022/06/Cuarto-Informe-Trimestral-FINAL.pdf</t>
  </si>
  <si>
    <t>https://www.caroycuervo.gov.co/publicaciones/2022/06/Informe-de-PQRSDF-TERCER-TRIMESTRE-2023.pdf</t>
  </si>
  <si>
    <r>
      <t>Las peticiones recibidas a través del canal de comunicación “</t>
    </r>
    <r>
      <rPr>
        <i/>
        <sz val="11"/>
        <color theme="1"/>
        <rFont val="Arial Narrow"/>
        <family val="2"/>
      </rPr>
      <t>correo electrónico</t>
    </r>
    <r>
      <rPr>
        <sz val="11"/>
        <color theme="1"/>
        <rFont val="Arial Narrow"/>
        <family val="2"/>
      </rPr>
      <t>”, ingresadas en el aplicativo web de PQRSDF del ICC,  deben incluir en la evidencia del correo recibido como soporte de la petición, así como los demás soportes remitidos por el peticionario</t>
    </r>
  </si>
  <si>
    <t>Con base en la selección de treinta y dos (32) peticiones con clasificación "No Aplica", se identificó lo siguiente:</t>
  </si>
  <si>
    <t>no</t>
  </si>
  <si>
    <t>1. Certificación de aportes
2. Correo electrónico 28/11/23</t>
  </si>
  <si>
    <t>1. Certificación de aportes
2. Correo electrónico 07/12/23</t>
  </si>
  <si>
    <r>
      <t xml:space="preserve">1. Presentación de servicios / Hoja de vida
</t>
    </r>
    <r>
      <rPr>
        <b/>
        <sz val="11"/>
        <color rgb="FFC00000"/>
        <rFont val="Calibri"/>
        <family val="2"/>
        <scheme val="minor"/>
      </rPr>
      <t>2. No se adjunta en aplicativo correo del peticionario</t>
    </r>
  </si>
  <si>
    <r>
      <t xml:space="preserve">1. Invitación a publicar en Revista de Trabajo Social (PUC, Chile)
</t>
    </r>
    <r>
      <rPr>
        <b/>
        <sz val="11"/>
        <color rgb="FFC00000"/>
        <rFont val="Calibri"/>
        <family val="2"/>
        <scheme val="minor"/>
      </rPr>
      <t>2. No se adjunta en aplicativo correo del peticionario</t>
    </r>
  </si>
  <si>
    <r>
      <t xml:space="preserve">1. Expedición de acto administrativo de la CNCS
</t>
    </r>
    <r>
      <rPr>
        <b/>
        <sz val="11"/>
        <color rgb="FFC00000"/>
        <rFont val="Calibri"/>
        <family val="2"/>
        <scheme val="minor"/>
      </rPr>
      <t>2. No se adjunta en aplicativo correo del peticionario</t>
    </r>
  </si>
  <si>
    <r>
      <t xml:space="preserve">1. Invitación Evento
</t>
    </r>
    <r>
      <rPr>
        <b/>
        <sz val="11"/>
        <color rgb="FFC00000"/>
        <rFont val="Calibri"/>
        <family val="2"/>
        <scheme val="minor"/>
      </rPr>
      <t>2. No se adjunta en aplicativo correo del peticionario</t>
    </r>
  </si>
  <si>
    <r>
      <t xml:space="preserve">1. Notificación de Actualización de tarifas 4-72 
</t>
    </r>
    <r>
      <rPr>
        <b/>
        <sz val="11"/>
        <color rgb="FFC00000"/>
        <rFont val="Calibri"/>
        <family val="2"/>
        <scheme val="minor"/>
      </rPr>
      <t>2. No se adjunta en aplicativo correo del peticionario</t>
    </r>
  </si>
  <si>
    <r>
      <t xml:space="preserve">1. Respuesta a solicitud de reconocimiento económico de las prestaciones radicadas el Mes SEPTIEMBRE.
</t>
    </r>
    <r>
      <rPr>
        <b/>
        <sz val="11"/>
        <color rgb="FFC00000"/>
        <rFont val="Calibri"/>
        <family val="2"/>
        <scheme val="minor"/>
      </rPr>
      <t>2. No se adjunta en aplicativo correo del peticionario</t>
    </r>
  </si>
  <si>
    <r>
      <t xml:space="preserve">1. Presentación del portafolio de servicios
</t>
    </r>
    <r>
      <rPr>
        <b/>
        <sz val="11"/>
        <color rgb="FFC00000"/>
        <rFont val="Calibri"/>
        <family val="2"/>
        <scheme val="minor"/>
      </rPr>
      <t>2. No se adjunta en aplicativo correo del peticionario</t>
    </r>
  </si>
  <si>
    <t>2. Se identificaron quince (15) peticiones recibidas a través del canal "Correo electrónico" que no cuentan con el respectivo soporte de correo, lo que impide validar la oportunidad en la creación de la petición en el aplicativo PQRSDF</t>
  </si>
  <si>
    <r>
      <t xml:space="preserve">1. Solicitud de confirmación de títulos (artículo 9 y 10 de la ley 1581 de 2012)
</t>
    </r>
    <r>
      <rPr>
        <b/>
        <sz val="11"/>
        <color rgb="FFC00000"/>
        <rFont val="Calibri"/>
        <family val="2"/>
        <scheme val="minor"/>
      </rPr>
      <t>2. No se adjunta correo electrónico, documento del 14/12/23</t>
    </r>
    <r>
      <rPr>
        <sz val="11"/>
        <color rgb="FF000000"/>
        <rFont val="Calibri"/>
        <family val="2"/>
        <scheme val="minor"/>
      </rPr>
      <t xml:space="preserve">
</t>
    </r>
    <r>
      <rPr>
        <b/>
        <sz val="11"/>
        <color rgb="FFC00000"/>
        <rFont val="Calibri"/>
        <family val="2"/>
        <scheme val="minor"/>
      </rPr>
      <t>3. Petición registrada dos veces; se da respuesta a través de la petición 3707202312211766</t>
    </r>
  </si>
  <si>
    <t>5. Se identificó una (1) misma petición registrada dos (2) veces en el aplicativo PQRSDF 6289202312211765 y 3707202312211766; una con la clasificación de "no aplica" y la otra como "petición de interés general o particular".</t>
  </si>
  <si>
    <t>4. Se identificó una (1) petición creada en el aplicativo de PQRSDF con inconsistencias en el registro de los datos contacto, toda vez, que el campo correo electrónico se registró como noaplica@noaplica.com.co, 6813202307311127</t>
  </si>
  <si>
    <r>
      <t xml:space="preserve">1. Entrega de documentos de estudios
</t>
    </r>
    <r>
      <rPr>
        <b/>
        <sz val="11"/>
        <color rgb="FFC00000"/>
        <rFont val="Calibri"/>
        <family val="2"/>
        <scheme val="minor"/>
      </rPr>
      <t>2. En aplicativo no se adjunta correo del peticionario,</t>
    </r>
    <r>
      <rPr>
        <sz val="11"/>
        <color theme="1"/>
        <rFont val="Calibri"/>
        <family val="2"/>
        <scheme val="minor"/>
      </rPr>
      <t xml:space="preserve"> asimismo se relaciona el correo: </t>
    </r>
    <r>
      <rPr>
        <b/>
        <sz val="11"/>
        <color rgb="FFC00000"/>
        <rFont val="Calibri"/>
        <family val="2"/>
        <scheme val="minor"/>
      </rPr>
      <t>noaplica@noaplica.com.co</t>
    </r>
  </si>
  <si>
    <t>1. Envío de documentos firmados - Adenda firmada
2. Correo electrónico del 12/12/23</t>
  </si>
  <si>
    <r>
      <t xml:space="preserve">1. Entrega tarjetas compensar
</t>
    </r>
    <r>
      <rPr>
        <b/>
        <sz val="11"/>
        <color rgb="FFC00000"/>
        <rFont val="Calibri"/>
        <family val="2"/>
        <scheme val="minor"/>
      </rPr>
      <t>2. Oficio No presenta sello de recepción, no es posible corroborar fecha de recepción</t>
    </r>
  </si>
  <si>
    <r>
      <t xml:space="preserve">1. Notificación procuraduría general de la nación - investigación disciplinaria
</t>
    </r>
    <r>
      <rPr>
        <b/>
        <sz val="11"/>
        <color rgb="FFC00000"/>
        <rFont val="Calibri"/>
        <family val="2"/>
        <scheme val="minor"/>
      </rPr>
      <t>2. Oficio No presenta sello de recepción, no es posible corroborar fecha de recepción</t>
    </r>
  </si>
  <si>
    <r>
      <t xml:space="preserve">1. Notificación de Hacienda:  Emplazamiento para declarar Impuesto Predial Unificado No. 2023EE276963 (2019-2020-2021)
</t>
    </r>
    <r>
      <rPr>
        <b/>
        <sz val="11"/>
        <color rgb="FFC00000"/>
        <rFont val="Calibri"/>
        <family val="2"/>
        <scheme val="minor"/>
      </rPr>
      <t>2. Oficio No presenta sello de recepción, no es posible corroborar fecha de recepción</t>
    </r>
  </si>
  <si>
    <r>
      <t xml:space="preserve">1. Envío ejemplar de un libro
</t>
    </r>
    <r>
      <rPr>
        <b/>
        <sz val="11"/>
        <color rgb="FFC00000"/>
        <rFont val="Calibri"/>
        <family val="2"/>
        <scheme val="minor"/>
      </rPr>
      <t>2. Oficio No presenta sello de recepción, no es posible corroborar fecha de recepción (Fecha documento 08/09/23)</t>
    </r>
  </si>
  <si>
    <r>
      <t xml:space="preserve">1. Notificación Ministerio de las culturas, las artes y los saberes.
</t>
    </r>
    <r>
      <rPr>
        <b/>
        <sz val="11"/>
        <color rgb="FFC00000"/>
        <rFont val="Calibri"/>
        <family val="2"/>
        <scheme val="minor"/>
      </rPr>
      <t>2. Oficio No presenta sello de recepción, no es posible corroborar fecha de recepción (Fecha documento 18/09/23)</t>
    </r>
  </si>
  <si>
    <r>
      <t xml:space="preserve">1. Radicación facturación
</t>
    </r>
    <r>
      <rPr>
        <b/>
        <sz val="11"/>
        <color rgb="FFC00000"/>
        <rFont val="Calibri"/>
        <family val="2"/>
        <scheme val="minor"/>
      </rPr>
      <t>2. Oficio No presenta sello de recepción, no es posible corroborar fecha de recepción</t>
    </r>
  </si>
  <si>
    <r>
      <t xml:space="preserve">1. Notificación de Hacienda:  Emplazamiento para declarar Impuesto Predial Unificado No. 2023EE351508 (2018)
</t>
    </r>
    <r>
      <rPr>
        <b/>
        <sz val="11"/>
        <color rgb="FFC00000"/>
        <rFont val="Calibri"/>
        <family val="2"/>
        <scheme val="minor"/>
      </rPr>
      <t>2. Oficio No presenta sello de recepción, no es posible corroborar fecha de recepción</t>
    </r>
  </si>
  <si>
    <r>
      <t xml:space="preserve">1. Notificación entrega tarjeta compensar digital
</t>
    </r>
    <r>
      <rPr>
        <b/>
        <sz val="11"/>
        <color rgb="FFC00000"/>
        <rFont val="Calibri"/>
        <family val="2"/>
        <scheme val="minor"/>
      </rPr>
      <t>2. Oficio No presenta sello de recepción, no es posible corroborar fecha de recepción (Fecha documento 03/10/23)</t>
    </r>
  </si>
  <si>
    <t>3. Se identificaron ocho (8) peticiones recibidas a través del canal "Presencial" que no cuentan con un número de radicado, fecha y hora de recepción, por lo cual no es posible validar la oportunidad en la creación de la petición en el aplicativo PQRSDF</t>
  </si>
  <si>
    <t>7. Se identificaron dos (2) peticiones clasificadas erradamente bajo el tipo de solicitud "no aplica", cuando la petición corresponde a una solicitud de información.   8544202310311576/ 6289202312211765</t>
  </si>
  <si>
    <t xml:space="preserve">8. La petición 8544202310311576 remitida por el Ministerio de Ambiente, no cuenta con una respuesta de fondo a lo solicitado.  En la respuesta se indica que el enlace a la encuesta no se puede abrir. Sin embargo, al momento de revisión no se evidenciaron inconvenientes de acceso a la encuesta referida. </t>
  </si>
  <si>
    <t>6. Se identificaron doce (12) peticiones relacionadas con entrega de documentos, adendas, notificaciones y actos administrativos de otras entidades de gobierno como son la procuraduría, CNCS, Secretaria Distrital de Hacienda, Ministerio de las culturas y 4-72; que si bien no requieren de una respuesta, si requieren de un análisis y seguimiento dado el carácter de estas comunicaciones recibidas.</t>
  </si>
  <si>
    <t>9. No se evidencia unificación en los procedimientos para la atención a las peticiones clasificadas como "no aplica", toda vez, que unas presentan respuesta y cierre en el aplicativo y otras simplemente se dejan en estado abierto y sin respuesta.</t>
  </si>
  <si>
    <t>1. Se evidencia inconsistencia en el reporte del aplicativo de PQRSDF; donde se identificó en reporte diecisiete (17) peticiones en estado "NO cerrado", sin embargo, en revisión a estas peticiones se identifica cuentan con una respuesta y cierre en el aplicativo.</t>
  </si>
  <si>
    <t>41050/ 71055/ 41093/ 11127/ 01182/ 51206/ 21226/ 41248/ 01266/ 71318/ 31449/ 61470/ 91480/ 91484/ 11765</t>
  </si>
  <si>
    <r>
      <t>Peticiones recibidas a través del canal "</t>
    </r>
    <r>
      <rPr>
        <i/>
        <sz val="11"/>
        <color theme="1"/>
        <rFont val="Arial Narrow"/>
        <family val="2"/>
      </rPr>
      <t>Correo electrónico"</t>
    </r>
    <r>
      <rPr>
        <sz val="11"/>
        <color theme="1"/>
        <rFont val="Arial Narrow"/>
        <family val="2"/>
      </rPr>
      <t xml:space="preserve"> que no cuentan con el respectivo soporte de correo, lo que impide validar la oportunidad en la creación de la petición en el aplicativo PQRSDF</t>
    </r>
  </si>
  <si>
    <t>81165/ 41198/ 41298/ 31357/ 91377/ 21393/ 91432/ 71515</t>
  </si>
  <si>
    <t>11765/ 11766</t>
  </si>
  <si>
    <t>11127/ 81165/ 01182/ 41198/ 21226/ 41298/ 91377/ 91432/ 71515/ 11576/ 21731/ 11765</t>
  </si>
  <si>
    <t>11576/ 11765</t>
  </si>
  <si>
    <r>
      <t>Ver detalle en Hoja "</t>
    </r>
    <r>
      <rPr>
        <i/>
        <sz val="11"/>
        <rFont val="Arial Narrow"/>
        <family val="2"/>
      </rPr>
      <t>Peticiones No Aplica</t>
    </r>
    <r>
      <rPr>
        <sz val="11"/>
        <rFont val="Arial Narrow"/>
        <family val="2"/>
      </rPr>
      <t>"</t>
    </r>
  </si>
  <si>
    <r>
      <t>Petición registrada dos (2) veces en el aplicativo PQRSDF, una con la clasificación de "</t>
    </r>
    <r>
      <rPr>
        <i/>
        <sz val="11"/>
        <color theme="1"/>
        <rFont val="Arial Narrow"/>
        <family val="2"/>
      </rPr>
      <t>no aplica</t>
    </r>
    <r>
      <rPr>
        <sz val="11"/>
        <color theme="1"/>
        <rFont val="Arial Narrow"/>
        <family val="2"/>
      </rPr>
      <t xml:space="preserve">" y la otra como </t>
    </r>
    <r>
      <rPr>
        <i/>
        <sz val="11"/>
        <color theme="1"/>
        <rFont val="Arial Narrow"/>
        <family val="2"/>
      </rPr>
      <t>"petición de interés general o particular</t>
    </r>
    <r>
      <rPr>
        <sz val="11"/>
        <color theme="1"/>
        <rFont val="Arial Narrow"/>
        <family val="2"/>
      </rPr>
      <t>".</t>
    </r>
  </si>
  <si>
    <r>
      <t>Peticiones clasificadas erradamente bajo el tipo de solicitud "</t>
    </r>
    <r>
      <rPr>
        <i/>
        <sz val="11"/>
        <color theme="1"/>
        <rFont val="Arial Narrow"/>
        <family val="2"/>
      </rPr>
      <t>no aplica</t>
    </r>
    <r>
      <rPr>
        <sz val="11"/>
        <color theme="1"/>
        <rFont val="Arial Narrow"/>
        <family val="2"/>
      </rPr>
      <t xml:space="preserve">", cuando la petición corresponde a una "solicitud de información".  </t>
    </r>
  </si>
  <si>
    <r>
      <t>No se evidencia unificación en los procedimientos para la atención a las peticiones clasificadas como "</t>
    </r>
    <r>
      <rPr>
        <i/>
        <sz val="11"/>
        <color theme="1"/>
        <rFont val="Arial Narrow"/>
        <family val="2"/>
      </rPr>
      <t>no aplica</t>
    </r>
    <r>
      <rPr>
        <sz val="11"/>
        <color theme="1"/>
        <rFont val="Arial Narrow"/>
        <family val="2"/>
      </rPr>
      <t>", toda vez, que unas presentan respuesta y cierre en el aplicativo y otras simplemente se dejan en estado abierto y sin respuesta.</t>
    </r>
  </si>
  <si>
    <t>Aplicativo PQRSDF</t>
  </si>
  <si>
    <t>41050/ 41093/ 41198/ 51206/ 71318/ 31357/ 91377/ 31449/ 91480/ 91484/ 71515/ 61626/ 01648/ 41699/ 21731/ 11765/ 61779</t>
  </si>
  <si>
    <r>
      <rPr>
        <b/>
        <sz val="11"/>
        <color rgb="FFC00000"/>
        <rFont val="Calibri"/>
        <family val="2"/>
        <scheme val="minor"/>
      </rPr>
      <t xml:space="preserve">1. El 31/10/23 Min Ambiente solicita realizar encuesta. Sin embargo el 07/11/2023 se responde que el enlace no es posible abrirlo.  Se verifica enlace y si es posible ingresar a la encuesta ver pantallazos </t>
    </r>
    <r>
      <rPr>
        <sz val="11"/>
        <color rgb="FF000000"/>
        <rFont val="Calibri"/>
        <family val="2"/>
        <scheme val="minor"/>
      </rPr>
      <t xml:space="preserve">
2. Se evidencia correo electrónico del 31/10/23</t>
    </r>
  </si>
  <si>
    <t>8017202307040993</t>
  </si>
  <si>
    <t xml:space="preserve">Derecho de petición:
1. Certificado de tiempo de servicio, incluido el tiempo laborado durante el año 2023, es decir hasta el 23 de mayo,  el cual deberá incluir la asignación básica mensual aprobada por el Gobierno Nacional para la presente vigencia. 
2. Paz y Salvo por todo concepto, a la fecha de retiro. </t>
  </si>
  <si>
    <t>Petición tiene ampliación de plazo</t>
  </si>
  <si>
    <t>Aplicativo PQRSDF y documento adjunto</t>
  </si>
  <si>
    <t>Hector Cadavid</t>
  </si>
  <si>
    <t>Fecha solicitud ampliación</t>
  </si>
  <si>
    <t>7350202307050998</t>
  </si>
  <si>
    <t>Amablemente solicito su colaboración gestionando la expedición del certificado laboral del contrato ICC060 del 2023. Muchas gracias por su atención Cordial saludo,</t>
  </si>
  <si>
    <t>N/A</t>
  </si>
  <si>
    <t>Grupo Gestión Contractual</t>
  </si>
  <si>
    <t>4438202307071015</t>
  </si>
  <si>
    <t>DAR cumplimiento cabal y total al FALLO DE TUTELA proferido por el TRIBUNAL SUPERIOR DEL DISTRITO JUDICIAL DE BOGOTÁ – SALA CIVIL, M.P. José Alfonso Isaza Dávila, Exp No. 110013103-005-2023-00232-01 (Exp. 2732) de fecha 22 de junio de 2023, en el sentido de vincular a la señora MARIA DEL PILAR GONZALEZ RICO en un cargo de AUXILIAR ADMINISTRATIVO, Código 4044, Grado 11, ficha 78 del manual especifico de funciones y competencias laborales o en uno de igual o superior jerarquía. 2. REMITIR al TRIBUNAL SUPERIOR DEL DISTRITO JUDICIAL DE BOGOTÁ – SALA CIVIL, M.P. José Alfonso Isaza Dávila, Exp No. 110013103-005-2023-00232-01 (Exp. 2732) con copia a los suscritos abogados y apoderados de la persona afectada con sus decisiones, las pruebas documentales tendientes a demostrar que en la planta de personal de la Entidad, o en las del sector cultura, no existen vacantes que pueda ocupar nuestra poderdante y pruebas de las gestiones que se hayan adelantado, como acciones positivas, para cumplir con la protección laboral reforzada que el juez de tutela ha ordenado, y que la entidad viene y sigue desconociendo desde un principio.</t>
  </si>
  <si>
    <t>Adulto Mayor</t>
  </si>
  <si>
    <t>William Rodriguez</t>
  </si>
  <si>
    <t>1. Petición respondida fuera de tiempo, supera los 15 días hábiles
2. No se adjunta copia de las evidencias solicitadas por el peticionario, de las pruebas documentales tendientes a demostrar que en la planta de personal de la Entidad, o en las del sector cultura, no existen vacantes que pueda ocupar nuestra poderdante (...)</t>
  </si>
  <si>
    <t>4310202307101017</t>
  </si>
  <si>
    <t>1440202307111029</t>
  </si>
  <si>
    <t>FSAB</t>
  </si>
  <si>
    <t>William Rojas</t>
  </si>
  <si>
    <t>No hay registro de la petición</t>
  </si>
  <si>
    <t>9996202307181060</t>
  </si>
  <si>
    <t xml:space="preserve">Desde el día 10 de julio solicité una certificación laboral y una certificación del contrato ejecutado en la presente vigencia, pero a la fecha no tengo respuesta por parte de ustedes. 
Yo necesito urgente estos documentos que debo presentar para una diligencia personal, por lo anterior, reitero mi solicitud. </t>
  </si>
  <si>
    <t>Grupo TH</t>
  </si>
  <si>
    <t>Liliana Montoya</t>
  </si>
  <si>
    <t>6305202307181063</t>
  </si>
  <si>
    <t>Quisiera pedir información sobre el proceso del Instituto en la ayuda para recuperar una lengua muerta, puesto que tengo un compañero de trabajo que hace parte de un resguardo donde están interesados en recuperar el idioma y las costumbres, la comunidad fue asesinada por los paramilitares y ahorita esta familia quiere recuperar estas tradiciones.</t>
  </si>
  <si>
    <t>3687202307211078</t>
  </si>
  <si>
    <t>En mis actividades como investigadora, recurro a ustedes con el fin de pedirles información si es posible, sobre la etnografía de la Provincia de Ocaña. Infortunadamente en los documentos que reposan en las bibliotecas de la ciudad, me ha sido imposible, hallar datos que verifiquen la existencia de los diferentes grupos étnicos que conformaron nuestro territorio antes de la Guerra de los Mil Días. 
Agradeciéndoles toda la información que puedan suministrarme al respecto, me despido de ustedes deseándoles éxitos en sus labores.</t>
  </si>
  <si>
    <t>Nelson Veloza</t>
  </si>
  <si>
    <t>1255202307241097</t>
  </si>
  <si>
    <t>Buenas tardes, solicito, por favor, una certificación del contrato ICC-PS-143-2023 que tengo suscrito actualmente con la entidad. Gracias y quedo atento. Cordialmente, Miguel Alejandro Ochoa M.</t>
  </si>
  <si>
    <t>No indica</t>
  </si>
  <si>
    <t>Nestor Pérez</t>
  </si>
  <si>
    <t>4456202307271113</t>
  </si>
  <si>
    <t>Maestría español como lengua extranjera y 2L; buenas tardes, los maestrantes deben conectarse de 8 a 12 o las clases quedan grabadas. Gracias.</t>
  </si>
  <si>
    <t>4363202308031139</t>
  </si>
  <si>
    <t>Con el fin de presentar mi declaración de renta ante la DIAN, amablemente solicito el certificado de ingresos y retenciones de 2022, por el contrato de prestación de servicios 028 de 2022 a nombre de Wilson Enrique Colmenares Moreno, CC: 80136211 de Bogotá.</t>
  </si>
  <si>
    <t>Grupo Gestión Financiera</t>
  </si>
  <si>
    <t>Auris Mendoza</t>
  </si>
  <si>
    <t>5516202308031141</t>
  </si>
  <si>
    <t>En virtud de la competencia preventiva y de control de gestión consagrada en el artículo 24 numerales 1º y 5º del Decreto 262 del 2000, en concordancia con el artículo 277 de la Constitución Política de Colombia, esta delegada  respetuosamente solicita que se informe a este Despacho las gestiones adelantadas con relación a la solicitud efectuada por la Oficina OBP del Ministerio de Hacienda, adjunta al presente.</t>
  </si>
  <si>
    <t>Fecha del documento de ingreso no es concordante con la fecha registrada en aplicativo, según soportes adjuntos</t>
  </si>
  <si>
    <t>4951202308031142</t>
  </si>
  <si>
    <t>De manera atenta, solicito el certificado de ingresos y retenciones del año fiscal 2022. Le he estado escribiendo al señor Tulio Zarrate, quien era el que los enviaba, pero su correo revota.</t>
  </si>
  <si>
    <t>7661202308031143</t>
  </si>
  <si>
    <t>Quisiera solicitar información respecto al diplomado en Lingüística publicitado por la plataforma Educaweb (adjunto imagen de respaldo).  Información requerida: Desarrollo curricular, Duración, Modalidad, Precio, Fechas</t>
  </si>
  <si>
    <t>Estefanía Rodriguez</t>
  </si>
  <si>
    <t>1. No se adjunta copia del correo electrónico
2. Petición registrada con otra categoría
3. En aplicativo no se registran datos del peticionario
4. No se detalla petición en aplicativo</t>
  </si>
  <si>
    <t>4233202308031144</t>
  </si>
  <si>
    <t xml:space="preserve">De manera atenta, les solicitamos verificar si esta Institución Educativa le otorgó al Señor(a) ADRIANA ISABEL HERRERA PALOMINO identificado (a) con la cédula de ciudadanía No. 52896013, el Titulo y/o curso de DIPLOMADO EN PEDAGOGIA Y DIDACTICA PARA LA ENSEÑANZA DE ESPAÑOL COMO LENGUA EXTRANJERA según CERTIFICADO 7/11/2021. 
Por último, con el fin de mantener actualizadas nuestras bases de datos, solicitamos, remitir información de todos los graduados en medio magnético a verificaescalafon@educacionbogota.edu.co, o que se estudie la posibilidad de habilitar un link de consulta o establecer un mecanismo que permita a esta entidad verificar de manera inmediata los títulos otorgados por esta institución de educación superior, </t>
  </si>
  <si>
    <t>3346202308031147</t>
  </si>
  <si>
    <t>Agradezco la respuesta dada a la PQRSD radicada bajo el No. 9187202307241083 respecto al ajuste de la fecha de terminación del contrato ICC-PS-005-2022, sin embargo, necesito que se mantengan en el documento las certificaciones previas a 2022 que fueron emitidas el día (10) de mayo (05) de dos mil veintitrés (2023). Por lo anterior, solicito de manera amable que se expida nuevamente el certificado con el ajuste en la fecha de terminación del contrato 2022 pero sin alterar o eliminar las certificaciones de años anteriores a 2022 con que contaba la certificación originalmente emitida el 10/05/2023. Agradezco y quedo atento a su pronta respuesta.</t>
  </si>
  <si>
    <t>1. Certificación presenta inconsistencias en las fechas certificadas, correspondiente al contrato de prestación de servicios ICC-PS-016-2020, las cuales indican: Fecha inicio 11/01/2022 y Fecha de terminación inicial 22/11/2022</t>
  </si>
  <si>
    <t>8353202308041148</t>
  </si>
  <si>
    <t>1. Cargue o actualice, según sea el caso, la Oferta Pública de Empleo de Carrera AdministrativaenelaplicativoSIMO4.0. 2.
2. Remita el acto administrativo de la conformación de planta de personal y la nómina de la entidad en donde se detalle el estado de provisión (provisionalidad, encargo, carrera administrativa, libre nombramiento y remoción,etc) de los empleos referenciados en la estructura, indicando el número de cargos por empleo. 
3. Envié el Manual Especifico de Funciones y Competencias Laborales vigente de la entidad.</t>
  </si>
  <si>
    <t>Funcionario</t>
  </si>
  <si>
    <t>1. Respuesta enviada de manera NO oportuna, respuesta se solicitó para antes del 11/08/2023</t>
  </si>
  <si>
    <t>1779202308041150</t>
  </si>
  <si>
    <t xml:space="preserve"> Estado comunicándome el día de hoy porque vi que van a empezar el diplomado virtual de educa de enseñanza didáctica de enseñanza del español como segunda lengua estaría interesada, pero veo que ya pasaron las fechas de matrícula. ¿Hay alguna posibilidad? Quedó súper atenta.</t>
  </si>
  <si>
    <t>1. Petición registrada con otra categoría
2. En aplicativo no se registran datos del peticionario
3. Respuesta dada a través del aplicativo PQRSDF, sin embargo no se registro una cuenta de correo electrónico a donde el aplicativo remite la respuesta</t>
  </si>
  <si>
    <t>Aplicativo PQRSDF
(sin correo registrado)</t>
  </si>
  <si>
    <t>7729202308041151</t>
  </si>
  <si>
    <t xml:space="preserve">Requiero las notas - Transcripts de las notas obtenidas en el diplomado para mandar traducirlas, el diplomado en Pedagogía y Didáctica para la Enseñanza de ELE  cursado el en año 2018 y me gustaría me apoyaran con el paso a paso para solicitud y pago del trámite. </t>
  </si>
  <si>
    <t>1. No se ofrece una respuesta de fondo a lo solicitado
2. Se evidencian errores en de redacción en la respuesta</t>
  </si>
  <si>
    <t>9999202308041152</t>
  </si>
  <si>
    <t>Solicito amablemente certificado de ingresos y retenciones del Instituto Caro y Cuervo de la vigencia 2022., en lo posible por este medio.</t>
  </si>
  <si>
    <t>4778202308041153</t>
  </si>
  <si>
    <t>El 18 de julio hice una solicitud de certificado de mis aportes de los meses de julio, agosto, septiembre y  octubre 2022, a través de un PQRSD en la página del Instituto. Consulte la respuesta y dice que anexan este certificado el cual no aparece. El PQRSD dice que está cerrada la respuesta. Al respecto me permito informar que aún no me llega el documento en mención. Solicito nuevamente a quien corresponda, me hagan llegar la certificación a mi correo personal: kikabe@hotmail.com</t>
  </si>
  <si>
    <t>1. Se valida petición 4250202307181061 del 18/07/23 evidenciando el envío de la documentación solicitado</t>
  </si>
  <si>
    <t>No se identifica el nombre del funcionario que ofrece la respuesta de la petición</t>
  </si>
  <si>
    <t>1. Se solicitó información del número de documento del peticionario y la petición se cerro dos días después</t>
  </si>
  <si>
    <t>8375202308041156</t>
  </si>
  <si>
    <t>3480202308091168</t>
  </si>
  <si>
    <t>En vista que no estoy de acuerdo con la respuesta que se me envío, quisiera que me aclararan en que parte de la ley o en qué ley de acceso a la información ustedes pueden negar el acceso a una colección, como que esta se considera información, como queda claro en el último punto. (...)</t>
  </si>
  <si>
    <t>Juan Manuel Espinosa</t>
  </si>
  <si>
    <t>9141202308111189</t>
  </si>
  <si>
    <t>Población negras o afrocolombianas</t>
  </si>
  <si>
    <t>Respuesta registrada como inoportuna dada la fecha inicial de la solicitud</t>
  </si>
  <si>
    <t>2623202308151210</t>
  </si>
  <si>
    <t xml:space="preserve">Soy Marisol García, docente de diseño gráfico de la Universidad de Boyacá, y por medio de la presente de manera atenta y respetuosa, quisiera solicitarle amablemente si es posible realizar  visita académica para el 25 de agosto en horas de la tarde con 70 estudiantes de la Universidad de Boyacá de Tunja. Soy consciente que soy muchos estudiantes, pero si se pudiera por grupos pequeños o algo sencillo, se los agradecería demasiado. </t>
  </si>
  <si>
    <t>Johana Muñoz</t>
  </si>
  <si>
    <t>3442202308151214</t>
  </si>
  <si>
    <t>Les escribo para solicitar la certificaciones de mis contratos ejecutados de los años 2012,2013,2014,2015,2016,2017,2018 y 2019 hasta junio, no recuerdo el número de los contratos.</t>
  </si>
  <si>
    <t>3687202308181222</t>
  </si>
  <si>
    <t>Mujer gestante</t>
  </si>
  <si>
    <t>Grupo TI</t>
  </si>
  <si>
    <t>Manuel Gómez</t>
  </si>
  <si>
    <t>1078202308231241</t>
  </si>
  <si>
    <t>El motivo por el cual me comunico con ustedes es porque estuve observando que sus instalaciones cumplen con la estética que requerimos para la realización de un proyecto cortometraje cinematográfico con fines académicos. Por ello, me permito solicitar amablemente su autorización para hacer uso de sus instalaciones, pudiendo llevar a cabo así, la grabación de este cortometraje que será los días 17 al 21 de octubre del presente año. (...)</t>
  </si>
  <si>
    <t>No se ofrece una respuesta de fondo o total de la petición</t>
  </si>
  <si>
    <t>5109202308251253</t>
  </si>
  <si>
    <t>Asunto: Recurso reposición y apelación- Evaluación de desempeño Periodo de Prueba</t>
  </si>
  <si>
    <t>9310202308291262</t>
  </si>
  <si>
    <t xml:space="preserve">Mi intención al contactarlos es explorar caminos para que, a través del Instituto Caro y Cuervo, se realice la publicación de la historia de la marca HERPO, toda vez que a día de hoy permanece en el anonimato. Esta historia es bastante relevante de cara al devenir histórico de Colombia en la segunda mitad del siglo XX, al tener relación estrecha con los inicios de la marca Ramo. </t>
  </si>
  <si>
    <t>Grupo Procesos Editoriales</t>
  </si>
  <si>
    <t>Johana Forero</t>
  </si>
  <si>
    <t>4642202308311267</t>
  </si>
  <si>
    <t>Siguiendo inconforme con las respuestas por parte del Instituto y viendo que me han surgido más preguntas que certezas, he decidido pasar la queja a la Procuraduría para que me respondan si la persona consultante tenga que frustrar sus posibilidades de consulta debido a lo que este Instituto alega como son problemas de conservación, definición de estatus legal, etc. frente al ejercicio del derecho al acceso libre a la información (contenido en estos objetos tridimensionales).</t>
  </si>
  <si>
    <t>9401202309011278</t>
  </si>
  <si>
    <t>DANE Solicitud Información Estadística ICES II Semestre 2023 - INSTITUTO CARO Y CUERVO 
1. datos actuales sobre gastos de personal e inmuebles en arriendo para uso educativo y administrativo, Ver anexos a esta comunicación de acuerdo al último informe emitido por la universidad e institución para gastos de personal y arrendamientos para uso educativo y administrativo.
2. Como consulta adicional, agradecemos favor informar si la universidad cuenta dentro de su organigrama con la siguiente información, en base a la información que se haya reportado en semestres anteriores: i) Honorarios por asistencia técnica legal; II) Compra de equipo científico: Relacionar proveedor de persona natural y/o jurídica que presta el servicio de equipo científico con las siguientes características: III) VALOR DE HONORARIOS POR ASISTENCIA TÉCNICA CONTABLE; IV) HONORARIOS POR ASISTENCIA TÉCNICA ASEGURAMIENTO DE LA CALIDAD:</t>
  </si>
  <si>
    <t>6405202309041289</t>
  </si>
  <si>
    <t xml:space="preserve">Conoce la programación de la conferencia “Estallido Social de 2021 en Colombia: lenguajes y literatura” </t>
  </si>
  <si>
    <t>Claudia Hurtado</t>
  </si>
  <si>
    <t>2410202309041291</t>
  </si>
  <si>
    <t>De manera respetuosa solicito su colaboración con la radicación del oficio y matriz adjunto a los funcionarios relacionados a continuación:
medofilo.medina@caroycuervo.gov.co
hector.cadavid@caroycuervo.gov.co
juan.espinosa@caroycuervo.gov.co
ofelia.ros@caroycuervo.gov.co
nelson.pinzon@caroycuervo.gov.co
nestor.perez@caroycuervo.gov.co
rossy.lizcano@caroycuervo.gov.co</t>
  </si>
  <si>
    <t>4420202309051302</t>
  </si>
  <si>
    <t>En los trámites para la pensión en la Administradora Colombiana de Pensiones, Colpensiones, se requiere la información de los tiempos trabajados por el suscrito en el Instituto Caro y Cuervo, que se cumplieron entre 1982 y 1992, en el llamado formato CETIL.</t>
  </si>
  <si>
    <t>1942202309061310</t>
  </si>
  <si>
    <t>Recurso de reposición en subsidio de apelación. Por favor, dirigir este recurso al coordinador oficina de planeación, dirección general y comisión de personal.</t>
  </si>
  <si>
    <t>Respuesta no oportuna</t>
  </si>
  <si>
    <t>1093202309071324</t>
  </si>
  <si>
    <t>51253/ 11267/ 71324</t>
  </si>
  <si>
    <t>3257202309111330</t>
  </si>
  <si>
    <t xml:space="preserve">La Dirección de Estudios Sectoriales (DES) de la Contraloría Delegada para el Sector Educación, Ciencia y Tecnología, Cultura, Recreación y Deporte, en el marco de sus competencias solicita información detallada concerniente como se expresa en el Asunto, acerca de la Infraestructura Cultural bajo la responsabilidad y participación del Ministerio de Cultura durante el período 2014-2022. </t>
  </si>
  <si>
    <t>Entidades Externas</t>
  </si>
  <si>
    <t>No se evidencia</t>
  </si>
  <si>
    <t>9501202309111337</t>
  </si>
  <si>
    <t>Asunto: implementación del Registro Especial de Archivos de DDHH y Memoria Histórica-READH y territorialización. (...)
Con el ánimo de avanzar en este propósito, y de los compromisos que por mandato de la Ley 1448 de 2011 le asisten, le queremos expresar nuestro más sincero interés en establecer contacto con usted para acordar acciones que conlleven a la inclusión del Instituto Caro y Cuervo en el READH y así contribuir al deber de memoria del Estado.</t>
  </si>
  <si>
    <t>Grupo Gestión Documental</t>
  </si>
  <si>
    <t>Jorge Sabogal</t>
  </si>
  <si>
    <t>1. respuesta no oportuna</t>
  </si>
  <si>
    <t>6974202309121346</t>
  </si>
  <si>
    <t>Petición de Prueba</t>
  </si>
  <si>
    <t>Petición de prueba</t>
  </si>
  <si>
    <t>2036202309191378</t>
  </si>
  <si>
    <t>Al respecto, se solicita dentro de los cinco (5) días posteriores al recibo de esta comunicación lo siguiente: 1. Pronunciamiento de fondo sobre todos y cada uno de los hechos y pretensiones mencionados en la queja que se anexa con el presente requerimiento. 2. Informar si de acuerdo con las disposiciones de la normatividad interna y las particularidades del caso, resulta procedente acceder a la solicitud de la peticionaria. 3. Finalmente indicar las acciones que adelantará la Institución, tendientes a la resolución de la queja. Cualquiera que sea el sentido de su respuesta, sírvase precisar y aportar documentos, normas, acuerdos y/o reglamentos en los que ampara su respuesta (Adjuntar).</t>
  </si>
  <si>
    <t>8629202309221398</t>
  </si>
  <si>
    <t>5379202309271422</t>
  </si>
  <si>
    <t>(...) 1. Archivo editable señalando el presupuesto - asignado, gestionado, ejecutado, saldo final y estado actual - para cada uno en los últimos cinco (5) años. 2. Listado en archivo editable de los Convenios Interadministrativos del Ministerio y sus entidades adscritas o vinculadas, señalando el presupuesto - asignado, gestionado, ejecutado, el saldo final y el estado actual - para cada uno en los últimos cinco (5) años. 3. Listado en archivo editable de los Convenios de Cooperación Internacional del Ministerio y sus entidades adscritas o vinculadas, señalando el presupuesto - asignado, gestionado, ejecutado, el saldo final y el estado actual para cada uno en los últimos cinco (5) años.
Dada la naturaleza de la petición, la respuesta se estipula dentro de los 5 días hábiles siguientes a la recepción de la misma, por lo cual, se requiere que las respectivas áreas/direcciones/grupos den respuesta en un plazo máximo de dos días, es decir, para el próximo: viernes, 29 de septiembre de 2023, para la respectiva revisión final y firmas.</t>
  </si>
  <si>
    <t>Cristian Armando Velandia Mora</t>
  </si>
  <si>
    <t>7745202309281430</t>
  </si>
  <si>
    <t>Señores Instituto Caro y Cuervo El pasado 27 de septiembre, el instituto ha realizado diferentes publicaciones en sus redes sociales que tienen un carácter que se aleja completamente de la misionalidad y funciones del mismo. Dicen las publicaciones, que "El Instituto Caro y Cuervo está presente en la plaza de Bolívar, con su director Medófilo Medina, quien apoya estas manifestaciones sociales que buscan apoyar el cambio propuesto por nuestro presidente @gustavopetrourrego". https://www.instagram.com/p/CxtWIW7p8D2/?img_index=1 Estas publicaciones están acompañadas de fotografías, videos y testimonios del señor director, Medófilo Medina, quien abiertamente señala que está saliendo de la manifestación y quien exalta el contenido político del discurso presidencial. (...)</t>
  </si>
  <si>
    <t>9284202309291436</t>
  </si>
  <si>
    <t>2326202309301437</t>
  </si>
  <si>
    <t>Ayer, estuve buscando en el Diccionario de Colombianismos del 2018, el termino Zurriago y no lo encontré, me llamo la atención y quisiera saber por qué no lo incluyeron?</t>
  </si>
  <si>
    <t>Jhon Bocanegra</t>
  </si>
  <si>
    <t>1083202310021439</t>
  </si>
  <si>
    <t>4637202310061464</t>
  </si>
  <si>
    <t>7048202310061468</t>
  </si>
  <si>
    <t>Me dirijo a ustedes con la finalidad de contactar a la persona encargada del departamento de Español para extranjeros.  Soy profesora de español en Madrid y durante mi visita a Bogotá, me gustaría entrar en contacto con el instituto Caro y Cuervo.</t>
  </si>
  <si>
    <t>2276202310061472</t>
  </si>
  <si>
    <t>De manera atenta y respetuosa, me permito remitir la petición elevada por la Honorable Senadora de la República – Doctora Paloma Valencia Laserna, relacionada con la movilización “Diálogo social, nos movemos por la VIDA” convocada el día 27 de septiembre de 2023, para que, dentro del marco de sus funciones y competencias, se sirva ordenar a quien corresponda, analizar el caso expuesto en el cuestionario formulado y adjunto al presente escrito, y tomar las acciones pertinentes a que haya lugar.</t>
  </si>
  <si>
    <t>Congresista</t>
  </si>
  <si>
    <t>8937202310091487</t>
  </si>
  <si>
    <t>Otro</t>
  </si>
  <si>
    <t>Claudia Vera</t>
  </si>
  <si>
    <t>Petición resuelta por otro medio diferente al aplicativo PQRSDF</t>
  </si>
  <si>
    <t>6978202310101490</t>
  </si>
  <si>
    <t>En esta oportunidad Porvenir S.A. como Administradora de Fondo de Pensiones y Cesantías le informa que de acuerdo con nuestros registros, usted presenta mora en el pago de los aportes pensionales de sus trabajadores afiliados a nuestro Fondo de Pensiones Obligatorias incumpliendo con la obligación de pago y la normatividad vigente1. Anexamos a esta comunicación el detalle de la deuda de su empresa que asciende a la suma de CIENTO OCHENTA Y TRES MIL TRESCIENTOS CUARENTA Y CUATRO PESOS M/CTE por concepto de capital2, $183.344, distribuida en 1 afiliados, entre los periodos de Mayo de 1995 hasta Junio de 1996.</t>
  </si>
  <si>
    <t>1. Petición registrada con otra categoría
2. Falta de oportunidad en el registro de la petición en aplicativo
3. En aplicativo no se registran datos del peticionario
4. Petición no se detalla en aplicativo</t>
  </si>
  <si>
    <t>7116202310121506</t>
  </si>
  <si>
    <t>1633202310161512</t>
  </si>
  <si>
    <t>Derecho de petición articulo 23 C.P y Art 13 S.S C.C.A y ley 1755 de 2015 expedición información y aclaración de orden académico y lingüístico. aclaración de conectores en nuestro idioma mencionamos y en gran variedad que expresan relaciones de diverso significado. Los conectores sirven no sólo para unir oraciones simples o compuestas entre sí, sino para dar cohesión y coherencia a un texto más extenso, para marcar transiciones entre un párrafo y otro; en fin, para integrar globalmente la significación del discurso. En el siguiente texto que dice: El contrato celebrado por tiempo indefinido o sin fijación de término alguno, se entenderá pactado por seis meses, a menos que se trate de contrato de aprendizaje o a prueba, cuya duración se rige por normas especiales.</t>
  </si>
  <si>
    <t>Auditiva</t>
  </si>
  <si>
    <t>Gloria Esperanza duarte</t>
  </si>
  <si>
    <t>2802202310191526</t>
  </si>
  <si>
    <t>SOLICITUD CERTIFICADO DE TIEMPOS LABORALES - CETIL 
De manera atenta me permito solicitarle la expedición del certificado de tiempos laborales  - CETIL correspondiente al  tiempo que he laborado en la entidad.</t>
  </si>
  <si>
    <t>7815202310211535</t>
  </si>
  <si>
    <t>Al intentar acceder a la ayuda del formulario PQRSD del ICC, se despliega el error que muestra la imagen adjunta</t>
  </si>
  <si>
    <t>4802202310241542</t>
  </si>
  <si>
    <t xml:space="preserve">A solicitud de participantes externos, nos permitimos ampliar la fecha de inscripción de propuestas para el IX Encuentro Institucional y VI Interinstitucional de Semilleros de Investigación hasta este viernes 27 de octubre de 2023.  
Seguros de contar con su presencia, los esperamos el miércoles 16 de noviembre de 2023; recuerden que contaremos con premiación a las mejores ponencias y posters, y con publicación de memorias con registro ISSN.  </t>
  </si>
  <si>
    <t>1. En aplicativo no se registran datos del peticionario</t>
  </si>
  <si>
    <t>6308202310241544</t>
  </si>
  <si>
    <t>en septiembre de 2013 hice el Diplomado en Estudios Editoriales en el Caro y Cuervo. Desafortunadamente no tengo mi certificación, y quisiera saber qué debo hacer para solicitarla por favor.</t>
  </si>
  <si>
    <t>Se solicitó ampliación de tiempos, sin necesidad y la respuesta no presenta una solución de fondo a lo solicitado</t>
  </si>
  <si>
    <t>1642202310261559</t>
  </si>
  <si>
    <t>Cordial saludo. Adjunto la presente solicitud. En el siguiente correo que enviaré adjunto los otros dos anexos, dado que al ser archivos tan pesados no me deja cargarlos en un solo correo. Agradezco la atención a la presente y quedo atento a una pronta respuesta.</t>
  </si>
  <si>
    <t>No es posible identificar</t>
  </si>
  <si>
    <t>No es posible identificar si la respuesta presenta una resolución de fondo o total dada la falta de documentación en aplicativo PQRSDF</t>
  </si>
  <si>
    <t>5683202310311571</t>
  </si>
  <si>
    <t>De manera atenta, solicito e certificado laboral correspondiente al contrato ICC-PS-030-2023. Quedo atenta a sus indicaciones. Gracias</t>
  </si>
  <si>
    <t>2226202311021585</t>
  </si>
  <si>
    <t>1. Petición registrada con otra categoría</t>
  </si>
  <si>
    <t>Ivon Camila</t>
  </si>
  <si>
    <t>5605202311021587</t>
  </si>
  <si>
    <t>Buen día Estimados, Solicito amablemente se me suministre el documento del estado actual de la planta administrativa de la entidad, identificando la disposición de los empleos que actualmente ocupan los funcionarios, con datos de las vacantes definitivas, temporales, en carrera administrativa, provisionalidad y libre nombramiento, área y/o dependencia del empleo. Para fines de interés particular. Del reciente proceso de concurso Nación de la vigencia 2021. Muchas Gracias Atenta a su información. Cordialmente Erika Rodríguez</t>
  </si>
  <si>
    <t>9858202311031590</t>
  </si>
  <si>
    <t>La presente tiene como fin solicitar una certificación laboral, como la última que fue entregada, con fechas, adjunto formato de solicitud.</t>
  </si>
  <si>
    <t>5759202311031591</t>
  </si>
  <si>
    <t>Les escribo, pues me encuentro interesada en conocer el listado de las propuestas seleccionadas para revisión por pares académicos de la Convocatoria Sello Editorial ICC. Ingreso a través de la pagina a convocatorias, al apartado del listado, pero el enlace me indica que no tengo los permisos para acceder a la información. 
Les solicito amablemente me indiquen en que lugar puedo conocer las propuestas que continúan en el proceso. Muchas gracias y quedo al tanto de sus comentarios.</t>
  </si>
  <si>
    <t>7274202311101604</t>
  </si>
  <si>
    <t>1. Petición registrada con otra categoría
2. En aplicativo no se registran datos del peticionario</t>
  </si>
  <si>
    <t>01604/</t>
  </si>
  <si>
    <t>6924202311101606</t>
  </si>
  <si>
    <t>Pueblos Indigenas</t>
  </si>
  <si>
    <t>Petición presenta una respuesta parcial, no es posible evidenciar si el peticionario obtuvo solución</t>
  </si>
  <si>
    <t>1. Múltiples traslados 
2. Respuesta no oportuna</t>
  </si>
  <si>
    <t>1. Petición presenta múltiples traslados</t>
  </si>
  <si>
    <t>2954202311101607</t>
  </si>
  <si>
    <t>Referencia: Reclamación depósito legal MC18354S2023 de un (1) ejemplar impreso de la obra de ficción literaria - novela - La cruz del Cristo, código ISBN 978-628-01-0145-3.</t>
  </si>
  <si>
    <t>9819202311141611</t>
  </si>
  <si>
    <t>Solicito amablemente información sobre el proceso de inscripción de la Maestría en Estudios Editoriales (2024); así mismo, agradezco que me puedan informar sobre los días y horarios de clase.</t>
  </si>
  <si>
    <t>6775202311161628</t>
  </si>
  <si>
    <t>Mil gracias por tan amable ayuda y respuesta. ¿Podrían enviarme mejores fotos, de las dos obras restantes, por favor?
Soy investigadora de la vida y obra de Marco Tobón Mejía. Me dio mucha alegría descubrir la plaqueta de la niña en bronce que esta semana publicaron en la página en Instagram. Me gustaría poder tener las fotos, saber las medidas y qué otras obras suyas tienen. Supongo que las medidas que aparecen en la página son una equivocada. 180 x 53 cms es un tamaño impensable para este tipo de piezas. Podrían ayudarme?</t>
  </si>
  <si>
    <t>Juan Restrepo</t>
  </si>
  <si>
    <t>9360202311161629</t>
  </si>
  <si>
    <t>8075202311171637</t>
  </si>
  <si>
    <t>Teniendo en cuenta que dentro del proceso de selección adelantado en la Universidad se requiere la validación de los soportes académicos, me permito solicitar su colaboración certificando si el candidato relacionado a continuación es egresado de esa institución:</t>
  </si>
  <si>
    <t>Tatiana Lievano</t>
  </si>
  <si>
    <t>3931202311201645</t>
  </si>
  <si>
    <t>9359202311211653</t>
  </si>
  <si>
    <t>De manera atenta me permito solicitar los certificados laborales, correspondientes a las funciones y cargos que desempeñé en el Instituto Caro y Cuervo. Ingresé a finales del 2006 principios del 2007, aprox., con contrato de servicios como coordinadora de investigaciones del Instituto; posteriormente fui nombrada en planta hasta el año 2018 o 2019, no tengo la fecha exacta. </t>
  </si>
  <si>
    <t>7192202311211654</t>
  </si>
  <si>
    <t xml:space="preserve">es necesario que su entidad informe si cuenta o no con servidores públicos provisionales activos de los niveles Asistencial y Técnico vinculados con anterioridad a la expedición del Decreto Ley 770 de 2005.  
De la misma forma, es necesario que la entidad anexe el listado total de los servidores de carrera administrativa de la entidad, el cual deberá contener la siguiente información: número de cédula, fecha de expedición, apellido, nombre, la denominación, código y grado del empleo del cual es titular cada uno de los referidos servidores públicos. En conjunto con los datos de los servidores públicos de carrera administrativa que cumplan con los requisitos y condiciones para el desempeño del empleo seleccionado en la modalidad de ascenso, razón por la cual deberán suministrar los siguientes datos: número de cédula, apellido, nombre, denominación, código y grado de los empleos de los cuales sean titulares los servidores públicos. </t>
  </si>
  <si>
    <t>1.En aplicativo no se registran datos del peticionario</t>
  </si>
  <si>
    <t>8955202311221656</t>
  </si>
  <si>
    <t>Copia de los soportes que evidencien el pago de los aportes realizados por el Instituto Caro y Cuervo a CAJANAL, correspondientes al señor Omar Mauricio Pinto Gómez (q.e.p.d.), identificado con cédula de ciudadanía Nº 11.186.563, de los períodos relacionados más adelante. Dichos soportes los necesito para allegarlos a la UGPP y así esa Entidad los vea reflejados, lo que permitirá que COLPENSIONES realice la reliquidación de mi pensión de sobrevivientes, al igual que la liquidación del porcentaje al que tiene derecho mi hijo.</t>
  </si>
  <si>
    <t>8243202311231658</t>
  </si>
  <si>
    <t>¿Serían ustedes tan amables de indicarme la fecha de publicación del tomo 29, nº2 de la revista Thesaurus, por favor?
Tan solo sé que se publicó en el año 1974, pero necesito datos más precisos para mi investigación sobre uno de los autores, Jaume Tur.</t>
  </si>
  <si>
    <t>4108202311231664</t>
  </si>
  <si>
    <t xml:space="preserve">quería compartirles un artículo que escribí basado en el cuento de Cenicienta. Es un escrito que hace una reflexión sobre la situación que viven muchas mujeres del servicio doméstico. Pero también este escrito quiere resaltar la importancia de los talentos y del poder de creer en sí mismos pese a la adversidad  y a la vez concienciar la forma en la que vemos y tratamos a los demás. Me gustaría mucho que ustedes lo puedan publicar en sus redes, o donde ustedes consideren. Envío un pdf con el artículo y también el escrito en imágenes png. </t>
  </si>
  <si>
    <t>5665202311261667</t>
  </si>
  <si>
    <t>Grupo Recursos Físicos</t>
  </si>
  <si>
    <t>Silvia Martinez</t>
  </si>
  <si>
    <t>7190202311271668</t>
  </si>
  <si>
    <t>Derecho de Petición – Solicitud Información Uso lista de elegibles Resolución Nro. 19967 del 2 de diciembre de 2022 y empleos iguales y/o Equivalentes – PROFESIONAL UNIVERSITARIO - Código 2044 Grado 08 – OPEC 156715.</t>
  </si>
  <si>
    <t>1. respuesta no oportuna
2. No se evidencia respuesta sobre el punto 7 de la petición</t>
  </si>
  <si>
    <t>6336202311271672</t>
  </si>
  <si>
    <t>Hemos identificado que los aportes pensionales de la entidad que usted representa, al día de hoy se encuentran en mora. Teniendo en cuenta lo anterior y dando cumplimiento a la ley 100 de 1993, para Porvenir es muy importante comunicarle que la siguiente instancia posible para este proceso será radicar la demanda ejecutiva laboral, dado el riesgo en el cual están inmersos los trabajadores de dicha entidad.
En este momento queremos invitarle a que proceda con la aclaración de la deuda a través de la cancelación de los aportes pensionales, o el respectivo reporte de novedades, de forma inmediata. Así podrá eliminar el riesgo en el cual se encuentran sus trabajadores de no acceder a su beneficio pensional (Invalidez, vejez y sobrevivencia).</t>
  </si>
  <si>
    <t>3165202311301688</t>
  </si>
  <si>
    <t>Apreciados funcionarios del Instituto Caro y Cuervo - ICC, solicitamos respuesta a los 31 interrogantes y solicitudes, planteados en fuente color azul en el Word adjunto de acuerdo con la audiencia de rendición de cuentas realizada el 29 de noviembre de 2023.</t>
  </si>
  <si>
    <t>Marisol Montoya</t>
  </si>
  <si>
    <t>6195202312011696</t>
  </si>
  <si>
    <t>Por medio del presente, agradezco el envío de la información solicitada de los soportes de los pagos realizados por el Instituto a CAJANAL, correspondientes al ex funcionario Omar Mauricio Pinto Gómez; sin embargo, una vez verifiqué la información enviada contra la registrada en la Resolución emitida por la UGPP, noté que hacen falta los soportes de pagos del período comprendido del 01-08-1997 al 31-12-1997, que omití solicitar.  Por lo anterior, de manera atenta, solicito el envío de los soportes faltantes y así poder allegar a la UGPP la información completa.</t>
  </si>
  <si>
    <t>6299202312041700</t>
  </si>
  <si>
    <t>1569202312041703</t>
  </si>
  <si>
    <t>Apreciados funcionarios del Instituto Caro y Cuervo - ICC, solicitamos respuesta a los 45 asuntos numerados en el PDF adjunto, de acuerdo con el video de la audiencia de rendición de cuentas del 29 de noviembre de 2023, disponible en YouTube y la audiencia en sí.</t>
  </si>
  <si>
    <t>9676202312051706</t>
  </si>
  <si>
    <t>estoy interesado en los dos libros de Caro y Cuervo sobre "GRAMÁTICA DE LA LENGUA LATINA PARA EL USO DE LOS QUE HABLAN CASTELLANO". Tanto la edición del año 2019 y la del año 2020. ¿Cómo los puedo conseguir en físico?</t>
  </si>
  <si>
    <t>4912202312061708</t>
  </si>
  <si>
    <t>9257202312071716</t>
  </si>
  <si>
    <t>1982202312071717</t>
  </si>
  <si>
    <t>2841202312131734</t>
  </si>
  <si>
    <t>por medio del siguiente correo me permito hacer solicitud de verificación de tulo por parte de la INSTITUTO CARO Y CUERVO, esto dado que se está haciendo un procedimiento de la secretaria de Educación de Bucaramanga.</t>
  </si>
  <si>
    <t>6372202312131735</t>
  </si>
  <si>
    <t xml:space="preserve">Escribo este correo porque sería de gran ayuda para nosotros, y nos encantaría, poder realizar nuestras actividades en el Instituto Caro y Cuervo.  Soy David Caicedo Galvis, ganador de la beca Es Cultura Local: La Candelaria 4.0, y en el marco de este programa, estoy liderando el festival "La Candelaria Aguanta", que busca resaltar esta localidad de cara a visitantes y residentes con el fin de fomentar el sentido de pertenencia en estas personas. 
El festival tendrá lugar los días 19 y 20 de enero del 2024, y quisiéramos llevar a cabo parte de sus actividades en las instalaciones del Instituto Caro y Cuervo. En principio, sería un concierto de tango el 19 de enero, y la instalación de una exposición de arte.  Si no es molestia, podríamos reunirnos y conversar al respecto en estos días. </t>
  </si>
  <si>
    <t>Laura Bedoya</t>
  </si>
  <si>
    <t>6678202312181747</t>
  </si>
  <si>
    <t>Certificación laboral</t>
  </si>
  <si>
    <t>7394202312201758</t>
  </si>
  <si>
    <t xml:space="preserve">Por medio de la presente adjunto solicitud de certificado laboral; es importante que lleve la asignación básica mensual, de lo contrario el analista del Fondo Nacional lo devuelve.   </t>
  </si>
  <si>
    <t>2424202312211764</t>
  </si>
  <si>
    <t>Solicito amablemente la certificación del contrato ICC-PS-074-2023 a nombre de YENNY MILENA LÓPEZ CHECA Duración 4 meses</t>
  </si>
  <si>
    <t>6927202312221774</t>
  </si>
  <si>
    <t>URGENTE REITERACION TRAMITE T13 CF LUZ MARINA RIVAS ARRIETA CC1127574555.  El Fondo Nacional de Ahorro requiere de su atención y colaboración validando la siguiente certificación expedida por ustedes a nuestro consumidor financiero, agradecemos nos remitan pronta respuesta.</t>
  </si>
  <si>
    <t>1309202312221775</t>
  </si>
  <si>
    <t>5103202312271782</t>
  </si>
  <si>
    <t>5571202312271785</t>
  </si>
  <si>
    <t>1035202312271787</t>
  </si>
  <si>
    <t>Solicito un certificado laboral donde especifique funciones desempeñadas en cada una de las dependencias donde preste los servicio, los años de servicio y que la firma sea en original, ya que la Comisión Nacional del Servicio Civil esta rechazando las certificaciones con firma digital.</t>
  </si>
  <si>
    <t>5877202312281788</t>
  </si>
  <si>
    <t>solicito amablemente información sobre la maestría en escrituras creativas,  puntualmente cronograma de inscripciones</t>
  </si>
  <si>
    <t>De manera atenta nos permitimos solicitar información para la realización de un curso en Lenguaje de Señas Colombiana, con el propósito de garantizar la atención a personas en condición de discapacidad auditiva, para lo cual se requiere adelantar un proceso de capacitación de ciclo inicial de Lengua de Señas Colombianas (LSC), compuesto de cuatro (4) módulos de 40 horas c/u para 10 personas</t>
  </si>
  <si>
    <t xml:space="preserve">Buenas tardes, me llamo Dewin Jiménez y fui seleccionado para la maestría virtual de español como lengua extranjera y como segunda lengua. Mi estado actual es admitido y me encuentro en la parte de entrega de documentos. Estuve llamando a la línea para preguntar sobre algo. Me inscribí en calidad de afrocolombiano y me gustaría saber en que momento recibo el descuento que se hace a esta población. Si gusta le puedo enviar el documento donde se corrobora lo que digo. </t>
  </si>
  <si>
    <t>Buenos Días Desde hace mese me llego un correo del Revista Thesaurus, notificando oficialmente la aprobación del monto de la donación de la Organización Mundial de la Salud (OMS), me pedían adicionalmente responder con una información como nombre y numero celular al correo " covid.19mics@gmail.com", solicite en varias ocasiones tanto telefónicas como por correo información y no recibí respuesta por parte de ustedes. Solicito el favor de brindar respuesta ya que a la fecha sigo sin recibir la donación, ni respuesta.</t>
  </si>
  <si>
    <t>Recibí el día de hoy, 7 de septiembre de 2023 respuesta a mi derecho de petición radicado con el numero 5788202308201223, pero me doy cuenta que la institución está mintiendo sin vergüenza y me pregunto motivada por quien sabe cuales intereses. Es completamente falso que no se hayan hecho modificaciones de la malla curricular como responden. Desde que salió la convocatoria a nueva admisión para 2024 se presentaron las modificaciones al publico y se subió a su página de internet la nueva malla que copio como prueba de lo que digo. También hay vídeo en redes del coordinador del programa anunciando la nueva malla y los nuevos profesores, también copio ese video como prueba. Lo que es peor es que el instituto, quien sabe a instancias de quien cambió su página de internet dos días después de haber interpuesto mi derecho de petición, restableciendo la malla original y retirando la reformada, queriendo ocultar con eso las pruebas de sus malos manejos (...)</t>
  </si>
  <si>
    <t>Con base en las comunicaciones anteriores, de carácter positivo, en cuanto a la visita de un grupo de estudiantes de la Universidad Minuto de Dios del municipio de Girardot, permítanme, por favor, preguntar la fecha de octubre que se nos ha asignado para esta significativa visita; la anterior pregunta la formulo en el marco de la respuesta que habíamos remitido, el pasado martes 05 de septiembre, sobre la fecha y temática de la charla que ustedes nos podrían extender.
Aprovecho para reiterar las fechas que había expuesto en esa respuesta del 05 de septiembre: del 19 al 27 de octubre del presente año, cualquiera de esos días estará bien.
Una cosa más, no supe cómo sortear la pregunta de la encuesta ¿con qué entidad interactuó?; es mi deseo responderla, pero sin esa respuesta, no se admite el formulario.</t>
  </si>
  <si>
    <t>*2023RS129822** Remisión de Comunicación: 2023RS129822
Se efectúa solicitud de 6 ítems de información, con fecha máxima de presentación del 02/10/23</t>
  </si>
  <si>
    <t>Estoy interesada en hacer el diplomado en traducción de textos literarios, por lo que agradezco si me pueden dar información al respecto. Mi nombre es Marcela Durrer, soy traductora independiente francés-español.</t>
  </si>
  <si>
    <t>De otra parte, estoy explorando el horario para una visita al director Medina.  ¿Entre jueves y viernes es posible una cita con el Profesor ?. si es posible, ¿a qué hora?  A la visita invitaría también a Juan Álvaro Echeverri quien estará en la ciudad pero con una disponibilidad precisa. El tema es comentar sobre lo que se hace en la Universidad Nacional Sede Amazonas y las perspectivas en lenguas nativas.</t>
  </si>
  <si>
    <t>La presente es para solicitar más información acerca del proceso de inscripción, fechas de ingreso, etc. para la Maestría en Estudios Editoriales, que estoy interesada.</t>
  </si>
  <si>
    <t>Solicito muy amablemente se confirme si en algún momento de mi vinculación se hicieron aportes a Colpensiones de igual manera confirmar si se hicieron aportes a cajanal,de ser afirmativo favor expedir certificado de cetil,les agradezco su colaboración y apoyo, quedó atenta, gracias.</t>
  </si>
  <si>
    <t xml:space="preserve">Me permito escribirles para saber cuáles son los pasos para presentar el segundo idioma el español ya que a través de consultas me dijeron que presentarán el examen de español que ofrece el instituto caro y cuervo. 
Mi nombre es Gini Lizeth pushaina Barliza pertenezco a la etnia wayúu y Tendo mi primer idioma el wayuunaiki y soy estudiante de la tecnología en gestión y producción hortícola y me gustaría presentar el examen en español necesito es información </t>
  </si>
  <si>
    <t>El sábado anterior realicé un recorrido turístico por la Candelaria. En el momento en que la guía turística se detuvo en el Instituto Caro y Cuervo, noté que en  el interior del jardín había una especie llamada "ojo de poeta". Ésta considerada una planta trepadora e invasora, traída hace algunas décadas del África que está afectando la biodiversidad y los ecosistemas. Por lo tanto, solicito muy respetuosamente que, tal como lo sugieren los especialistas, sea retirada en forma manual. Ello con el fin de preservar el jardín que se encuentra a la entrada del instituto. Agradezco su atención.</t>
  </si>
  <si>
    <t>Dr. Rodríguez, de acuerdo con la conversación y en atención a lo dispuesto en el artículo 134 del PND  Modernización y Fortalecimiento de la oferta educativa del Instituto Caro y Cuervo, requerimos su amable colaboración en la remisión del cronograma propuesto desde el Instituto para el cumplimiento de lo dispuesto en el PND, así como el estado a la fecha con sus avances; esta respuesta es prioritaria desde Presidencia de la República y el despacho del señor ministro, por lo tanto, pedimos excusas por la premura del tiempo, sin embargo agradecemos la remisión de esta información al medio día del día de hoy 6 de diciembre. Teniendo en cuenta que la información reportada en el anterior seguimiento es “ El Ministerio y el Instituto se encuentran formulando el proyecto reglamentario. Se tiene previsto su expedición para el mes de marzo 2024.”</t>
  </si>
  <si>
    <t>En relación con la petición formulada con el radicado en el asunto, respecto a la validación de tiempos laborados y no cotizados al Régimen de Prima Media por el trabajador(a) CARLOS JULIO BAJONERO RODRIGUEZ identificado con cédula xxx con el empleador, INSTITUTO CARO Y CUERVO (...)</t>
  </si>
  <si>
    <t>Amablemente solicito el cer ficado de las prac cas realizadas con estado joven para el 9 de enero según lo acordado.</t>
  </si>
  <si>
    <t>1. Petición registrada con otra categoría
2. Fecha de oficio difiere de la fecha de ingreso en el aplicativo</t>
  </si>
  <si>
    <t>2746202312281789</t>
  </si>
  <si>
    <t>Buen día. Fui contratista hasta el pasado 24 de diciembre. Quisiera, por favor, que me elaboren el certificado de este contrato para actualizar mi perfil en el Secop y en Sigep. Estos son los datos: Linda Carolina Rodríguez Tocarruncho CC 52822432 Contrato: ICC-PS-103-2023 Un saludo y gracias</t>
  </si>
  <si>
    <t>8853202312281790</t>
  </si>
  <si>
    <t>Buenos días, respetados señores Instituto Caro y Cuervo. ( Museos) La siguiente es para solicitar amablemente, si es posible 2 cuervolarios, para trabajarlos con los niños de la comunidad, ya que formo parte de Casa Viva, del barrio la Francia, y allí tenemos una biblioteca comunal. Quiero saber el costo para pasar a comprarlos. Quedo atento si es posible a su amable respuesta.</t>
  </si>
  <si>
    <t>7274202312281791</t>
  </si>
  <si>
    <t>Buenas tardes, por medio de la presente solicito al área de talento humano la expedición del certificado laboral por el periodo en el que ejerci como funcionario público de carrera en el ICC y me sea remitido a este mismo correo.</t>
  </si>
  <si>
    <t>1321202312281793</t>
  </si>
  <si>
    <t>Recurro a ustedes para solicitar una certificación laboral con fecha en el mes de noviembre, con salario (incluido primas), tipo de contrato, cargo y antigüedad.</t>
  </si>
  <si>
    <t>1. Falta de oportunidad en el registro de la petición en el aplicativo
2. En aplicativo no se registran datos del peticionario</t>
  </si>
  <si>
    <t>9429202312281794</t>
  </si>
  <si>
    <t>Estimados, espero se encuentren muy bien. Cordialmente solicito su colaboración con el certificado del contrato ICC-PS-042-2023 que se encuentra a mi nombre y que ejecuté este año, para efectos de subirlo al SIGEP. Agradezco mucho su diligencia.</t>
  </si>
  <si>
    <t>7011202312281795</t>
  </si>
  <si>
    <t>Buenas tardes. A través de este medio solicito los certificados de contrato de los siguientes contratos que he tenido con el Instituto Caro y Cuervo. -El ICC-PS-089A-2023, cuyo objeto fue ‘Prestar los servicios profesionales para apoyar el proyecto de investigación “Poesía en movimiento. Fase 4”’. -El ICC-PS-131-2021 cuyo objeto fue ‘Prestar servicios de apoyo a la gestión en el área del lenguaje o afines como asistente de investigación para la transcripción de audios del corpus ALEC y la anonimización de audios del corpus HCB’ Estoy atento a cualquier otra información que sea necesaria para radicar esta solicitud.</t>
  </si>
  <si>
    <t>40993/ 71015/ 31141/ 41148/ 11189/ 61310/ 71324/ 11337/ 91378/ 81430/ 91436/ 11654/ 71668/ 71672/ 01688/ 11764/ 71782/ 81789/ 81793/ 81794/ 81795</t>
  </si>
  <si>
    <t>1072202312291797</t>
  </si>
  <si>
    <t>El propósito de este comunicado es solicitarle a todos muy amablemente, remitir la información de beneficiarios correspondiente al periodo del 1 de octubre al 31 de diciembre de 2023, contar con esta información detallada es muy importante para nosotros, esto nos ha permitido seguir fortaleciendo nuestro Programa. Por lo anterior, agradezco remitir la información relacionada como lo indica el cuadro que antecede a más tardar el día viernes 5 de enero de 2024.</t>
  </si>
  <si>
    <t>01017/ 61464/ 21506/ 61629/ 01645/ 41700/ 71716/ 71717/ 71785</t>
  </si>
  <si>
    <r>
      <t>Con base en los reportes del aplicativo de PQRSDF y la muestra seleccionada de 32 peticiones clasificadas como "</t>
    </r>
    <r>
      <rPr>
        <b/>
        <i/>
        <sz val="11"/>
        <color theme="1"/>
        <rFont val="Arial Narrow"/>
        <family val="2"/>
      </rPr>
      <t>No aplica</t>
    </r>
    <r>
      <rPr>
        <sz val="11"/>
        <color theme="1"/>
        <rFont val="Arial Narrow"/>
        <family val="2"/>
      </rPr>
      <t>"; se identificaron inconsistencias entre el reporte y los documentos soporte de la petición, toda vez, que el reporte muestran diecisiete (17) peticiones en estado "</t>
    </r>
    <r>
      <rPr>
        <b/>
        <sz val="11"/>
        <color theme="1"/>
        <rFont val="Arial Narrow"/>
        <family val="2"/>
      </rPr>
      <t>No Cerrado</t>
    </r>
    <r>
      <rPr>
        <sz val="11"/>
        <color theme="1"/>
        <rFont val="Arial Narrow"/>
        <family val="2"/>
      </rPr>
      <t>" y en los soportes se evidencia la respuesta final al peticionario y su respectivo cierre.</t>
    </r>
  </si>
  <si>
    <r>
      <t>Con base en la muestra seleccionada de treinta y dos (32) peticiones con clasificación "</t>
    </r>
    <r>
      <rPr>
        <i/>
        <sz val="11"/>
        <color theme="1"/>
        <rFont val="Arial Narrow"/>
        <family val="2"/>
      </rPr>
      <t>No Aplica</t>
    </r>
    <r>
      <rPr>
        <sz val="11"/>
        <color theme="1"/>
        <rFont val="Arial Narrow"/>
        <family val="2"/>
      </rPr>
      <t>", se identificó lo siguiente:</t>
    </r>
  </si>
  <si>
    <r>
      <t xml:space="preserve">Peticiones recibidas a través del canal </t>
    </r>
    <r>
      <rPr>
        <i/>
        <sz val="11"/>
        <color theme="1"/>
        <rFont val="Arial Narrow"/>
        <family val="2"/>
      </rPr>
      <t>"Presencial</t>
    </r>
    <r>
      <rPr>
        <sz val="11"/>
        <color theme="1"/>
        <rFont val="Arial Narrow"/>
        <family val="2"/>
      </rPr>
      <t>" que no cuentan con un número de radicado, fecha y hora de recepción, lo que impide validar la oportunidad en la creación de la petición en el aplicativo PQRSDF</t>
    </r>
  </si>
  <si>
    <r>
      <t xml:space="preserve">Petición creada en el aplicativo de PQRSDF con inconsistencias en el registro de los datos contacto, toda vez, que el campo correo electrónico se registró como </t>
    </r>
    <r>
      <rPr>
        <b/>
        <sz val="11"/>
        <color theme="1"/>
        <rFont val="Arial Narrow"/>
        <family val="2"/>
      </rPr>
      <t>noaplica@noaplica.com.co.</t>
    </r>
  </si>
  <si>
    <r>
      <t>Peticiones relacionadas con entrega de documentos, adendas, notificaciones y actos administrativos de otras entidades de gobierno (procuraduría, CNCS, Secretaria Distrital de Hacienda, Ministerio de las culturas y 4-72) con tipo de solicitud "</t>
    </r>
    <r>
      <rPr>
        <b/>
        <sz val="11"/>
        <color theme="1"/>
        <rFont val="Arial Narrow"/>
        <family val="2"/>
      </rPr>
      <t>no aplica</t>
    </r>
    <r>
      <rPr>
        <sz val="11"/>
        <color theme="1"/>
        <rFont val="Arial Narrow"/>
        <family val="2"/>
      </rPr>
      <t>"; que si bien no requieren de una respuesta, si requieren de un análisis y seguimiento dado el carácter de estas comunicaciones recibidas.</t>
    </r>
  </si>
  <si>
    <t>Petición no cuenta con una respuesta de fondo a lo solicitado.  El Ministerio de Ambiente realizó una petición de diligenciamiento de una encuesta, en respuesta se indica que el enlace a la encuesta no se puede abrir.  Sin embargo, al momento de efectuar revisión de la petición no se evidenciaron inconvenientes de acceso a la referida encuesta.</t>
  </si>
  <si>
    <t>40993/ 31143/ 41150/ 41156/ 91168/ 11189/ 61468/ 01490/ 21585/ 01604/ 71637/ 71672/ 01758/ 21775/ 71782</t>
  </si>
  <si>
    <t>1. Petición respondida fuera de tiempo, supera los 20 días hábiles
2. Solicitud de extensión vigencia, fuera de los términos (solicitud de información)</t>
  </si>
  <si>
    <t>1. Solicitud de extensión vigencia, fuera de los términos (solicitud de información)</t>
  </si>
  <si>
    <t>40993/ 01490/ 71672/ 01758</t>
  </si>
  <si>
    <t>31141/ 11189/ 01490/ 21775/ 81793</t>
  </si>
  <si>
    <t>40993/ 11029/ 81060/ 81063/ 11078/ 71113/ 31139/ 31141/ 31142/ 31143/ 31144/ 41148/ 41151/ 41152/ 41153/ 41156/ 91168/ 11189/ 51210/ 51214/ 31241/ 91262/ 11267/ 11278/ 41289/ 41291/ 11330/ 11337/ 91378/ 21398/ 71422/ 91436/ 21439/ 61468/ 61472/ 91487/ 91526/ 61559/ 31590/ 01607/ 71637/ 01758/ 21774/ 71782</t>
  </si>
  <si>
    <r>
      <t xml:space="preserve">Con base en los reportes del aplicativo de PQRSDF y la muestra seleccionada de 106 peticiones se identificaron nueve (9)  peticiones que al consultarse en el aplicativo en la lista de </t>
    </r>
    <r>
      <rPr>
        <b/>
        <i/>
        <sz val="11"/>
        <color theme="1"/>
        <rFont val="Arial Narrow"/>
        <family val="2"/>
      </rPr>
      <t>Históricos, Comunicaciones oficiales, Solicitudes con responsabilidad compartida y Activas</t>
    </r>
    <r>
      <rPr>
        <sz val="11"/>
        <color theme="1"/>
        <rFont val="Arial Narrow"/>
        <family val="2"/>
      </rPr>
      <t xml:space="preserve"> no se encuentran y se genera un mensaje de "</t>
    </r>
    <r>
      <rPr>
        <i/>
        <sz val="11"/>
        <color theme="1"/>
        <rFont val="Arial Narrow"/>
        <family val="2"/>
      </rPr>
      <t>no hay registros</t>
    </r>
    <r>
      <rPr>
        <sz val="11"/>
        <color theme="1"/>
        <rFont val="Arial Narrow"/>
        <family val="2"/>
      </rPr>
      <t>".</t>
    </r>
  </si>
  <si>
    <t>40993/ 11029/ 81060/ 81063/ 11078/ 71113/ 31139/ 31141/ 31142/ 31143/ 31144/ 41148/ 41150/ 41151/ 41152/ 41156/ 91168/ 11189/ 51210/ 51214/ 31241/ 91262/ 11267/ 11278/ 41289/ 41291/ 11330/ 11337/ 91378/ 21398/ 71422/ 91436/ 21439/ 61468/ 61472/ 91487/ 01490/ 91526/ 41542/ 61559/ 21585/ 31590/ 31591/ 01604/ 01606/ 01607/ 41611/ 61628/ 71637/ 11654/ 31658/ 31664/ 71672/ 11696/ 51706/ 61708/ 31734/ 31735/ 01758/ 21774/ 71782/ 81788/ 81791/ 81793/ 91797</t>
  </si>
  <si>
    <t>Peticiones registradas en el aplicativo de PQRSDF con otras categorías, situación que en algunos casos generó la no respuesta oportuna de las peticiones.</t>
  </si>
  <si>
    <t>81060/ 11535</t>
  </si>
  <si>
    <r>
      <t>Peticiones recibidas a través del canal de comunicación "</t>
    </r>
    <r>
      <rPr>
        <b/>
        <sz val="11"/>
        <color theme="1"/>
        <rFont val="Arial Narrow"/>
        <family val="2"/>
      </rPr>
      <t>Correo electrónico</t>
    </r>
    <r>
      <rPr>
        <sz val="11"/>
        <color theme="1"/>
        <rFont val="Arial Narrow"/>
        <family val="2"/>
      </rPr>
      <t>" que no cuentan con el respectivo soporte de correo; lo que impide realizar validación de la oportunidad en la creación de la petición en el aplicativo de PQRSDF y el adecuado registro de los datos de contacto del peticionario, especialmente el de cuenta de correo electrónico (medio a través del cual se remitirá la respuesta final al peticionario).</t>
    </r>
  </si>
  <si>
    <t>Petición no remitida a todos sus destinatarios (C.C.Dirección y Jefe control interno)</t>
  </si>
  <si>
    <r>
      <t>Debilidades en el diligenciamiento del formulario web de PQRSDF por el no registro de todos los "</t>
    </r>
    <r>
      <rPr>
        <i/>
        <sz val="11"/>
        <color theme="1"/>
        <rFont val="Arial Narrow"/>
        <family val="2"/>
      </rPr>
      <t>datos de contacto</t>
    </r>
    <r>
      <rPr>
        <sz val="11"/>
        <color theme="1"/>
        <rFont val="Arial Narrow"/>
        <family val="2"/>
      </rPr>
      <t>" del peticionario, como son: nombres y apellidos, tipo y número de documento, modalidad y  número de teléfono o celular, pese a ser información suministrada por el peticionario, en la mayoría de los casos.</t>
    </r>
  </si>
  <si>
    <t>Debilidades en el diligenciamiento del formulario web de PQRSDF por registro parcial o no comprensible del campo de descripción de la petición en el detalle de flujo.</t>
  </si>
  <si>
    <t>40993/ 51253/ 51302/ 91378/ 01490/ 61559/ 71782</t>
  </si>
  <si>
    <t xml:space="preserve">Peticiones sin evidencia de respuesta o con respuesta no congruente a lo solicitado por el usuario o peticionario. </t>
  </si>
  <si>
    <t xml:space="preserve">Peticiones cerradas en aplicativo de PQRSDF, sin resolución de fondo, con respuesta parcial o sin el documento de respuesta adjunto. </t>
  </si>
  <si>
    <t>Mal uso del sistema de información de PQRSDF, peticiones no gestionadas ni respondidas a través del aplicativo web.</t>
  </si>
  <si>
    <r>
      <t xml:space="preserve">Peticiones donde no es posible identificar en el aplicativo o en el cuerpo de la respuesta el nombre o rol del funcionario que dio respuesta final al peticionario. Este caso se presenta especialmente en las peticiones respondidas por la Subdirección académica. </t>
    </r>
    <r>
      <rPr>
        <i/>
        <sz val="11"/>
        <color theme="1"/>
        <rFont val="Arial Narrow"/>
        <family val="2"/>
      </rPr>
      <t>Ver Hoja Detalle Oportunidades</t>
    </r>
  </si>
  <si>
    <t xml:space="preserve">51253/ 51302/ 21775 </t>
  </si>
  <si>
    <t>Peticiones recibidas a través del canal de comunicación "presencial" que no cuentan con un sello  o registro de radicado que detalle número de radicado, fecha y hora de recepción, de conformidad con el articulo quinto (5) del Acuerdo 60 de 2001 del AGN.  Por lo cual, no es posible validar la oportunidad en la radicación de la petición en el aplicativo de PQRSDF.</t>
  </si>
  <si>
    <t>Me permito dirigirme a ustedes con el fin de solicitarles respetuosamente el aplazamiento de mi matricula de maestría en enseñanza del español como lengua extranjera y segunda, modalidad virtual, para el segundo semestre 2024</t>
  </si>
  <si>
    <t>1. No se adjunta copia del correo electrónico
2. Petición registrada con otra categoría
3. En aplicativo no se registran datos del peticionario</t>
  </si>
  <si>
    <t>1. No se adjunta copia del correo electrónico
2. No se registran datos del peticionario</t>
  </si>
  <si>
    <t>1. No se adjunta copia del correo electrónico
2. Petición reiterada, antes de la fecha vencimiento inicial
3. No se registran datos del peticionario en el aplicativo</t>
  </si>
  <si>
    <t>1. No se adjunta copia del correo electrónico
2. No se registran datos del peticionario en el aplicativo</t>
  </si>
  <si>
    <t>1. No se adjunta copia del correo electrónico, fecha oficio difiere con la fecha de registro en el sistema.
2. No se registran datos del peticionario en el aplicativo
3. Error en la radicación, no se evidencia el envío de la comunicación a todos los destinatarios (Dirección y Jefe control interno)</t>
  </si>
  <si>
    <t>1. No se adjunta copia del correo electrónico.
2. No se registran datos del peticionario en el aplicativo</t>
  </si>
  <si>
    <t>1. No se adjunta copia del correo electrónico
2. En aplicativo no se registran datos del peticionario</t>
  </si>
  <si>
    <t>1. No se adjunta copia del correo electrónico</t>
  </si>
  <si>
    <t>1. Petición registrada con otra categoría
2. En aplicativo no se registran datos del peticionario
3. No se adjunta copia del correo electrónico</t>
  </si>
  <si>
    <t>1. No se adjunta copia del correo electrónico
2. En aplicativo no se registran datos del peticionario
3. Petición registrada con otra categoría</t>
  </si>
  <si>
    <t>1. Falta de oportunidad en el registro de la petición en aplicativo, inicialmente no se gestiono por aplicativo de PQRSDF
2. No se adjunta copia del correo electrónico 
3. En aplicativo no se registran datos del peticionario
4. Petición registrada con otra categoría</t>
  </si>
  <si>
    <t>1. No se adjunta copia del correo electrónico
2. En aplicativo no se registran datos del peticionario
3. Múltiples traslados de la petición</t>
  </si>
  <si>
    <t>1. No se adjunta copia del correo electrónico
2. En aplicativo no se registran datos del peticionario
3. No es posible validar la fecha de radicación</t>
  </si>
  <si>
    <t>1. No se adjunta copia del correo electrónico
2. En aplicativo no se registran datos del peticionario
3. Inconsistencias entre la fecha del oficio y la fecha de entrada en aplicativo</t>
  </si>
  <si>
    <t>1. No se adjunta copia del correo electrónico, ni anexos
2. En aplicativo no se registran datos del peticionario
3. No es posible identificar claramente la petición por el no cargue de la documentación en el aplicativo</t>
  </si>
  <si>
    <t>1. Petición registrada con otra categoría
2. En aplicativo no se registran datos del peticionario
3. No se adjunta copia del correo electrónico, ni anexos</t>
  </si>
  <si>
    <t>1. En aplicativo no se registran datos del peticionario
2. No se adjunta copia del correo electrónico, ni anexos</t>
  </si>
  <si>
    <r>
      <t>Resolución de Fondo</t>
    </r>
    <r>
      <rPr>
        <sz val="10"/>
        <color theme="0"/>
        <rFont val="Arial Narrow"/>
        <family val="2"/>
      </rPr>
      <t xml:space="preserve"> (Claridad, precisión, congruencia y consecuencia)</t>
    </r>
  </si>
  <si>
    <t>1. Petición no presenta resolución de fondo o total por inconvenientes con el aplicativo PQRSDF.
2. No se evidencia el envío de la documentación solicitada</t>
  </si>
  <si>
    <r>
      <t>1. En oficio respuesta se indica: "</t>
    </r>
    <r>
      <rPr>
        <i/>
        <sz val="10"/>
        <color theme="1"/>
        <rFont val="Arial Narrow"/>
        <family val="2"/>
      </rPr>
      <t>se remite los soportes encontrados en el archivo central de la entidad de las planillas de pago de aportes faltantes en la solicitud anterio</t>
    </r>
    <r>
      <rPr>
        <sz val="10"/>
        <color theme="1"/>
        <rFont val="Arial Narrow"/>
        <family val="2"/>
      </rPr>
      <t xml:space="preserve">r". </t>
    </r>
    <r>
      <rPr>
        <b/>
        <sz val="10"/>
        <color theme="1"/>
        <rFont val="Arial Narrow"/>
        <family val="2"/>
      </rPr>
      <t>Sin embargo, no se deja evidencia de los soportes adjuntos.</t>
    </r>
  </si>
  <si>
    <t>Sï</t>
  </si>
  <si>
    <t>1. La respuesta remitida no confirma nombre completa, número de cédula, fecha y nombre del curso confirmado.
2. No se responde nada a la segunda solicitud de remitir información de todos los graduados en medio magnético a verificaescalafon@educacionbogota.edu.co, o que se estudie la posibilidad de habilitar un link de consulta o establecer un mecanismo que permita a esta entidad verificar de manera inmediata los títulos otorgados por esta institución de educación.</t>
  </si>
  <si>
    <t>1. Petición aparentemente resuelta por otro medio, no se deja evidencia de la respuesta</t>
  </si>
  <si>
    <t>1. Petición no oportuna, dado que la solicitud presenta imprecisiones, además Porvenir no activo usuario para realizar validación de la información solicitada
2. Solicitud de extensión vigencia, fuera de los términos (solicitud de información)</t>
  </si>
  <si>
    <t>71015 / 31144/ 31241/ 41544/ 01606/ 71668/ 71672/ 11696</t>
  </si>
  <si>
    <t>41150/ 41151/ 41152/ 11330/ 01604</t>
  </si>
  <si>
    <t>31147/ 41151/ 31144</t>
  </si>
  <si>
    <t>91487/ 11330</t>
  </si>
  <si>
    <t>40993/ 71015/ 11078/ 71113/ 41152/ 11189/ 81222/ 51253/ 11267/ 41289/ 51302/ 61310/ 71324/ 11337/ 91378/ 71422/ 81430/ 91436/ 01437/ 61472/ 91487/ 11535/ 61559/ 61628/ 31664/ 61708/ 31735/ 81747/ 81790</t>
  </si>
  <si>
    <r>
      <t xml:space="preserve">Debilidades en el reenvío de las peticiones recibidas en los correos de los funcionarios o dependencias del ICC  al correo contactenos@caroycuervo.gov.co para la continuidad del tramite de radicación, como se indica en el numeral 4. condiciones generales del Procedimiento </t>
    </r>
    <r>
      <rPr>
        <i/>
        <sz val="11"/>
        <color theme="1"/>
        <rFont val="Arial Narrow"/>
        <family val="2"/>
      </rPr>
      <t>COM-P-1 Gestión de Peticiones, quejas, reclamos, sugerencias, denuncias y felicitaciones (PQRSDF).</t>
    </r>
    <r>
      <rPr>
        <sz val="11"/>
        <color theme="1"/>
        <rFont val="Arial Narrow"/>
        <family val="2"/>
      </rPr>
      <t xml:space="preserve"> </t>
    </r>
  </si>
  <si>
    <t>11189/ 81793</t>
  </si>
  <si>
    <t>1. Petición no cuenta con la evidencia de respuesta al peticionario, toda vez, que no se registró en el aplicativo el correo electrónico del peticionario, medio al que el aplicativo remitió la respuesta.</t>
  </si>
  <si>
    <r>
      <t>1. Solicitud de "extender vigencia", fuera de los términos (solicitud de información)
2. En respuesta se indica: "</t>
    </r>
    <r>
      <rPr>
        <i/>
        <sz val="10"/>
        <color theme="1"/>
        <rFont val="Arial Narrow"/>
        <family val="2"/>
      </rPr>
      <t>mediante el presente escrito reenviamos la respuesta dada el 23 de noviembre con todos los soportes adjuntos e informamos que en atención a las dificultades para la activación del usuario y poder acceder al portal transaccional, el Instituto nuevamente radico toda la documentación a fin de continuar con el proces</t>
    </r>
    <r>
      <rPr>
        <sz val="10"/>
        <color theme="1"/>
        <rFont val="Arial Narrow"/>
        <family val="2"/>
      </rPr>
      <t xml:space="preserve">o". </t>
    </r>
    <r>
      <rPr>
        <b/>
        <sz val="10"/>
        <color theme="1"/>
        <rFont val="Arial Narrow"/>
        <family val="2"/>
      </rPr>
      <t>Sin embargo, no se evidencian documentos adjuntos.</t>
    </r>
  </si>
  <si>
    <t>La Unidad de Control Interno Disciplinario reportó para el segundo semestre 2023, la recepción de tres (3) informes y una (1) queja que dieron lugar a expedientes disciplinarios en el ICC.</t>
  </si>
  <si>
    <t>El Grupo de Talento Humano en respuesta a la petición 01604 informa tener inconvenientes con el aplicativo PQRSDF, en cuanto a no tener habilitada la opción de "Extender vigencia", situación por la cual la respuesta parcial quedo en el sistema como respuesta final al peticionario con posterior cierre.</t>
  </si>
  <si>
    <r>
      <t>Petición no identificada claramente, ya que no cuenta con un soporte de entrada o se encuentra incompleto. Asimismo, no presenta una registro claro de la petición en la descripción del campo "</t>
    </r>
    <r>
      <rPr>
        <i/>
        <sz val="11"/>
        <color theme="1"/>
        <rFont val="Arial Narrow"/>
        <family val="2"/>
      </rPr>
      <t>detalles del flujo"</t>
    </r>
    <r>
      <rPr>
        <sz val="11"/>
        <color theme="1"/>
        <rFont val="Arial Narrow"/>
        <family val="2"/>
      </rPr>
      <t xml:space="preserve"> en el formulario web de PQRSDF.</t>
    </r>
  </si>
  <si>
    <r>
      <t>Incluir en el cuerpo de las respuestas y/o la aplicación de PQRSDF, lo correspondiente al numeral 5.11.4 del Manual de Relación Estado Ciudadano, que dice: "</t>
    </r>
    <r>
      <rPr>
        <i/>
        <sz val="11"/>
        <color rgb="FF000000"/>
        <rFont val="Arial Narrow"/>
        <family val="2"/>
      </rPr>
      <t>El servidor público debe asegurarse de que debajo de su firma aparezcan todos los datos necesarios para que el ciudadano lo identifique y se pueda poner en contacto en caso de necesitarlo. Esto puede incluir: cargo, teléfono, correo electrónico, nombre y dirección web de la entidad</t>
    </r>
    <r>
      <rPr>
        <sz val="11"/>
        <color rgb="FF000000"/>
        <rFont val="Arial Narrow"/>
        <family val="2"/>
      </rPr>
      <t>".</t>
    </r>
  </si>
  <si>
    <t>Numeral 5.2. PQRSDF recibidas en el cuarto trimestre 2022-2023 por modalidad</t>
  </si>
  <si>
    <t>Tabla 10. Tiempo promedio de respuesta por área asignada</t>
  </si>
  <si>
    <t>1-37 días hábiles</t>
  </si>
  <si>
    <r>
      <t>En informe No se evidencia detalle del mayor número de</t>
    </r>
    <r>
      <rPr>
        <u/>
        <sz val="11"/>
        <color theme="1"/>
        <rFont val="Arial Narrow"/>
        <family val="2"/>
      </rPr>
      <t xml:space="preserve"> quejas y reclamos por servicios</t>
    </r>
    <r>
      <rPr>
        <sz val="11"/>
        <color theme="1"/>
        <rFont val="Arial Narrow"/>
        <family val="2"/>
      </rPr>
      <t xml:space="preserve">, según  portafolio de servicios publicado en la sección de transparencia y acceso a la información pública / 5.1. tramites, servicios y otros procedimientos administrativos /b. servicios.  </t>
    </r>
    <r>
      <rPr>
        <u/>
        <sz val="11"/>
        <color rgb="FF0070C0"/>
        <rFont val="Arial Narrow"/>
        <family val="2"/>
      </rPr>
      <t>https://www.caroycuervo.gov.co/publicaciones/2024/01/Portafolio-de-Productos-Servicios-y-Tramites-ICC-2023.pptx</t>
    </r>
  </si>
  <si>
    <t>Tabla 9. Tiempo promedio de respuesta por área asignada tercer trimestre del año 2023</t>
  </si>
  <si>
    <t>1- 16 días hábiles</t>
  </si>
  <si>
    <t>Numeral 6. Análisis de las solicitudes de información pública</t>
  </si>
  <si>
    <t xml:space="preserve">Numeral 5.1 Análisis de las solicitudes de información pública </t>
  </si>
  <si>
    <t>Verificación publicación Informes: Página del ICC 22/03/2024</t>
  </si>
  <si>
    <t>Falta de oportunidad en la radicación de peticiones en aplicativo PQRSDF. Se evidenciaron cinco (5) peticiones donde la radicación se efectúo entre 2 y 88 días hábiles posteriores a su recepción.</t>
  </si>
  <si>
    <r>
      <t>Petición recibida a través del canal de comunicación "</t>
    </r>
    <r>
      <rPr>
        <i/>
        <sz val="11"/>
        <color theme="1"/>
        <rFont val="Arial Narrow"/>
        <family val="2"/>
      </rPr>
      <t>Telefónica</t>
    </r>
    <r>
      <rPr>
        <sz val="11"/>
        <color theme="1"/>
        <rFont val="Arial Narrow"/>
        <family val="2"/>
      </rPr>
      <t>", la cual fue creada en el formulario web de PQRSDF con la cuenta de correo electrónico "</t>
    </r>
    <r>
      <rPr>
        <b/>
        <sz val="11"/>
        <color theme="1"/>
        <rFont val="Arial Narrow"/>
        <family val="2"/>
      </rPr>
      <t>sincorreo@gmail.com</t>
    </r>
    <r>
      <rPr>
        <sz val="11"/>
        <color theme="1"/>
        <rFont val="Arial Narrow"/>
        <family val="2"/>
      </rPr>
      <t>". Lo anterior, indica que el peticionario no recibió la respuesta a solicitud dado que el sistema envía la respuesta a la cuenta de correo registrada.</t>
    </r>
  </si>
  <si>
    <t>No es posible identificar si la petición presenta una respuesta de fondo o total, ya que la petición no cuenta con la totalidad de los soportes de entrada ni presenta una detalle claro de la petición en el formulario web de PQRSDF, lo que impidió su entendimiento.</t>
  </si>
  <si>
    <t>Respuesta de PQRSDF no oportuna, incumpliendo los términos para el derecho de petición, excediendo los plazos establecidos en los artículos 14 y 21 de la Ley 1437 de 2011, modificados por el articulo 1 de la Ley 1755 de 2015.  Asimismo, se evidencia un incremento significativo en este incumplimiento  frente a lo observado en periodos anteriores.</t>
  </si>
  <si>
    <r>
      <t xml:space="preserve">Inconvenientes reportados por los peticionarios frente al acceso al formulario web de PQRSDF; 
a) peticionaria informa no haber podido generar petición en el formulario web, por página web caída, con código de error  </t>
    </r>
    <r>
      <rPr>
        <i/>
        <sz val="11"/>
        <color theme="1"/>
        <rFont val="Arial Narrow"/>
        <family val="2"/>
      </rPr>
      <t>500-error interno en el servidor</t>
    </r>
    <r>
      <rPr>
        <sz val="11"/>
        <color theme="1"/>
        <rFont val="Arial Narrow"/>
        <family val="2"/>
      </rPr>
      <t xml:space="preserve"> y
b) Peticionario informa el no acceso al aplicativo por error del sistema </t>
    </r>
    <r>
      <rPr>
        <i/>
        <sz val="11"/>
        <color theme="1"/>
        <rFont val="Arial Narrow"/>
        <family val="2"/>
      </rPr>
      <t>401- acceso denegado</t>
    </r>
  </si>
  <si>
    <t>EL Grupo de Talento Humano reportó cuatro (4) solicitudes CETIL tramitadas durante el segundo semestre 2023, de la siguiente manera:
a) Expedición de dos (2) certificaciones CETIL en el segundo semestre 2023
b) Verificación de cuatro (4) certificaciones CETIL en el segundo semestre 2023</t>
  </si>
  <si>
    <t>a) Expedición de dos (2) certificaciones CETIL en el segundo semestre 2023</t>
  </si>
  <si>
    <t>b) Verificación de cuatro (4) certificaciones CETIL en el segundo semestre 2023</t>
  </si>
  <si>
    <t>*Las dependencias con mayor número de PQRSDF son: TH (285), Subdirección Académica (222), Contractual (163) y FSAB (140)</t>
  </si>
  <si>
    <t>4 Trimestre 2023</t>
  </si>
  <si>
    <t>3 Trimestre 2023</t>
  </si>
  <si>
    <t xml:space="preserve">*Con base en informes trimestrales </t>
  </si>
  <si>
    <r>
      <t xml:space="preserve">Actualizar y divulgar el procedimiento </t>
    </r>
    <r>
      <rPr>
        <b/>
        <sz val="11"/>
        <color rgb="FF000000"/>
        <rFont val="Arial Narrow"/>
        <family val="2"/>
      </rPr>
      <t>COM-P-1 Gestión de peticiones, quejas, reclamos, sugerencias y denuncias (PQRSD)</t>
    </r>
    <r>
      <rPr>
        <sz val="11"/>
        <color rgb="FF000000"/>
        <rFont val="Arial Narrow"/>
        <family val="2"/>
      </rPr>
      <t>, para precisar el tratamiento de las peticiones tipo "Queja"</t>
    </r>
  </si>
  <si>
    <t>Con base en la muestra seleccionada se identificó que esta situación se continúa presentando, ver oportunidades de mejora.</t>
  </si>
  <si>
    <t>En proceso de implementación</t>
  </si>
  <si>
    <t>Espacio de transparencia
Pie de página de web institucional
Carta de Trato Digno
Pendiente en el cuerpo de la respuesta / aplicativo web</t>
  </si>
  <si>
    <t>Pendiente atender en la segunda fase de actualización del formulario web con el programador.</t>
  </si>
  <si>
    <t>Se evidencia en los informes trimestrales de PQRSD 2023, un numeral asociado al indicador de oportunidad de respuesta a PQRSDF. Sin embargo, no se evidencia un comparativo o tendencia del mismo.</t>
  </si>
  <si>
    <t>No se realizó formulación de un plan de mejoramiento para atender las debilidades y oportunidades de mejora identificadas</t>
  </si>
  <si>
    <t>Para la videncia 2024, se inicio control a través de sello donde se registran los datos de recibido</t>
  </si>
  <si>
    <t>En la actualidad el sistema efectúa cierre de la petición dos (2) días después de la respuesta final al peticionario.</t>
  </si>
  <si>
    <t>No se evidencia en los informes trimestrales de PQRSD 2023, un detalle de los servicios con mayor número de quejas y reclamos, así como de las principales recomendaciones de particulares a los servicios prestados por el ICC, como se indica en el articulo 54 de la ley 190 de 1995.</t>
  </si>
  <si>
    <t>En las labores de seguimientos semanales realizados a las PQRSDF  incorporar actividades de revisión relacionadas con las peticiones clasificadas como NO APLICA, validando su efectivo análisis, clasificación y cierre.</t>
  </si>
  <si>
    <t>Solicitud de información</t>
  </si>
  <si>
    <t>En revisión a los informes trimestrales sobre acceso a información, quejas y reclamos segundo semestre 2023, publicados en la sección de transparencia numeral 4.10 de la página del ICC, se identificó lo siguiente:
a) No se presentó detalle de los servicios con mayor número de quejas y reclamos, 
b) No se presentó el detalle de las principales recomendaciones realizados por particulares en cuanto a los servicios prestados por el ICC, y
c) No se evidencia socialización periódica a la Dirección de los temas relacionados en los numerales a y b  
Todo lo anterior de conformidad con el articulo 54 de la  Ley 190 de 1995.</t>
  </si>
  <si>
    <t>En revisión a la muestra de peticiones, se observó en la mayor parte de las peticiones el uso de la plantilla de respuesta.</t>
  </si>
  <si>
    <t>Correo del 01/04/2024 del grupo de planeación y relacionamiento con el ciudadano</t>
  </si>
  <si>
    <t>Esta actividad se incluyó para la vigencia 2024.</t>
  </si>
  <si>
    <r>
      <t>Peticiones con solicitud de "</t>
    </r>
    <r>
      <rPr>
        <i/>
        <sz val="11"/>
        <color theme="1"/>
        <rFont val="Arial Narrow"/>
        <family val="2"/>
      </rPr>
      <t>Extender vigencia</t>
    </r>
    <r>
      <rPr>
        <sz val="11"/>
        <color theme="1"/>
        <rFont val="Arial Narrow"/>
        <family val="2"/>
      </rPr>
      <t xml:space="preserve">"  fuera de los términos señalados o posteriores al vencimiento de su termino señalado, conforme a lo establecido en el parágrafo del numeral 2, del articulo 14 de la Ley 1755 de 2015. </t>
    </r>
  </si>
  <si>
    <t xml:space="preserve">Peticiones respondidas con errores de redacción o imprecisiones en su contenido o documentos adjuntos, ver hoja Detalle PQRSDF. </t>
  </si>
  <si>
    <t>Peticiones con múltiples traslados internos entre usuarios o dependencias para la asignación y respuesta de la petición.</t>
  </si>
  <si>
    <t xml:space="preserve">Respuesta a peticionarios no invita al diligenciamiento de la encuesta de satisfacción sobre el servicio o información recibida. </t>
  </si>
  <si>
    <t>Se adjuntan evidencias de socialización a través de comunicaciones internas, de "Ponte al día con el SIG N 3", capacitaciones al grupo de GD, socialización de la herramienta y se realizó tarde de rendición de cuentas de los elementos claves para la gestión de PQRSDF y su alcance disciplinario</t>
  </si>
  <si>
    <t>https://caroycuervo-my.sharepoint.com/personal/planeacion_caroycuervo_gov_co/_layouts/15/onedrive.aspx?id=%2Fpersonal%2Fplaneacion%5Fcaroycuervo%5Fgov%5Fco%2FDocuments%2F1%2E%20PLA%20TRD%2F2024%2F0%2E%20DOCUMENTOS%5FDE%5FAPOYO%2FRELACIONAMIENTO%5FCON%5FEL%5FCIUDADANO%2FAUD%5FCON%5FINTE%5FPQRSDF&amp;ga=1</t>
  </si>
  <si>
    <t>Sin evidencias</t>
  </si>
  <si>
    <t>Pendiente de revisión por parte de dos contratistas del grupo de planeación y relacionamiento con el ciudadano</t>
  </si>
  <si>
    <t>https://www.youtube.com/watch?v=iKVl2zJXuYo
https://caroycuervo-my.sharepoint.com/personal/planeacion_caroycuervo_gov_co/_layouts/15/stream.aspx?id=%2Fpersonal%2Fplaneacion%5Fcaroycuervo%5Fgov%5Fco%2FDocuments%2FDatos%20adjuntos%2FFINAL%20PQRSD%2Emp4&amp;nav=eyJyZWZlcnJhbEluZm8iOnsicmVmZXJyYWxBcHAiOiJTdHJlYW1XZWJBcHAiLCJyZWZlcnJhbFZpZXciOiJTaGFyZURpYWxvZy1MaW5rIiwicmVmZXJyYWxBcHBQbGF0Zm9ybSI6IldlYiIsInJlZmVycmFsTW9kZSI6InZpZXcifX0&amp;referrer=StreamWebApp%2EWeb&amp;referrerScenario=AddressBarCopiedShareExpControl%2Eview&amp;ga=1</t>
  </si>
  <si>
    <t>1. Se han efectuado socializaciones de la herramienta mediante video instructivo
2. se ha efectuado socialización de video explicativo para el tramite de las PQRSD en el ICC</t>
  </si>
  <si>
    <t>https://caroycuervo-my.sharepoint.com/:f:/g/personal/planeacion_caroycuervo_gov_co/ErCyJipIpHFCjrSs_iqG9CgBGNV8h_m6pyTpHwNBEgJSww?e=ZALblA</t>
  </si>
  <si>
    <t>Durante el segundo semestre 2023, se efectúo seguimiento y monitoreo del aplicativo PQRSDF para la generación de alarmas tempranas.
Asimismo se efectúa selección de petición para revisión, las cuales se reportan en el informe trimestre de PQRSDF</t>
  </si>
  <si>
    <t>Pendiente incluir estos datos el correo respuesta del aplicativo PQRSDF</t>
  </si>
  <si>
    <t xml:space="preserve"> https://caroycuervo-my.sharepoint.com/:f:/g/personal/planeacion_caroycuervo_gov_co/EsyvC01gE1BNv4ivGkX-ELYBIYAtqN-_yY_9YxnjjRE6YA?e=m34g2t</t>
  </si>
  <si>
    <t xml:space="preserve">Se realiza reunión de nodo sectorial de relacionamiento con el ciudadano </t>
  </si>
  <si>
    <t>Con base en las recomendaciones presentadas por parte de la Oficina de Control Interno de Gestión, se identificó que:
a) 14 de 30 se han implementado
b) 5 de 30 se encuentran en proceso de implementación
c) 10 de 30 se encuentran sin implementar, y
d) en último informe a corte del 31/12/23 se incluyó 1 nueva recomendación</t>
  </si>
  <si>
    <t>ver hoja " Recomendaciones"</t>
  </si>
  <si>
    <t>Bogotá, D.C., 2 Abril 2024</t>
  </si>
  <si>
    <r>
      <t>El detalle de las oportunidades de mejora aquí expuestas se puede visualizar en la hoja "</t>
    </r>
    <r>
      <rPr>
        <b/>
        <i/>
        <sz val="11"/>
        <color theme="1"/>
        <rFont val="Arial Narrow"/>
        <family val="2"/>
      </rPr>
      <t>Peticiones PQRSDF</t>
    </r>
    <r>
      <rPr>
        <b/>
        <sz val="11"/>
        <color theme="1"/>
        <rFont val="Arial Narrow"/>
        <family val="2"/>
      </rPr>
      <t>" columnas V y AO y en la hoja "Peticiones No Aplica" columna M.</t>
    </r>
  </si>
  <si>
    <t>4.   Peticiones PQRSDF (Muestra)</t>
  </si>
  <si>
    <t>5.  Peticiones No Aplica (Muestra)</t>
  </si>
  <si>
    <t>6.   Informes Trimestrales de PQRSDF</t>
  </si>
  <si>
    <t>10. Recomendaciones</t>
  </si>
  <si>
    <t>Atender los lineamientos de la circular interna ICC-300-005-2023 del 21/12/2023  de la Subdirección Administrativa y Financiera sobre la denominación de los grupos y equipos de trabajo en el aplicativo de PQRSDF</t>
  </si>
  <si>
    <t>Se indica que para la vigencia 2024, esta falencia se esta corrigiendo</t>
  </si>
  <si>
    <t>Actualmente el aplicativo de PQRSD está generando las alertas automáticas, las cuales llegan sólo al correo de la auxiliar administrativa del grupo de planeación, se encuentra pendiente generar las alarmas de peticiones vencidas al profesional de  Control Interno Disciplinario y solicitar al desarrollador Web completar  en las alarmas nombre del área responsables y nombre de la persona.</t>
  </si>
  <si>
    <t>Se efectúo socialización del uso de la plantilla de respuestas de PQRSDF, en comunicación interna de "Ponte al día con el SIG N 12"</t>
  </si>
  <si>
    <t>Se efectúo ajuste del perfil de Subdirección académica, de la siguiente manera:
a) juan.espinosa - Subdirección académica
b) claudia.hurtado - Comunicaciones
c) juan.restrepo - Museos</t>
  </si>
  <si>
    <r>
      <rPr>
        <b/>
        <sz val="10"/>
        <rFont val="Arial Narrow"/>
        <family val="2"/>
      </rPr>
      <t xml:space="preserve">Art.  7.- Quejas y reclamos. </t>
    </r>
    <r>
      <rPr>
        <sz val="10"/>
        <rFont val="Arial Narrow"/>
        <family val="2"/>
      </rPr>
      <t xml:space="preserve">La dependencia de que trata el artículo 53 de la Ley 190/95 deberá estar dirigida o coordinada por la Secretaría General u otra dependencia de alto nivel.
</t>
    </r>
    <r>
      <rPr>
        <b/>
        <sz val="10"/>
        <rFont val="Arial Narrow"/>
        <family val="2"/>
      </rPr>
      <t>Art.  8.- Funciones.</t>
    </r>
    <r>
      <rPr>
        <sz val="10"/>
        <rFont val="Arial Narrow"/>
        <family val="2"/>
      </rPr>
      <t xml:space="preserve"> Son funciones de las dependencias de quejas y reclamos:
</t>
    </r>
    <r>
      <rPr>
        <b/>
        <sz val="10"/>
        <rFont val="Arial Narrow"/>
        <family val="2"/>
      </rPr>
      <t>a) Las contempladas de los artículos 49, 53 y 54 de la Ley 190/95;</t>
    </r>
    <r>
      <rPr>
        <sz val="10"/>
        <rFont val="Arial Narrow"/>
        <family val="2"/>
      </rPr>
      <t xml:space="preserve">
b) La de ser centro de información de los ciudadanos sobre los siguientes temas de la entidad:
</t>
    </r>
    <r>
      <rPr>
        <b/>
        <sz val="10"/>
        <rFont val="Arial Narrow"/>
        <family val="2"/>
      </rPr>
      <t xml:space="preserve">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Art.  9. Actividades del jefe. </t>
    </r>
    <r>
      <rPr>
        <sz val="10"/>
        <rFont val="Arial Narrow"/>
        <family val="2"/>
      </rPr>
      <t xml:space="preserve">En desarrollo de las anteriores funciones el jefe de esta dependencia deberá:
</t>
    </r>
    <r>
      <rPr>
        <b/>
        <sz val="10"/>
        <rFont val="Arial Narrow"/>
        <family val="2"/>
      </rPr>
      <t>* Coordinar actividades con el jefe de la unidad de control interno y con el jefe de la unidad de planeación, para el mejoramiento continuo de la gestión de la entidad.
* Coordinar actividades con los jefes de unidad de quejas y reclamos de la entidad superior y de las entidades del área a que pertenece la entidad para lograr eficiencia y eficacia del sistema. 
* Presentar el informe de que trata el artículo 54 de la Ley 190 de 1995. Este informe debe ser presentado con una periodicidad mínima trimestral, al jefe o director de la entidad.</t>
    </r>
  </si>
  <si>
    <r>
      <t>Ley 1952 de 2019, "</t>
    </r>
    <r>
      <rPr>
        <b/>
        <i/>
        <sz val="12"/>
        <color rgb="FF000000"/>
        <rFont val="Arial Narrow"/>
        <family val="2"/>
      </rPr>
      <t>por medio de la cual se expide el Código General Disciplinario, se derogan la Ley 734 de 2002 y algunas disposiciones de la Ley 1474 de 2011, relacionadas con el derecho disciplinario</t>
    </r>
    <r>
      <rPr>
        <b/>
        <sz val="12"/>
        <color rgb="FF000000"/>
        <rFont val="Arial Narrow"/>
        <family val="2"/>
      </rPr>
      <t>"</t>
    </r>
  </si>
  <si>
    <r>
      <rPr>
        <b/>
        <sz val="10"/>
        <rFont val="Arial Narrow"/>
        <family val="2"/>
      </rPr>
      <t xml:space="preserve">Capitulo II Deberes Art. 38. Deberes. </t>
    </r>
    <r>
      <rPr>
        <sz val="10"/>
        <rFont val="Arial Narrow"/>
        <family val="2"/>
      </rPr>
      <t>Son deberes de todo servidor público:</t>
    </r>
    <r>
      <rPr>
        <b/>
        <sz val="10"/>
        <rFont val="Arial Narrow"/>
        <family val="2"/>
      </rPr>
      <t xml:space="preserve"> numeral 20.</t>
    </r>
    <r>
      <rPr>
        <sz val="10"/>
        <rFont val="Arial Narrow"/>
        <family val="2"/>
      </rPr>
      <t xml:space="preserve"> "</t>
    </r>
    <r>
      <rPr>
        <i/>
        <sz val="10"/>
        <rFont val="Arial Narrow"/>
        <family val="2"/>
      </rPr>
      <t>Dictar los reglamentos o manuales de funciones de la entidad, así como los internos sobre el trámite del derecho de petición</t>
    </r>
    <r>
      <rPr>
        <sz val="10"/>
        <rFont val="Arial Narrow"/>
        <family val="2"/>
      </rPr>
      <t xml:space="preserve">”.  
</t>
    </r>
    <r>
      <rPr>
        <b/>
        <sz val="10"/>
        <rFont val="Arial Narrow"/>
        <family val="2"/>
      </rPr>
      <t>Capitulo III prohibiciones  Art. 39  Prohibiciones</t>
    </r>
    <r>
      <rPr>
        <sz val="10"/>
        <rFont val="Arial Narrow"/>
        <family val="2"/>
      </rPr>
      <t xml:space="preserve">. A todo servidor público le está prohibido: </t>
    </r>
    <r>
      <rPr>
        <b/>
        <sz val="10"/>
        <rFont val="Arial Narrow"/>
        <family val="2"/>
      </rPr>
      <t>numeral 8</t>
    </r>
    <r>
      <rPr>
        <sz val="10"/>
        <rFont val="Arial Narrow"/>
        <family val="2"/>
      </rPr>
      <t>. "</t>
    </r>
    <r>
      <rPr>
        <i/>
        <sz val="10"/>
        <rFont val="Arial Narrow"/>
        <family val="2"/>
      </rPr>
      <t>Omitir, retardar o no suministrar debida y oportuna respuesta a las peticiones respetuosas de los particulares o a solicitudes de las autori­dades, así como retenerlas o enviarlas a destinatario diferente de aquel a quien corresponda su conocimiento</t>
    </r>
    <r>
      <rPr>
        <sz val="10"/>
        <rFont val="Arial Narrow"/>
        <family val="2"/>
      </rPr>
      <t xml:space="preserve">"
</t>
    </r>
  </si>
  <si>
    <r>
      <rPr>
        <b/>
        <sz val="13"/>
        <color rgb="FF000000"/>
        <rFont val="Arial Narrow"/>
        <family val="2"/>
      </rPr>
      <t xml:space="preserve">Ley 1755 de 2015 </t>
    </r>
    <r>
      <rPr>
        <b/>
        <sz val="12"/>
        <color rgb="FF000000"/>
        <rFont val="Arial Narrow"/>
        <family val="2"/>
      </rPr>
      <t xml:space="preserve">
</t>
    </r>
    <r>
      <rPr>
        <b/>
        <i/>
        <sz val="12"/>
        <color rgb="FF000000"/>
        <rFont val="Arial Narrow"/>
        <family val="2"/>
      </rPr>
      <t>"Por medio de la cual se regula el Derecho Fundamental de Petición y se sustituye un título del Código de Procedimiento Administrativo y de lo Contencioso Administrativo”</t>
    </r>
    <r>
      <rPr>
        <b/>
        <sz val="12"/>
        <color rgb="FF000000"/>
        <rFont val="Arial Narrow"/>
        <family val="2"/>
      </rPr>
      <t>.</t>
    </r>
  </si>
  <si>
    <r>
      <rPr>
        <b/>
        <sz val="10"/>
        <rFont val="Arial Narrow"/>
        <family val="2"/>
      </rPr>
      <t>Art. 2.2.3.12.1. </t>
    </r>
    <r>
      <rPr>
        <b/>
        <i/>
        <sz val="10"/>
        <rFont val="Arial Narrow"/>
        <family val="2"/>
      </rPr>
      <t>Objeto.</t>
    </r>
    <r>
      <rPr>
        <sz val="10"/>
        <rFont val="Arial Narrow"/>
        <family val="2"/>
      </rPr>
      <t xml:space="preserve"> El presente capítulo regula la presentación, radicación y constancia de todas aquellas peticiones presentadas verbalmente en forma presencial, por vía telefónica, por medios electrónicos o tecnológicos o a través de cualquier otro medio idóneo para la comunicación o transferencia de la voz.
</t>
    </r>
    <r>
      <rPr>
        <b/>
        <sz val="10"/>
        <rFont val="Arial Narrow"/>
        <family val="2"/>
      </rPr>
      <t xml:space="preserve">Art.  2.2.3.12.2. </t>
    </r>
    <r>
      <rPr>
        <sz val="10"/>
        <rFont val="Arial Narrow"/>
        <family val="2"/>
      </rPr>
      <t xml:space="preserve">Centralización de la recepción de peticiones verbales. Todas las autoridades deberán centralizar en una sola oficina o dependencia la recepción de las peticiones que se les formulen verbalmente en forma presencial o no presencial.
</t>
    </r>
    <r>
      <rPr>
        <b/>
        <sz val="10"/>
        <rFont val="Arial Narrow"/>
        <family val="2"/>
      </rPr>
      <t>Art.  2.2.3.12.3. Presentación y radicación de peticiones verbales.</t>
    </r>
    <r>
      <rPr>
        <sz val="10"/>
        <rFont val="Arial Narrow"/>
        <family val="2"/>
      </rPr>
      <t xml:space="preserve"> La presentación y radicación de las peticiones presentadas verbalmente seguirá los requisitos y parámetros establecidos en las leyes 1437 de 2011 y 1755 de 2015. Las autoridades deberán dejar constancia y radicar las peticiones verbales que se reciban, por cualquier medio idóneo que garantice la comunicación o transferencia de datos de la información al interior de la entidad. </t>
    </r>
    <r>
      <rPr>
        <b/>
        <sz val="10"/>
        <rFont val="Arial Narrow"/>
        <family val="2"/>
      </rPr>
      <t>La constancia de la recepción del derecho de petición verbal deberá radicarse de inmediato y deberá contener, como mínimo, los siguientes datos:</t>
    </r>
    <r>
      <rPr>
        <sz val="10"/>
        <rFont val="Arial Narrow"/>
        <family val="2"/>
      </rPr>
      <t xml:space="preserve">
</t>
    </r>
    <r>
      <rPr>
        <b/>
        <sz val="10"/>
        <rFont val="Arial Narrow"/>
        <family val="2"/>
      </rPr>
      <t>1.</t>
    </r>
    <r>
      <rPr>
        <sz val="10"/>
        <rFont val="Arial Narrow"/>
        <family val="2"/>
      </rPr>
      <t xml:space="preserve"> Número de radicado o consecutivo asignado a la petición
</t>
    </r>
    <r>
      <rPr>
        <b/>
        <sz val="10"/>
        <rFont val="Arial Narrow"/>
        <family val="2"/>
      </rPr>
      <t>2</t>
    </r>
    <r>
      <rPr>
        <sz val="10"/>
        <rFont val="Arial Narrow"/>
        <family val="2"/>
      </rPr>
      <t xml:space="preserve">. Fecha y hora de recibido.
</t>
    </r>
    <r>
      <rPr>
        <b/>
        <sz val="10"/>
        <rFont val="Arial Narrow"/>
        <family val="2"/>
      </rPr>
      <t>3</t>
    </r>
    <r>
      <rPr>
        <sz val="10"/>
        <rFont val="Arial Narrow"/>
        <family val="2"/>
      </rPr>
      <t xml:space="preserve">. Los nombres y apellidos completos del solicitante y de su representante y/o apoderado, si es el caso, con indicación de los documentos de identidad y de la dirección física o electrónica donde se recibirá correspondencia y se harán las notificaciones. 
</t>
    </r>
    <r>
      <rPr>
        <b/>
        <sz val="10"/>
        <rFont val="Arial Narrow"/>
        <family val="2"/>
      </rPr>
      <t>4</t>
    </r>
    <r>
      <rPr>
        <sz val="10"/>
        <rFont val="Arial Narrow"/>
        <family val="2"/>
      </rPr>
      <t xml:space="preserve">. El objeto de la petición.
5. Las razones en las que fundamenta la petición. </t>
    </r>
    <r>
      <rPr>
        <b/>
        <sz val="10"/>
        <rFont val="Arial Narrow"/>
        <family val="2"/>
      </rPr>
      <t>La no presentación de las razones en que se fundamenta la petición no impedirá su radicación</t>
    </r>
    <r>
      <rPr>
        <sz val="10"/>
        <rFont val="Arial Narrow"/>
        <family val="2"/>
      </rPr>
      <t xml:space="preserve">, conforme art. 1 Ley 1755/15.
</t>
    </r>
    <r>
      <rPr>
        <b/>
        <sz val="10"/>
        <rFont val="Arial Narrow"/>
        <family val="2"/>
      </rPr>
      <t>6</t>
    </r>
    <r>
      <rPr>
        <sz val="10"/>
        <rFont val="Arial Narrow"/>
        <family val="2"/>
      </rPr>
      <t>. La relación de los documentos que se anexan para iniciarla petición.</t>
    </r>
    <r>
      <rPr>
        <b/>
        <sz val="10"/>
        <rFont val="Arial Narrow"/>
        <family val="2"/>
      </rPr>
      <t xml:space="preserve"> Se debe informar que falten, sin que su no presentación pueda dar lugar al rechazo</t>
    </r>
    <r>
      <rPr>
        <sz val="10"/>
        <rFont val="Arial Narrow"/>
        <family val="2"/>
      </rPr>
      <t xml:space="preserve"> </t>
    </r>
    <r>
      <rPr>
        <b/>
        <sz val="10"/>
        <rFont val="Arial Narrow"/>
        <family val="2"/>
      </rPr>
      <t>de la radicación</t>
    </r>
    <r>
      <rPr>
        <sz val="10"/>
        <rFont val="Arial Narrow"/>
        <family val="2"/>
      </rPr>
      <t xml:space="preserve"> conforme </t>
    </r>
    <r>
      <rPr>
        <b/>
        <sz val="10"/>
        <rFont val="Arial Narrow"/>
        <family val="2"/>
      </rPr>
      <t>art. 1 Ley 1755/15.</t>
    </r>
    <r>
      <rPr>
        <sz val="10"/>
        <rFont val="Arial Narrow"/>
        <family val="2"/>
      </rPr>
      <t xml:space="preserve">
</t>
    </r>
    <r>
      <rPr>
        <b/>
        <sz val="10"/>
        <rFont val="Arial Narrow"/>
        <family val="2"/>
      </rPr>
      <t xml:space="preserve">7. </t>
    </r>
    <r>
      <rPr>
        <sz val="10"/>
        <rFont val="Arial Narrow"/>
        <family val="2"/>
      </rPr>
      <t xml:space="preserve">Identificación del funcionario responsable de la recepción y radicación de la petición.
</t>
    </r>
    <r>
      <rPr>
        <b/>
        <sz val="10"/>
        <rFont val="Arial Narrow"/>
        <family val="2"/>
      </rPr>
      <t>8.</t>
    </r>
    <r>
      <rPr>
        <sz val="10"/>
        <rFont val="Arial Narrow"/>
        <family val="2"/>
      </rPr>
      <t xml:space="preserve"> Constancia explícita de que la petición se formuló de manera verbal.
PARÁGRAFO  1. Si el peticionario lo solicita, se le entregará copia de la constancia de la petición verbal.
PARÁGRAFO  2. Las autoridades serán responsables de la gestión de las constancias de las peticiones verbales presentadas y de la administración de sus archivos, para lo cual diseñaran, implementaran o adecuarán los sistemas o herramientas que permitan la debida organización y conservación, de acuerdo con los parámetros y lineamientos generales establecidos por el Archivo General de la Nación.
</t>
    </r>
    <r>
      <rPr>
        <b/>
        <sz val="10"/>
        <rFont val="Arial Narrow"/>
        <family val="2"/>
      </rPr>
      <t>Art.  2.2.3.12.4. Respuesta al derecho de petición verbal.</t>
    </r>
    <r>
      <rPr>
        <sz val="10"/>
        <rFont val="Arial Narrow"/>
        <family val="2"/>
      </rPr>
      <t xml:space="preserve"> La respuesta al derecho de petición verbal deberá darse en los plazos establecidos en la ley.
</t>
    </r>
    <r>
      <rPr>
        <b/>
        <sz val="10"/>
        <rFont val="Arial Narrow"/>
        <family val="2"/>
      </rPr>
      <t xml:space="preserve">Art. 2.2.3.12.5. Solicitudes de acceso a la información pública: </t>
    </r>
    <r>
      <rPr>
        <sz val="10"/>
        <rFont val="Arial Narrow"/>
        <family val="2"/>
      </rPr>
      <t xml:space="preserve">Para los casos de las solicitudes de acceso a la información pública, de acuerdo con lo señalado en el art 25 de Ley 1712/14, todos los sujetos obligados deberán habilitar mecanismos para la recepción de solicitudes de manera verbal. (...) ver art. 15 Ley 1755/15.
</t>
    </r>
    <r>
      <rPr>
        <b/>
        <sz val="10"/>
        <rFont val="Arial Narrow"/>
        <family val="2"/>
      </rPr>
      <t>Art.  2.2.3.12.6. Turnos.</t>
    </r>
    <r>
      <rPr>
        <sz val="10"/>
        <rFont val="Arial Narrow"/>
        <family val="2"/>
      </rPr>
      <t xml:space="preserve"> Las autoridades deberán garantizar un sistema de tumos acorde con las necesidades del servicio y las nuevas tecnologías para una ordenada atención de peticiones verbales, sin perjuicio de lo señalado en el numeral 6 art. 5 Ley 1437/11.
</t>
    </r>
    <r>
      <rPr>
        <b/>
        <sz val="10"/>
        <rFont val="Arial Narrow"/>
        <family val="2"/>
      </rPr>
      <t xml:space="preserve">Art. 2.2.3.12.7. Falta de competencia / Art. 2.2.3.12.8. Inclusión social. </t>
    </r>
    <r>
      <rPr>
        <sz val="10"/>
        <rFont val="Arial Narrow"/>
        <family val="2"/>
      </rPr>
      <t xml:space="preserve">
</t>
    </r>
    <r>
      <rPr>
        <b/>
        <sz val="10"/>
        <rFont val="Arial Narrow"/>
        <family val="2"/>
      </rPr>
      <t xml:space="preserve">Art.  2.2.3.12.9. Peticiones verbales en otra lengua nativa o dialecto oficial de Colombia.
Art. 2.2.3.12.10. Respuesta a solicitud verbal de acceso a información. </t>
    </r>
    <r>
      <rPr>
        <sz val="10"/>
        <rFont val="Arial Narrow"/>
        <family val="2"/>
      </rPr>
      <t>La respuesta a las peticiones de acceso a información presentadas verbalmente, una vez se surta la radicación y constancia, deberá darse por escrito, de acuerdo</t>
    </r>
    <r>
      <rPr>
        <b/>
        <sz val="10"/>
        <rFont val="Arial Narrow"/>
        <family val="2"/>
      </rPr>
      <t xml:space="preserve"> al art. 4  Decreto 1494/15.</t>
    </r>
  </si>
  <si>
    <t>CONPES 3654/10 señaló la necesidad de mejorar los atributos de la información pública, para que sea: comprensible, actualizada, oportuna,'disponible y completa.
El derecho de petición como uno de los elementos que garantizan el acceso a la información y como un mecanismo indispensable para participar activamente en la rendición de cuentas y ejercer el control social sobre la actividad del Estado. 
CONPES 3654/10 indicó que es preciso crear un "mecanismo de seguimiento a las solicitudes de información presentadas por los ciudadanos", y determinó, dentro del plan de acción, que el Consejo Asesor del Gobierno Nacional en Materia de Control Interno de las Entidades de los Ordenes Nacional y Territorial estaba llamado a formular orientaciones para hacer seguimiento a la atención adecuada de los derechos de petición, impartiendo las siguientes instrucciones:
1. Las Oficinas de Control Interno o quienes hagan sus veces, en cumplimiento de la función de "evaluar y verificar la aplicación de los mecanismos de participación ciudadana", establecida en el articulo 12, literal i), de la Ley 87 de 1993, deberán incluir en sus ejercicios de auditoría interna una evaluación aleatoria a las respuestas dadas por la administración a los derechos de petición formulados por los ciudadanos, con el fin de determinar si estos cumplen con los requisitos de oportunidad y materialidad establecidos por la ley y la jurisprudencia sobre el tema y, de manera consecuente, establecer la necesidad de formular planes institucionales de mejoramiento.
2. Las Oficinas de Control Interno o quienes hagan sus veces deberán efectuar un especial . control y seguimiento al elemento sobre información primaria contenido en el Modelo Estándar de Control Interno -MECI-, a través de la vigilancia de las áreas de atención al usuario y demás dependencias responsables de atender los derechos de petición.  Así mismo, deberán realizar el seguimiento las quejas y reclamos que se presenten frente a los mismos. 
3. Las entidades destinatarias de la presente Circular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4. El Consejo Asesor del Gobierno Nacional en Materia de Control Interno hará un estricto seguimiento al cumplimiento de estas disposiciones e instrucciones, a través del Informe Ejecutivo anual de Control Interno, el cual utilizará para la definición de estrategias de mejoramiento.</t>
  </si>
  <si>
    <r>
      <t xml:space="preserve">Sentencia C-818 de 2011
</t>
    </r>
    <r>
      <rPr>
        <sz val="12"/>
        <color rgb="FF000000"/>
        <rFont val="Arial Narrow"/>
        <family val="2"/>
      </rPr>
      <t xml:space="preserve">Corte Constitucional.
</t>
    </r>
    <r>
      <rPr>
        <b/>
        <i/>
        <sz val="12"/>
        <color rgb="FF000000"/>
        <rFont val="Arial Narrow"/>
        <family val="2"/>
      </rPr>
      <t>Demanda de inconstitucionalidad contra los artículos 10 (parcial), 13, 14, 15, 16, 17, 18, 19, 20, 21, 22, 23, 24, 25, 26, 27, 28, 29, 30, 31, 32, 33
y 309 (parcial) de la Ley 1437 de 2011 "Por la cual se expide el Código de Procedimiento Administrativo y de lo Contencioso Administrativo"</t>
    </r>
  </si>
  <si>
    <r>
      <t xml:space="preserve">Art 14. Términos para resolver las distintas modalidades de peticiones. Salvo norma legal especial y so pena de sanción disciplinaria, toda petición deberá resolverse dentro de los quince (15) días siguientes a su recepción.
1. Las peticiones de documentos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Art 30. Peticiones entre autoridades. Cuando una autoridad formule una petición de información a otra, esta deberá¡ resolverla en un término no mayor de diez (10) días. En los demás casos, resolverá las solicitudes dentro de los plazos previstos en el art 14. Art 31. Falta disciplinaria. La falta de atención a las peticiones y a los términos para resolver, la contravención a las prohibiciones y el desconocimiento de los derechos de las personas de que trata esta Parte Primera del Código; constituirán falta gravísima para el servidor público y darán lugar a las sanciones correspondientes de acuerdo con la ley disciplinaria.
</t>
    </r>
    <r>
      <rPr>
        <b/>
        <sz val="10"/>
        <rFont val="Arial Narrow"/>
        <family val="2"/>
      </rPr>
      <t>SEGUNDO. Declarar INEXEQUIBLES los art 13, 14, 15, 16, 17, 18, 19, 20, 21, 22, 23, 24, 25, 26, 27, 28, 29, 30, 31, 32 y 33 de la Ley 1437 de 2011 "Por la cual se expide el Código de Procedimiento Administrativo y de lo Contencioso Administrativo".</t>
    </r>
    <r>
      <rPr>
        <sz val="10"/>
        <rFont val="Arial Narrow"/>
        <family val="2"/>
      </rPr>
      <t xml:space="preserve">  
</t>
    </r>
    <r>
      <rPr>
        <b/>
        <sz val="10"/>
        <rFont val="Arial Narrow"/>
        <family val="2"/>
      </rPr>
      <t xml:space="preserve"> El derecho de petición requiere para su regulación de la expedición de una ley estatutaria, en virtud de lo dispuesto en el literal a) del artículo 152 de la Constitución Política para los derechos fundamentales</t>
    </r>
  </si>
  <si>
    <t>LEY 1755 DE 2015 que módica la LEY 1437 de 2011</t>
  </si>
  <si>
    <t>3.   Estadísticas</t>
  </si>
  <si>
    <t>Equipo Jurídica, Equipo Relaciones Interinstitucionales, Equipo Servicio al Ciudadano, Equipo de Comunicaciones y Equipo de Control Disciplinario Interno</t>
  </si>
  <si>
    <t>El nombre de la dependencias creadas en el aplicativo de PQRSDF no cumple la directriz dada en la circular interna ICC-300-005-2023 del 21/12/2023  de la Subdirección Administrativa y Financiera sobre la denominación de los grupos y equipos de trabajo en el ICC</t>
  </si>
  <si>
    <t>Numeral 5.1. Análisis de las solicitudes de información pública</t>
  </si>
  <si>
    <t>No se evidencia informe periódico al Director de la entidad relacionado con el detalle de los servicios que presentan mayor número de quejas y reclamos, ni de las principales recomendaciones sugeridas por particulares</t>
  </si>
  <si>
    <t>Correo electrónico suscrito por el Profesional Especializado de contabilidad por presuntas irregularidades en la presentación de Retención en la Fuente y presentación Exógena vigencia 2021</t>
  </si>
  <si>
    <t>1.   Ponte al día con el SIG  N. 8 Actualización de documentación de los procesos correspondientes a mejoramiento continuo, direccionamiento estratégico y contabilidad y presupuesto.
2. Ponte al día con el SIG N. 7 - Actualización de documentación de los procesos correspondientes a información y comunicación, contabilidad y presupuesto y direccionamiento estratégico
3. SIG N. 4 - Actualización de documentación del proceso correspondiente a Contabilidad y presupuesto</t>
  </si>
  <si>
    <t>** Denominación de las dependencias ajustado a las Circular interna ICC-300-005-2023 del 21/12/23</t>
  </si>
  <si>
    <t>Grupo de Talento Humano*</t>
  </si>
  <si>
    <t>Subdirección Académica*</t>
  </si>
  <si>
    <t>Grupo de Gestión Contractual*</t>
  </si>
  <si>
    <t>Facultad Seminario Andrés Bello*</t>
  </si>
  <si>
    <t>Equipo Control Disciplinario Interno**</t>
  </si>
  <si>
    <t>Equipo Relaciones Interinstitucionales**</t>
  </si>
  <si>
    <t>Equipo Jurídico**</t>
  </si>
  <si>
    <t>Grupo de Sello Editorial**</t>
  </si>
  <si>
    <t>Grupo de Biblioteca especializada**</t>
  </si>
  <si>
    <t>Grupo de Planeación y relacionamiento con el ciudadano**</t>
  </si>
  <si>
    <t>Grupo de Tecnologías de la Información**</t>
  </si>
  <si>
    <t>Grupo de Investigaciones académicas**</t>
  </si>
  <si>
    <t>Equipo de Comunicaciones**</t>
  </si>
  <si>
    <t>Para tener registros de información con calidad en el apliucativo PQRSDF, atender las recomendaciones de la oficina de control interno de gestión de capacitaciones del DANE, para fortalecer la política de gestión de información estadística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</si>
</sst>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43" formatCode="_-* #,##0.00_-;\-* #,##0.00_-;_-* &quot;-&quot;??_-;_-@_-"/>
    <numFmt numFmtId="164" formatCode="[$-F800]dddd\,\ mmmm\ dd\,\ yyyy"/>
    <numFmt numFmtId="165" formatCode="0.000"/>
  </numFmts>
  <fonts count="90" x14ac:knownFonts="1">
    <font>
      <sz val="11"/>
      <color theme="1"/>
      <name val="Calibri"/>
      <family val="2"/>
      <scheme val="minor"/>
    </font>
    <font>
      <b/>
      <sz val="12"/>
      <color rgb="FF000000"/>
      <name val="Arial Narrow"/>
      <family val="2"/>
    </font>
    <font>
      <sz val="12"/>
      <color rgb="FF000000"/>
      <name val="Arial Narrow"/>
      <family val="2"/>
    </font>
    <font>
      <b/>
      <sz val="12"/>
      <color theme="0"/>
      <name val="Arial Narrow"/>
      <family val="2"/>
    </font>
    <font>
      <b/>
      <i/>
      <sz val="12"/>
      <color rgb="FF000000"/>
      <name val="Arial Narrow"/>
      <family val="2"/>
    </font>
    <font>
      <b/>
      <sz val="13"/>
      <color rgb="FF000000"/>
      <name val="Arial Narrow"/>
      <family val="2"/>
    </font>
    <font>
      <sz val="10"/>
      <color rgb="FF000000"/>
      <name val="Arial Narrow"/>
      <family val="2"/>
    </font>
    <font>
      <i/>
      <sz val="12"/>
      <color rgb="FF000000"/>
      <name val="Arial Narrow"/>
      <family val="2"/>
    </font>
    <font>
      <u/>
      <sz val="11"/>
      <color theme="10"/>
      <name val="Calibri"/>
      <family val="2"/>
      <scheme val="minor"/>
    </font>
    <font>
      <sz val="11"/>
      <color theme="1"/>
      <name val="Calibri"/>
      <family val="2"/>
      <scheme val="minor"/>
    </font>
    <font>
      <b/>
      <sz val="11"/>
      <color theme="1"/>
      <name val="Calibri"/>
      <family val="2"/>
      <scheme val="minor"/>
    </font>
    <font>
      <b/>
      <sz val="12"/>
      <color theme="1"/>
      <name val="Arial Narrow"/>
      <family val="2"/>
    </font>
    <font>
      <sz val="11"/>
      <color theme="1"/>
      <name val="Arial Narrow"/>
      <family val="2"/>
    </font>
    <font>
      <sz val="12"/>
      <color theme="1"/>
      <name val="Arial Narrow"/>
      <family val="2"/>
    </font>
    <font>
      <b/>
      <sz val="12"/>
      <color theme="8" tint="-0.249977111117893"/>
      <name val="Arial Narrow"/>
      <family val="2"/>
    </font>
    <font>
      <b/>
      <sz val="11"/>
      <color theme="1"/>
      <name val="Arial Narrow"/>
      <family val="2"/>
    </font>
    <font>
      <b/>
      <sz val="11"/>
      <color theme="8" tint="-0.249977111117893"/>
      <name val="Arial Narrow"/>
      <family val="2"/>
    </font>
    <font>
      <u/>
      <sz val="11"/>
      <color theme="10"/>
      <name val="Arial Narrow"/>
      <family val="2"/>
    </font>
    <font>
      <b/>
      <sz val="14"/>
      <color theme="1"/>
      <name val="Arial Narrow"/>
      <family val="2"/>
    </font>
    <font>
      <sz val="10"/>
      <color theme="1"/>
      <name val="Arial Narrow"/>
      <family val="2"/>
    </font>
    <font>
      <b/>
      <sz val="10"/>
      <name val="Arial Narrow"/>
      <family val="2"/>
    </font>
    <font>
      <sz val="10"/>
      <name val="Arial Narrow"/>
      <family val="2"/>
    </font>
    <font>
      <i/>
      <sz val="10"/>
      <name val="Arial Narrow"/>
      <family val="2"/>
    </font>
    <font>
      <b/>
      <u/>
      <sz val="10"/>
      <name val="Arial Narrow"/>
      <family val="2"/>
    </font>
    <font>
      <u/>
      <sz val="10"/>
      <name val="Arial Narrow"/>
      <family val="2"/>
    </font>
    <font>
      <i/>
      <u/>
      <sz val="10"/>
      <name val="Arial Narrow"/>
      <family val="2"/>
    </font>
    <font>
      <b/>
      <i/>
      <sz val="10"/>
      <name val="Arial Narrow"/>
      <family val="2"/>
    </font>
    <font>
      <b/>
      <u/>
      <sz val="13"/>
      <color rgb="FF333333"/>
      <name val="Arial Narrow"/>
      <family val="2"/>
    </font>
    <font>
      <u/>
      <sz val="11"/>
      <color theme="1"/>
      <name val="Arial Narrow"/>
      <family val="2"/>
    </font>
    <font>
      <b/>
      <sz val="13"/>
      <color rgb="FF333333"/>
      <name val="Arial Narrow"/>
      <family val="2"/>
    </font>
    <font>
      <sz val="13"/>
      <color rgb="FF333333"/>
      <name val="Arial Narrow"/>
      <family val="2"/>
    </font>
    <font>
      <b/>
      <sz val="13"/>
      <color theme="0"/>
      <name val="Arial Narrow"/>
      <family val="2"/>
    </font>
    <font>
      <b/>
      <sz val="12"/>
      <name val="Arial Narrow"/>
      <family val="2"/>
    </font>
    <font>
      <sz val="12"/>
      <name val="Arial Narrow"/>
      <family val="2"/>
    </font>
    <font>
      <b/>
      <sz val="11"/>
      <color theme="0"/>
      <name val="Arial Narrow"/>
      <family val="2"/>
    </font>
    <font>
      <sz val="11"/>
      <color rgb="FF7030A0"/>
      <name val="Arial Narrow"/>
      <family val="2"/>
    </font>
    <font>
      <i/>
      <sz val="10"/>
      <color theme="1"/>
      <name val="Arial Narrow"/>
      <family val="2"/>
    </font>
    <font>
      <b/>
      <u/>
      <sz val="11"/>
      <color theme="10"/>
      <name val="Arial Narrow"/>
      <family val="2"/>
    </font>
    <font>
      <b/>
      <u/>
      <sz val="14"/>
      <color theme="1"/>
      <name val="Arial Narrow"/>
      <family val="2"/>
    </font>
    <font>
      <b/>
      <sz val="11"/>
      <color theme="8" tint="-0.499984740745262"/>
      <name val="Arial Narrow"/>
      <family val="2"/>
    </font>
    <font>
      <b/>
      <u/>
      <sz val="14"/>
      <name val="Arial Narrow"/>
      <family val="2"/>
    </font>
    <font>
      <sz val="11"/>
      <name val="Arial Narrow"/>
      <family val="2"/>
    </font>
    <font>
      <b/>
      <sz val="14"/>
      <color theme="0"/>
      <name val="Arial Narrow"/>
      <family val="2"/>
    </font>
    <font>
      <sz val="10"/>
      <color theme="0"/>
      <name val="Arial Narrow"/>
      <family val="2"/>
    </font>
    <font>
      <u/>
      <sz val="11"/>
      <color rgb="FF0070C0"/>
      <name val="Arial Narrow"/>
      <family val="2"/>
    </font>
    <font>
      <b/>
      <sz val="11"/>
      <name val="Arial Narrow"/>
      <family val="2"/>
    </font>
    <font>
      <b/>
      <i/>
      <sz val="11"/>
      <name val="Arial Narrow"/>
      <family val="2"/>
    </font>
    <font>
      <sz val="9"/>
      <color theme="1"/>
      <name val="Arial Narrow"/>
      <family val="2"/>
    </font>
    <font>
      <i/>
      <sz val="11"/>
      <color theme="1"/>
      <name val="Arial Narrow"/>
      <family val="2"/>
    </font>
    <font>
      <sz val="11"/>
      <color rgb="FF000000"/>
      <name val="Arial Narrow"/>
      <family val="2"/>
    </font>
    <font>
      <i/>
      <sz val="11"/>
      <color rgb="FF000000"/>
      <name val="Arial Narrow"/>
      <family val="2"/>
    </font>
    <font>
      <sz val="11"/>
      <color rgb="FF0070C0"/>
      <name val="Calibri"/>
      <family val="2"/>
      <scheme val="minor"/>
    </font>
    <font>
      <b/>
      <i/>
      <u/>
      <sz val="11"/>
      <color theme="1"/>
      <name val="Arial Narrow"/>
      <family val="2"/>
    </font>
    <font>
      <b/>
      <sz val="8"/>
      <color rgb="FFFFFFFF"/>
      <name val="Verdana"/>
      <family val="2"/>
    </font>
    <font>
      <sz val="8"/>
      <color rgb="FF0000CC"/>
      <name val="Verdana"/>
      <family val="2"/>
    </font>
    <font>
      <sz val="8"/>
      <color rgb="FF333333"/>
      <name val="Verdana"/>
      <family val="2"/>
    </font>
    <font>
      <b/>
      <sz val="10"/>
      <color theme="0"/>
      <name val="Arial Narrow"/>
      <family val="2"/>
    </font>
    <font>
      <u/>
      <sz val="11"/>
      <color rgb="FF0563C1"/>
      <name val="Arial Narrow"/>
      <family val="2"/>
    </font>
    <font>
      <b/>
      <sz val="11"/>
      <color rgb="FF000000"/>
      <name val="Arial Narrow"/>
      <family val="2"/>
    </font>
    <font>
      <sz val="11"/>
      <color theme="0"/>
      <name val="Arial Narrow"/>
      <family val="2"/>
    </font>
    <font>
      <b/>
      <sz val="14"/>
      <color theme="8" tint="-0.249977111117893"/>
      <name val="Arial Narrow"/>
      <family val="2"/>
    </font>
    <font>
      <sz val="14"/>
      <color theme="1"/>
      <name val="Arial Narrow"/>
      <family val="2"/>
    </font>
    <font>
      <b/>
      <sz val="14"/>
      <color rgb="FFFFFFFF"/>
      <name val="Arial Narrow"/>
      <family val="2"/>
    </font>
    <font>
      <b/>
      <sz val="14"/>
      <color rgb="FF002060"/>
      <name val="Arial Narrow"/>
      <family val="2"/>
    </font>
    <font>
      <sz val="14"/>
      <name val="Arial Narrow"/>
      <family val="2"/>
    </font>
    <font>
      <b/>
      <sz val="11"/>
      <color theme="4" tint="-0.249977111117893"/>
      <name val="Arial Narrow"/>
      <family val="2"/>
    </font>
    <font>
      <b/>
      <i/>
      <sz val="13"/>
      <color rgb="FF333333"/>
      <name val="Work Sans"/>
    </font>
    <font>
      <b/>
      <i/>
      <sz val="11"/>
      <color theme="1"/>
      <name val="Arial Narrow"/>
      <family val="2"/>
    </font>
    <font>
      <b/>
      <sz val="11"/>
      <color rgb="FFFFFFFF"/>
      <name val="Calibri"/>
      <family val="2"/>
      <scheme val="minor"/>
    </font>
    <font>
      <sz val="11"/>
      <color rgb="FF000000"/>
      <name val="Calibri"/>
      <family val="2"/>
      <scheme val="minor"/>
    </font>
    <font>
      <u/>
      <sz val="11"/>
      <color theme="8" tint="-0.249977111117893"/>
      <name val="Calibri"/>
      <family val="2"/>
      <scheme val="minor"/>
    </font>
    <font>
      <b/>
      <sz val="16"/>
      <color theme="1"/>
      <name val="Calibri"/>
      <family val="2"/>
      <scheme val="minor"/>
    </font>
    <font>
      <b/>
      <u/>
      <sz val="16"/>
      <color theme="1"/>
      <name val="Calibri"/>
      <family val="2"/>
      <scheme val="minor"/>
    </font>
    <font>
      <b/>
      <sz val="11"/>
      <color rgb="FF0070C0"/>
      <name val="Calibri"/>
      <family val="2"/>
      <scheme val="minor"/>
    </font>
    <font>
      <i/>
      <sz val="11"/>
      <color rgb="FF000000"/>
      <name val="Calibri"/>
      <family val="2"/>
      <scheme val="minor"/>
    </font>
    <font>
      <b/>
      <sz val="11"/>
      <color rgb="FFC00000"/>
      <name val="Calibri"/>
      <family val="2"/>
      <scheme val="minor"/>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sz val="12"/>
      <name val="Calibri"/>
      <family val="2"/>
      <scheme val="minor"/>
    </font>
    <font>
      <i/>
      <sz val="11"/>
      <name val="Arial Narrow"/>
      <family val="2"/>
    </font>
    <font>
      <sz val="12"/>
      <color theme="0"/>
      <name val="Calibri"/>
      <family val="2"/>
      <scheme val="minor"/>
    </font>
    <font>
      <sz val="11"/>
      <name val="Calibri"/>
      <family val="2"/>
      <scheme val="minor"/>
    </font>
    <font>
      <b/>
      <sz val="13"/>
      <color theme="1"/>
      <name val="Arial Narrow"/>
      <family val="2"/>
    </font>
    <font>
      <b/>
      <sz val="10"/>
      <color theme="1"/>
      <name val="Arial Narrow"/>
      <family val="2"/>
    </font>
    <font>
      <sz val="13"/>
      <color theme="1"/>
      <name val="Arial Narrow"/>
      <family val="2"/>
    </font>
    <font>
      <sz val="11"/>
      <color theme="10"/>
      <name val="Arial Narrow"/>
      <family val="2"/>
    </font>
    <font>
      <u/>
      <sz val="13"/>
      <color theme="10"/>
      <name val="Calibri"/>
      <family val="2"/>
      <scheme val="minor"/>
    </font>
    <font>
      <u/>
      <sz val="11"/>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2" tint="-0.89999084444715716"/>
        <bgColor indexed="64"/>
      </patternFill>
    </fill>
    <fill>
      <patternFill patternType="solid">
        <fgColor theme="0" tint="-4.9989318521683403E-2"/>
        <bgColor indexed="64"/>
      </patternFill>
    </fill>
    <fill>
      <patternFill patternType="solid">
        <fgColor theme="4" tint="0.39997558519241921"/>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rgb="FFFFC000"/>
        <bgColor indexed="64"/>
      </patternFill>
    </fill>
    <fill>
      <patternFill patternType="solid">
        <fgColor theme="1"/>
        <bgColor theme="4" tint="0.79998168889431442"/>
      </patternFill>
    </fill>
    <fill>
      <patternFill patternType="solid">
        <fgColor theme="5"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rgb="FF2F5597"/>
        <bgColor indexed="64"/>
      </patternFill>
    </fill>
    <fill>
      <patternFill patternType="solid">
        <fgColor rgb="FFDEEBF7"/>
        <bgColor indexed="64"/>
      </patternFill>
    </fill>
    <fill>
      <patternFill patternType="solid">
        <fgColor rgb="FFF8F8F8"/>
        <bgColor indexed="64"/>
      </patternFill>
    </fill>
    <fill>
      <patternFill patternType="solid">
        <fgColor rgb="FF000000"/>
        <bgColor rgb="FF000000"/>
      </patternFill>
    </fill>
    <fill>
      <patternFill patternType="solid">
        <fgColor rgb="FFFFFFFF"/>
        <bgColor rgb="FF000000"/>
      </patternFill>
    </fill>
    <fill>
      <patternFill patternType="solid">
        <fgColor rgb="FF92D050"/>
        <bgColor rgb="FF000000"/>
      </patternFill>
    </fill>
    <fill>
      <patternFill patternType="solid">
        <fgColor rgb="FFFFC000"/>
        <bgColor rgb="FF000000"/>
      </patternFill>
    </fill>
    <fill>
      <patternFill patternType="solid">
        <fgColor theme="4" tint="0.79998168889431442"/>
        <bgColor rgb="FF000000"/>
      </patternFill>
    </fill>
    <fill>
      <patternFill patternType="solid">
        <fgColor rgb="FFFF0000"/>
        <bgColor rgb="FF000000"/>
      </patternFill>
    </fill>
    <fill>
      <patternFill patternType="solid">
        <fgColor rgb="FF92D050"/>
        <bgColor indexed="64"/>
      </patternFill>
    </fill>
    <fill>
      <patternFill patternType="solid">
        <fgColor rgb="FFED8B77"/>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2D40"/>
        <bgColor rgb="FF002D40"/>
      </patternFill>
    </fill>
    <fill>
      <patternFill patternType="solid">
        <fgColor theme="4" tint="0.39997558519241921"/>
        <bgColor rgb="FF000000"/>
      </patternFill>
    </fill>
    <fill>
      <patternFill patternType="solid">
        <fgColor theme="8" tint="-0.249977111117893"/>
        <bgColor indexed="64"/>
      </patternFill>
    </fill>
    <fill>
      <patternFill patternType="solid">
        <fgColor theme="9" tint="0.79998168889431442"/>
        <bgColor indexed="64"/>
      </patternFill>
    </fill>
  </fills>
  <borders count="40">
    <border>
      <left/>
      <right/>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right/>
      <top style="thin">
        <color theme="8" tint="0.59996337778862885"/>
      </top>
      <bottom/>
      <diagonal/>
    </border>
    <border>
      <left style="medium">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medium">
        <color theme="4" tint="0.59996337778862885"/>
      </right>
      <top style="thin">
        <color theme="4" tint="0.59996337778862885"/>
      </top>
      <bottom style="thin">
        <color theme="4" tint="0.59996337778862885"/>
      </bottom>
      <diagonal/>
    </border>
    <border>
      <left style="medium">
        <color theme="4" tint="0.59996337778862885"/>
      </left>
      <right style="thin">
        <color theme="4" tint="0.59996337778862885"/>
      </right>
      <top style="thin">
        <color theme="4" tint="0.59996337778862885"/>
      </top>
      <bottom style="medium">
        <color theme="4" tint="0.59996337778862885"/>
      </bottom>
      <diagonal/>
    </border>
    <border>
      <left style="thin">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top style="medium">
        <color theme="4" tint="0.59996337778862885"/>
      </top>
      <bottom style="thin">
        <color theme="4" tint="0.59996337778862885"/>
      </bottom>
      <diagonal/>
    </border>
    <border>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style="medium">
        <color theme="4" tint="0.59996337778862885"/>
      </right>
      <top style="thin">
        <color theme="4" tint="0.59996337778862885"/>
      </top>
      <bottom style="thin">
        <color theme="4" tint="0.59996337778862885"/>
      </bottom>
      <diagonal/>
    </border>
    <border>
      <left style="thin">
        <color theme="8" tint="0.59996337778862885"/>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tint="0.59996337778862885"/>
      </left>
      <right style="thin">
        <color theme="8" tint="0.59996337778862885"/>
      </right>
      <top style="thin">
        <color theme="8" tint="0.59996337778862885"/>
      </top>
      <bottom/>
      <diagonal/>
    </border>
    <border>
      <left style="medium">
        <color theme="8" tint="0.59996337778862885"/>
      </left>
      <right/>
      <top style="medium">
        <color theme="8" tint="0.59996337778862885"/>
      </top>
      <bottom style="thin">
        <color theme="8" tint="0.59996337778862885"/>
      </bottom>
      <diagonal/>
    </border>
    <border>
      <left/>
      <right style="medium">
        <color theme="8" tint="0.59996337778862885"/>
      </right>
      <top style="medium">
        <color theme="8" tint="0.59996337778862885"/>
      </top>
      <bottom style="thin">
        <color theme="8" tint="0.59996337778862885"/>
      </bottom>
      <diagonal/>
    </border>
    <border>
      <left style="medium">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59996337778862885"/>
      </right>
      <top style="thin">
        <color theme="8" tint="0.59996337778862885"/>
      </top>
      <bottom style="thin">
        <color theme="8" tint="0.59996337778862885"/>
      </bottom>
      <diagonal/>
    </border>
    <border>
      <left style="medium">
        <color theme="8" tint="0.59996337778862885"/>
      </left>
      <right style="thin">
        <color theme="8" tint="0.59996337778862885"/>
      </right>
      <top style="thin">
        <color theme="8" tint="0.59996337778862885"/>
      </top>
      <bottom style="medium">
        <color theme="8" tint="0.59996337778862885"/>
      </bottom>
      <diagonal/>
    </border>
    <border>
      <left style="thin">
        <color theme="8" tint="0.59996337778862885"/>
      </left>
      <right style="medium">
        <color theme="8" tint="0.59996337778862885"/>
      </right>
      <top style="thin">
        <color theme="8" tint="0.59996337778862885"/>
      </top>
      <bottom style="medium">
        <color theme="8" tint="0.59996337778862885"/>
      </bottom>
      <diagonal/>
    </border>
    <border>
      <left style="medium">
        <color theme="8" tint="0.59996337778862885"/>
      </left>
      <right style="medium">
        <color theme="8" tint="0.59996337778862885"/>
      </right>
      <top style="medium">
        <color theme="8" tint="0.59996337778862885"/>
      </top>
      <bottom style="thin">
        <color theme="8" tint="0.59996337778862885"/>
      </bottom>
      <diagonal/>
    </border>
    <border>
      <left style="medium">
        <color theme="8" tint="0.59996337778862885"/>
      </left>
      <right style="medium">
        <color theme="8" tint="0.59996337778862885"/>
      </right>
      <top style="thin">
        <color theme="8" tint="0.59996337778862885"/>
      </top>
      <bottom style="thin">
        <color theme="8" tint="0.59996337778862885"/>
      </bottom>
      <diagonal/>
    </border>
    <border>
      <left style="medium">
        <color theme="8" tint="0.59996337778862885"/>
      </left>
      <right style="medium">
        <color theme="8" tint="0.59996337778862885"/>
      </right>
      <top style="thin">
        <color theme="8" tint="0.59996337778862885"/>
      </top>
      <bottom style="medium">
        <color theme="8" tint="0.59996337778862885"/>
      </bottom>
      <diagonal/>
    </border>
    <border>
      <left style="thick">
        <color rgb="FFADBED3"/>
      </left>
      <right style="thick">
        <color rgb="FFADBED3"/>
      </right>
      <top style="thick">
        <color rgb="FFADBED3"/>
      </top>
      <bottom style="thick">
        <color rgb="FFADBED3"/>
      </bottom>
      <diagonal/>
    </border>
    <border>
      <left style="medium">
        <color rgb="FFADBED3"/>
      </left>
      <right style="medium">
        <color rgb="FFADBED3"/>
      </right>
      <top style="medium">
        <color rgb="FFADBED3"/>
      </top>
      <bottom style="medium">
        <color rgb="FFADBED3"/>
      </bottom>
      <diagonal/>
    </border>
    <border>
      <left style="thick">
        <color rgb="FFADBED3"/>
      </left>
      <right/>
      <top style="thick">
        <color rgb="FFADBED3"/>
      </top>
      <bottom style="thick">
        <color rgb="FFADBED3"/>
      </bottom>
      <diagonal/>
    </border>
    <border>
      <left/>
      <right/>
      <top style="thick">
        <color rgb="FFADBED3"/>
      </top>
      <bottom style="thick">
        <color rgb="FFADBED3"/>
      </bottom>
      <diagonal/>
    </border>
    <border>
      <left/>
      <right style="thick">
        <color rgb="FFADBED3"/>
      </right>
      <top style="thick">
        <color rgb="FFADBED3"/>
      </top>
      <bottom style="thick">
        <color rgb="FFADBED3"/>
      </bottom>
      <diagonal/>
    </border>
    <border>
      <left style="thin">
        <color rgb="FFBDD7EE"/>
      </left>
      <right style="thin">
        <color rgb="FFBDD7EE"/>
      </right>
      <top style="thin">
        <color rgb="FFBDD7EE"/>
      </top>
      <bottom style="thin">
        <color rgb="FFBDD7EE"/>
      </bottom>
      <diagonal/>
    </border>
    <border>
      <left style="thin">
        <color rgb="FFBDD7EE"/>
      </left>
      <right style="thin">
        <color rgb="FFBDD7EE"/>
      </right>
      <top style="thin">
        <color rgb="FFBDD7EE"/>
      </top>
      <bottom/>
      <diagonal/>
    </border>
    <border>
      <left style="thin">
        <color rgb="FFBDD7EE"/>
      </left>
      <right style="thin">
        <color rgb="FFBDD7EE"/>
      </right>
      <top/>
      <bottom style="thin">
        <color rgb="FFBDD7EE"/>
      </bottom>
      <diagonal/>
    </border>
    <border>
      <left style="thin">
        <color theme="4" tint="0.59996337778862885"/>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5">
    <xf numFmtId="0" fontId="0" fillId="0" borderId="0"/>
    <xf numFmtId="0" fontId="8" fillId="0" borderId="0" applyNumberForma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332">
    <xf numFmtId="0" fontId="0" fillId="0" borderId="0" xfId="0"/>
    <xf numFmtId="0" fontId="0" fillId="2" borderId="0" xfId="0" applyFill="1"/>
    <xf numFmtId="0" fontId="10" fillId="2" borderId="0" xfId="0" applyFont="1" applyFill="1"/>
    <xf numFmtId="0" fontId="8" fillId="9" borderId="0" xfId="1" applyFill="1" applyAlignment="1">
      <alignment horizontal="center" vertical="center"/>
    </xf>
    <xf numFmtId="0" fontId="12" fillId="2" borderId="0" xfId="0" applyFont="1" applyFill="1"/>
    <xf numFmtId="0" fontId="13" fillId="2" borderId="0" xfId="0" applyFont="1" applyFill="1"/>
    <xf numFmtId="0" fontId="11" fillId="2" borderId="0" xfId="0" applyFont="1" applyFill="1"/>
    <xf numFmtId="0" fontId="15" fillId="2" borderId="0" xfId="0" applyFont="1" applyFill="1"/>
    <xf numFmtId="0" fontId="17" fillId="2" borderId="0" xfId="1" applyFont="1" applyFill="1"/>
    <xf numFmtId="0" fontId="18" fillId="2" borderId="0" xfId="0" applyFont="1" applyFill="1"/>
    <xf numFmtId="0" fontId="27" fillId="2" borderId="0" xfId="0" applyFont="1" applyFill="1"/>
    <xf numFmtId="0" fontId="28" fillId="2" borderId="0" xfId="0" applyFont="1" applyFill="1"/>
    <xf numFmtId="0" fontId="29" fillId="2" borderId="0" xfId="0" applyFont="1" applyFill="1"/>
    <xf numFmtId="0" fontId="35" fillId="2" borderId="0" xfId="0" applyFont="1" applyFill="1"/>
    <xf numFmtId="0" fontId="34" fillId="10" borderId="2" xfId="0" applyFont="1" applyFill="1" applyBorder="1" applyAlignment="1">
      <alignment horizontal="left"/>
    </xf>
    <xf numFmtId="0" fontId="34" fillId="10" borderId="2" xfId="0" applyFont="1" applyFill="1" applyBorder="1" applyAlignment="1">
      <alignment horizontal="center" vertical="center"/>
    </xf>
    <xf numFmtId="0" fontId="36" fillId="2" borderId="3" xfId="0" applyFont="1" applyFill="1" applyBorder="1" applyAlignment="1">
      <alignment horizontal="left"/>
    </xf>
    <xf numFmtId="0" fontId="12" fillId="2" borderId="3" xfId="0" applyFont="1" applyFill="1" applyBorder="1"/>
    <xf numFmtId="0" fontId="37" fillId="9" borderId="0" xfId="1" applyFont="1" applyFill="1" applyAlignment="1">
      <alignment horizontal="center"/>
    </xf>
    <xf numFmtId="0" fontId="38" fillId="2" borderId="0" xfId="0" applyFont="1" applyFill="1"/>
    <xf numFmtId="0" fontId="34" fillId="10" borderId="1" xfId="0" applyFont="1" applyFill="1" applyBorder="1" applyAlignment="1">
      <alignment horizontal="center" vertical="center"/>
    </xf>
    <xf numFmtId="0" fontId="34" fillId="10" borderId="10" xfId="0" applyFont="1" applyFill="1" applyBorder="1" applyAlignment="1">
      <alignment horizontal="center" vertical="center"/>
    </xf>
    <xf numFmtId="0" fontId="34" fillId="10" borderId="4" xfId="0" applyFont="1" applyFill="1" applyBorder="1" applyAlignment="1">
      <alignment horizontal="center" vertical="center"/>
    </xf>
    <xf numFmtId="0" fontId="34" fillId="10" borderId="5" xfId="0" applyFont="1" applyFill="1" applyBorder="1" applyAlignment="1">
      <alignment horizontal="center" vertical="center"/>
    </xf>
    <xf numFmtId="0" fontId="12" fillId="2" borderId="12" xfId="0" applyFont="1" applyFill="1" applyBorder="1"/>
    <xf numFmtId="0" fontId="12" fillId="2" borderId="4" xfId="0" applyFont="1" applyFill="1" applyBorder="1" applyAlignment="1">
      <alignment horizontal="center"/>
    </xf>
    <xf numFmtId="9" fontId="12" fillId="2" borderId="5" xfId="2" applyFont="1" applyFill="1" applyBorder="1" applyAlignment="1">
      <alignment horizontal="center"/>
    </xf>
    <xf numFmtId="0" fontId="34" fillId="10" borderId="11" xfId="0" applyFont="1" applyFill="1" applyBorder="1"/>
    <xf numFmtId="0" fontId="34" fillId="10" borderId="6" xfId="0" applyFont="1" applyFill="1" applyBorder="1" applyAlignment="1">
      <alignment horizontal="center"/>
    </xf>
    <xf numFmtId="9" fontId="34" fillId="10" borderId="7" xfId="2" applyFont="1" applyFill="1" applyBorder="1" applyAlignment="1">
      <alignment horizontal="center"/>
    </xf>
    <xf numFmtId="0" fontId="34" fillId="10" borderId="1" xfId="0" applyFont="1" applyFill="1" applyBorder="1" applyAlignment="1">
      <alignment horizontal="center" vertical="center" wrapText="1"/>
    </xf>
    <xf numFmtId="1" fontId="12" fillId="0" borderId="1" xfId="0" applyNumberFormat="1" applyFont="1" applyBorder="1" applyAlignment="1">
      <alignment horizontal="center"/>
    </xf>
    <xf numFmtId="0" fontId="34" fillId="8" borderId="1" xfId="0" applyFont="1" applyFill="1" applyBorder="1" applyAlignment="1">
      <alignment horizontal="center" vertical="center"/>
    </xf>
    <xf numFmtId="0" fontId="40" fillId="2" borderId="0" xfId="0" applyFont="1" applyFill="1"/>
    <xf numFmtId="0" fontId="41" fillId="2" borderId="0" xfId="0" applyFont="1" applyFill="1"/>
    <xf numFmtId="0" fontId="19" fillId="2" borderId="0" xfId="0" applyFont="1" applyFill="1"/>
    <xf numFmtId="15" fontId="19" fillId="2" borderId="0" xfId="0" applyNumberFormat="1" applyFont="1" applyFill="1" applyAlignment="1">
      <alignment horizontal="center"/>
    </xf>
    <xf numFmtId="15" fontId="19" fillId="2" borderId="0" xfId="0" applyNumberFormat="1" applyFont="1" applyFill="1" applyAlignment="1">
      <alignment horizontal="center" vertical="center"/>
    </xf>
    <xf numFmtId="0" fontId="19" fillId="2" borderId="0" xfId="0" applyFont="1" applyFill="1" applyAlignment="1">
      <alignment horizontal="center" vertical="center" wrapText="1"/>
    </xf>
    <xf numFmtId="0" fontId="19" fillId="2" borderId="0" xfId="0" applyFont="1" applyFill="1" applyAlignment="1">
      <alignment horizontal="center" vertical="center"/>
    </xf>
    <xf numFmtId="15" fontId="19" fillId="2" borderId="0" xfId="0" applyNumberFormat="1" applyFont="1" applyFill="1" applyAlignment="1">
      <alignment horizontal="justify"/>
    </xf>
    <xf numFmtId="1" fontId="19" fillId="2" borderId="0" xfId="0" applyNumberFormat="1" applyFont="1" applyFill="1" applyAlignment="1">
      <alignment horizontal="center"/>
    </xf>
    <xf numFmtId="165" fontId="19" fillId="2" borderId="0" xfId="0" applyNumberFormat="1" applyFont="1" applyFill="1" applyAlignment="1">
      <alignment horizontal="center"/>
    </xf>
    <xf numFmtId="15" fontId="19" fillId="2" borderId="0" xfId="0" applyNumberFormat="1" applyFont="1" applyFill="1" applyAlignment="1">
      <alignment horizontal="justify" vertical="center" wrapText="1"/>
    </xf>
    <xf numFmtId="15" fontId="19" fillId="2" borderId="0" xfId="0" applyNumberFormat="1" applyFont="1" applyFill="1" applyAlignment="1">
      <alignment horizontal="justify" wrapText="1"/>
    </xf>
    <xf numFmtId="0" fontId="43" fillId="2" borderId="0" xfId="0" applyFont="1" applyFill="1" applyAlignment="1">
      <alignment horizontal="center" vertical="center"/>
    </xf>
    <xf numFmtId="0" fontId="17" fillId="9" borderId="0" xfId="1" applyFont="1" applyFill="1" applyAlignment="1">
      <alignment horizontal="center" vertical="center"/>
    </xf>
    <xf numFmtId="9" fontId="12" fillId="2" borderId="0" xfId="2" applyFont="1" applyFill="1"/>
    <xf numFmtId="0" fontId="12" fillId="2" borderId="0" xfId="0" applyFont="1" applyFill="1" applyAlignment="1">
      <alignment vertical="center"/>
    </xf>
    <xf numFmtId="0" fontId="3" fillId="8" borderId="2" xfId="0" applyFont="1" applyFill="1" applyBorder="1" applyAlignment="1">
      <alignment horizontal="center" vertical="center" wrapText="1"/>
    </xf>
    <xf numFmtId="0" fontId="12" fillId="0" borderId="2" xfId="0" applyFont="1" applyBorder="1" applyAlignment="1">
      <alignment horizontal="justify" vertical="center" wrapText="1"/>
    </xf>
    <xf numFmtId="0" fontId="12" fillId="0" borderId="2" xfId="0" applyFont="1" applyBorder="1" applyAlignment="1">
      <alignment horizontal="center" vertical="center" wrapText="1"/>
    </xf>
    <xf numFmtId="0" fontId="17" fillId="2" borderId="2" xfId="1" applyFont="1" applyFill="1" applyBorder="1" applyAlignment="1">
      <alignment horizontal="center" vertical="center" wrapText="1"/>
    </xf>
    <xf numFmtId="0" fontId="34" fillId="8" borderId="2" xfId="0" applyFont="1" applyFill="1" applyBorder="1" applyAlignment="1">
      <alignment horizontal="center" vertical="center"/>
    </xf>
    <xf numFmtId="0" fontId="41" fillId="2" borderId="2" xfId="0" applyFont="1" applyFill="1" applyBorder="1" applyAlignment="1">
      <alignment horizontal="justify" vertical="center" wrapText="1"/>
    </xf>
    <xf numFmtId="0" fontId="17" fillId="0" borderId="2" xfId="1" applyFont="1" applyBorder="1" applyAlignment="1">
      <alignment horizontal="center" vertical="center" wrapText="1"/>
    </xf>
    <xf numFmtId="0" fontId="41" fillId="2" borderId="2" xfId="0" applyFont="1" applyFill="1" applyBorder="1" applyAlignment="1">
      <alignment horizontal="justify" vertical="top" wrapText="1"/>
    </xf>
    <xf numFmtId="0" fontId="3" fillId="3" borderId="2"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2" xfId="0" applyFont="1" applyFill="1" applyBorder="1" applyAlignment="1">
      <alignment horizontal="justify" vertical="center" wrapText="1"/>
    </xf>
    <xf numFmtId="0" fontId="21" fillId="2" borderId="2" xfId="0" applyFont="1" applyFill="1" applyBorder="1" applyAlignment="1">
      <alignment horizontal="justify" vertical="center" wrapText="1"/>
    </xf>
    <xf numFmtId="0" fontId="2" fillId="4" borderId="2" xfId="0" applyFont="1" applyFill="1" applyBorder="1" applyAlignment="1">
      <alignment horizontal="justify" vertical="center" wrapText="1"/>
    </xf>
    <xf numFmtId="0" fontId="21" fillId="2" borderId="2" xfId="0" applyFont="1" applyFill="1" applyBorder="1" applyAlignment="1">
      <alignment horizontal="justify" vertical="top" wrapText="1"/>
    </xf>
    <xf numFmtId="0" fontId="21" fillId="2" borderId="2" xfId="0" applyFont="1" applyFill="1" applyBorder="1" applyAlignment="1">
      <alignment vertical="center" wrapText="1"/>
    </xf>
    <xf numFmtId="0" fontId="21" fillId="2" borderId="2" xfId="0" applyFont="1" applyFill="1" applyBorder="1" applyAlignment="1">
      <alignment horizontal="justify" wrapText="1"/>
    </xf>
    <xf numFmtId="0" fontId="31" fillId="8"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51" fillId="2" borderId="0" xfId="0" applyFont="1" applyFill="1"/>
    <xf numFmtId="0" fontId="41" fillId="2" borderId="4" xfId="0" applyFont="1" applyFill="1" applyBorder="1" applyAlignment="1">
      <alignment horizontal="center"/>
    </xf>
    <xf numFmtId="9" fontId="41" fillId="2" borderId="5" xfId="2" applyFont="1" applyFill="1" applyBorder="1" applyAlignment="1">
      <alignment horizontal="center"/>
    </xf>
    <xf numFmtId="0" fontId="12" fillId="2" borderId="0" xfId="0" applyFont="1" applyFill="1" applyAlignment="1">
      <alignment horizontal="center"/>
    </xf>
    <xf numFmtId="0" fontId="12" fillId="2" borderId="20" xfId="0" applyFont="1" applyFill="1" applyBorder="1" applyAlignment="1">
      <alignment horizontal="center" vertical="center"/>
    </xf>
    <xf numFmtId="0" fontId="12" fillId="2" borderId="21"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12" fillId="2" borderId="26" xfId="0" applyFont="1" applyFill="1" applyBorder="1" applyAlignment="1">
      <alignment horizontal="justify" vertical="center" wrapText="1"/>
    </xf>
    <xf numFmtId="0" fontId="3" fillId="13" borderId="20" xfId="0" applyFont="1" applyFill="1" applyBorder="1" applyAlignment="1">
      <alignment horizontal="center" vertical="center"/>
    </xf>
    <xf numFmtId="0" fontId="3" fillId="13" borderId="21" xfId="0" applyFont="1" applyFill="1" applyBorder="1" applyAlignment="1">
      <alignment horizontal="center" vertical="center"/>
    </xf>
    <xf numFmtId="0" fontId="52" fillId="2" borderId="0" xfId="0" applyFont="1" applyFill="1"/>
    <xf numFmtId="0" fontId="12" fillId="7" borderId="20" xfId="0" applyFont="1" applyFill="1" applyBorder="1" applyAlignment="1">
      <alignment horizontal="center" vertical="center"/>
    </xf>
    <xf numFmtId="0" fontId="53" fillId="14" borderId="27" xfId="0" applyFont="1" applyFill="1" applyBorder="1" applyAlignment="1">
      <alignment horizontal="center" vertical="center" wrapText="1"/>
    </xf>
    <xf numFmtId="0" fontId="8" fillId="15" borderId="28" xfId="1" applyFill="1" applyBorder="1" applyAlignment="1">
      <alignment horizontal="left" vertical="center" wrapText="1"/>
    </xf>
    <xf numFmtId="0" fontId="54" fillId="15" borderId="28" xfId="0" applyFont="1" applyFill="1" applyBorder="1" applyAlignment="1">
      <alignment horizontal="left" vertical="center" wrapText="1"/>
    </xf>
    <xf numFmtId="14" fontId="54" fillId="15" borderId="28" xfId="0" applyNumberFormat="1" applyFont="1" applyFill="1" applyBorder="1" applyAlignment="1">
      <alignment horizontal="center" vertical="center" wrapText="1"/>
    </xf>
    <xf numFmtId="0" fontId="54" fillId="15" borderId="28" xfId="0" applyFont="1" applyFill="1" applyBorder="1" applyAlignment="1">
      <alignment horizontal="center" vertical="center" wrapText="1"/>
    </xf>
    <xf numFmtId="0" fontId="8" fillId="16" borderId="28" xfId="1" applyFill="1" applyBorder="1" applyAlignment="1">
      <alignment horizontal="left" vertical="center" wrapText="1"/>
    </xf>
    <xf numFmtId="0" fontId="55" fillId="16" borderId="28" xfId="0" applyFont="1" applyFill="1" applyBorder="1" applyAlignment="1">
      <alignment horizontal="left" vertical="center" wrapText="1"/>
    </xf>
    <xf numFmtId="14" fontId="55" fillId="16" borderId="28" xfId="0" applyNumberFormat="1" applyFont="1" applyFill="1" applyBorder="1" applyAlignment="1">
      <alignment horizontal="center" vertical="center" wrapText="1"/>
    </xf>
    <xf numFmtId="0" fontId="55" fillId="16" borderId="28" xfId="0" applyFont="1" applyFill="1" applyBorder="1" applyAlignment="1">
      <alignment horizontal="center" vertical="center" wrapText="1"/>
    </xf>
    <xf numFmtId="0" fontId="8" fillId="15" borderId="28" xfId="1" applyFill="1" applyBorder="1" applyAlignment="1">
      <alignment horizontal="center" vertical="center" wrapText="1"/>
    </xf>
    <xf numFmtId="0" fontId="8" fillId="16" borderId="28" xfId="1" applyFill="1" applyBorder="1" applyAlignment="1">
      <alignment horizontal="center" vertical="center" wrapText="1"/>
    </xf>
    <xf numFmtId="1" fontId="8" fillId="15" borderId="28" xfId="1" applyNumberFormat="1" applyFill="1" applyBorder="1" applyAlignment="1">
      <alignment horizontal="center" vertical="center" wrapText="1"/>
    </xf>
    <xf numFmtId="1" fontId="8" fillId="16" borderId="28" xfId="1" applyNumberFormat="1" applyFill="1" applyBorder="1" applyAlignment="1">
      <alignment horizontal="center" vertical="center" wrapText="1"/>
    </xf>
    <xf numFmtId="0" fontId="52" fillId="2" borderId="0" xfId="0" applyFont="1" applyFill="1" applyAlignment="1">
      <alignment horizontal="left"/>
    </xf>
    <xf numFmtId="0" fontId="47" fillId="2" borderId="0" xfId="0" applyFont="1" applyFill="1" applyAlignment="1">
      <alignment horizontal="left"/>
    </xf>
    <xf numFmtId="0" fontId="30" fillId="0" borderId="2" xfId="0" applyFont="1" applyBorder="1" applyAlignment="1">
      <alignment horizontal="justify" vertical="center" wrapText="1"/>
    </xf>
    <xf numFmtId="15" fontId="56" fillId="8" borderId="17" xfId="0" applyNumberFormat="1" applyFont="1" applyFill="1" applyBorder="1" applyAlignment="1">
      <alignment horizontal="center" vertical="center" wrapText="1"/>
    </xf>
    <xf numFmtId="1" fontId="56" fillId="8" borderId="17" xfId="0" applyNumberFormat="1" applyFont="1" applyFill="1" applyBorder="1" applyAlignment="1">
      <alignment horizontal="center" vertical="center" wrapText="1"/>
    </xf>
    <xf numFmtId="164" fontId="56" fillId="8" borderId="17" xfId="0" applyNumberFormat="1" applyFont="1" applyFill="1" applyBorder="1" applyAlignment="1">
      <alignment horizontal="center" vertical="center" wrapText="1"/>
    </xf>
    <xf numFmtId="0" fontId="43" fillId="2" borderId="0" xfId="0" applyFont="1" applyFill="1"/>
    <xf numFmtId="0" fontId="15" fillId="2" borderId="0" xfId="0" applyFont="1" applyFill="1" applyAlignment="1">
      <alignment horizontal="center"/>
    </xf>
    <xf numFmtId="0" fontId="49" fillId="18" borderId="32" xfId="0" applyFont="1" applyFill="1" applyBorder="1" applyAlignment="1">
      <alignment horizontal="center" vertical="center" wrapText="1"/>
    </xf>
    <xf numFmtId="0" fontId="49" fillId="18" borderId="32" xfId="0" applyFont="1" applyFill="1" applyBorder="1" applyAlignment="1">
      <alignment horizontal="justify" vertical="center" wrapText="1"/>
    </xf>
    <xf numFmtId="0" fontId="49" fillId="18" borderId="32" xfId="0" applyFont="1" applyFill="1" applyBorder="1" applyAlignment="1">
      <alignment vertical="center" wrapText="1"/>
    </xf>
    <xf numFmtId="0" fontId="17" fillId="18" borderId="32" xfId="1" applyFont="1" applyFill="1" applyBorder="1" applyAlignment="1">
      <alignment vertical="center" wrapText="1"/>
    </xf>
    <xf numFmtId="0" fontId="12" fillId="18" borderId="32" xfId="0" applyFont="1" applyFill="1" applyBorder="1" applyAlignment="1">
      <alignment horizontal="justify" vertical="center" wrapText="1"/>
    </xf>
    <xf numFmtId="0" fontId="57" fillId="18" borderId="32" xfId="0" applyFont="1" applyFill="1" applyBorder="1" applyAlignment="1">
      <alignment horizontal="center" vertical="center" wrapText="1"/>
    </xf>
    <xf numFmtId="0" fontId="41" fillId="18" borderId="32" xfId="0" applyFont="1" applyFill="1" applyBorder="1" applyAlignment="1">
      <alignment horizontal="justify" vertical="center" wrapText="1"/>
    </xf>
    <xf numFmtId="0" fontId="49" fillId="18" borderId="32" xfId="0" applyFont="1" applyFill="1" applyBorder="1" applyAlignment="1">
      <alignment vertical="top" wrapText="1"/>
    </xf>
    <xf numFmtId="0" fontId="17" fillId="18" borderId="32" xfId="1" applyFont="1" applyFill="1" applyBorder="1" applyAlignment="1">
      <alignment vertical="center"/>
    </xf>
    <xf numFmtId="0" fontId="49" fillId="0" borderId="32" xfId="0" applyFont="1" applyBorder="1" applyAlignment="1">
      <alignment horizontal="justify" vertical="center" wrapText="1"/>
    </xf>
    <xf numFmtId="0" fontId="49" fillId="18" borderId="32" xfId="0" applyFont="1" applyFill="1" applyBorder="1" applyAlignment="1">
      <alignment vertical="center"/>
    </xf>
    <xf numFmtId="0" fontId="41" fillId="0" borderId="32" xfId="0" applyFont="1" applyBorder="1" applyAlignment="1">
      <alignment horizontal="justify" vertical="center" wrapText="1"/>
    </xf>
    <xf numFmtId="0" fontId="17" fillId="18" borderId="32" xfId="1" applyFont="1" applyFill="1" applyBorder="1" applyAlignment="1">
      <alignment horizontal="justify" vertical="center" wrapText="1"/>
    </xf>
    <xf numFmtId="0" fontId="49" fillId="18" borderId="32" xfId="0" applyFont="1" applyFill="1" applyBorder="1" applyAlignment="1">
      <alignment horizontal="left" vertical="center" wrapText="1"/>
    </xf>
    <xf numFmtId="0" fontId="59" fillId="2" borderId="0" xfId="0" applyFont="1" applyFill="1"/>
    <xf numFmtId="9" fontId="15" fillId="23" borderId="0" xfId="2" applyFont="1" applyFill="1" applyAlignment="1">
      <alignment horizontal="center"/>
    </xf>
    <xf numFmtId="9" fontId="15" fillId="24" borderId="0" xfId="2" applyFont="1" applyFill="1" applyAlignment="1">
      <alignment horizontal="center"/>
    </xf>
    <xf numFmtId="0" fontId="41" fillId="2" borderId="21" xfId="0" applyFont="1" applyFill="1" applyBorder="1" applyAlignment="1">
      <alignment horizontal="justify" vertical="center" wrapText="1"/>
    </xf>
    <xf numFmtId="0" fontId="12" fillId="0" borderId="20" xfId="0" applyFont="1" applyBorder="1" applyAlignment="1">
      <alignment horizontal="center" vertical="center"/>
    </xf>
    <xf numFmtId="0" fontId="12" fillId="2" borderId="1" xfId="0" applyFont="1" applyFill="1" applyBorder="1" applyAlignment="1">
      <alignment horizontal="center"/>
    </xf>
    <xf numFmtId="0" fontId="34" fillId="29" borderId="1" xfId="0" applyFont="1" applyFill="1" applyBorder="1" applyAlignment="1">
      <alignment horizontal="center"/>
    </xf>
    <xf numFmtId="0" fontId="15" fillId="6" borderId="1" xfId="0" applyFont="1" applyFill="1" applyBorder="1"/>
    <xf numFmtId="0" fontId="12" fillId="7" borderId="0" xfId="0" applyFont="1" applyFill="1" applyAlignment="1">
      <alignment horizontal="left"/>
    </xf>
    <xf numFmtId="0" fontId="12" fillId="7" borderId="0" xfId="0" applyFont="1" applyFill="1" applyAlignment="1">
      <alignment horizontal="center"/>
    </xf>
    <xf numFmtId="0" fontId="12" fillId="7" borderId="0" xfId="0" applyFont="1" applyFill="1"/>
    <xf numFmtId="0" fontId="61" fillId="2" borderId="0" xfId="0" applyFont="1" applyFill="1"/>
    <xf numFmtId="0" fontId="62" fillId="17" borderId="32" xfId="0" applyFont="1" applyFill="1" applyBorder="1" applyAlignment="1">
      <alignment horizontal="center" vertical="center" wrapText="1"/>
    </xf>
    <xf numFmtId="0" fontId="63" fillId="28" borderId="32" xfId="0" applyFont="1" applyFill="1" applyBorder="1" applyAlignment="1">
      <alignment horizontal="center" vertical="center" wrapText="1"/>
    </xf>
    <xf numFmtId="0" fontId="2" fillId="19" borderId="32" xfId="0" applyFont="1" applyFill="1" applyBorder="1" applyAlignment="1">
      <alignment horizontal="center" vertical="center" wrapText="1"/>
    </xf>
    <xf numFmtId="0" fontId="2" fillId="20" borderId="32" xfId="0" applyFont="1" applyFill="1" applyBorder="1" applyAlignment="1">
      <alignment horizontal="center" vertical="center" wrapText="1"/>
    </xf>
    <xf numFmtId="0" fontId="2" fillId="22" borderId="32" xfId="0" applyFont="1" applyFill="1" applyBorder="1" applyAlignment="1">
      <alignment horizontal="center" vertical="center" wrapText="1"/>
    </xf>
    <xf numFmtId="0" fontId="2" fillId="21" borderId="32" xfId="0" applyFont="1" applyFill="1" applyBorder="1" applyAlignment="1">
      <alignment horizontal="center" vertical="center" wrapText="1"/>
    </xf>
    <xf numFmtId="0" fontId="13" fillId="23" borderId="1" xfId="0" applyFont="1" applyFill="1" applyBorder="1" applyAlignment="1">
      <alignment horizontal="center"/>
    </xf>
    <xf numFmtId="0" fontId="13" fillId="9" borderId="1" xfId="0" applyFont="1" applyFill="1" applyBorder="1" applyAlignment="1">
      <alignment horizontal="center"/>
    </xf>
    <xf numFmtId="0" fontId="13" fillId="12" borderId="1" xfId="0" applyFont="1" applyFill="1" applyBorder="1" applyAlignment="1">
      <alignment horizontal="center"/>
    </xf>
    <xf numFmtId="0" fontId="13" fillId="6" borderId="1" xfId="0" applyFont="1" applyFill="1" applyBorder="1" applyAlignment="1">
      <alignment horizontal="center"/>
    </xf>
    <xf numFmtId="0" fontId="64" fillId="2" borderId="1" xfId="0" applyFont="1" applyFill="1" applyBorder="1"/>
    <xf numFmtId="0" fontId="60" fillId="25" borderId="1" xfId="0" applyFont="1" applyFill="1" applyBorder="1" applyAlignment="1">
      <alignment horizontal="center"/>
    </xf>
    <xf numFmtId="0" fontId="65" fillId="5" borderId="1" xfId="0" applyFont="1" applyFill="1" applyBorder="1" applyAlignment="1">
      <alignment horizontal="center" vertical="center"/>
    </xf>
    <xf numFmtId="0" fontId="65" fillId="13" borderId="1" xfId="0" applyFont="1" applyFill="1" applyBorder="1" applyAlignment="1">
      <alignment horizontal="center" vertical="center"/>
    </xf>
    <xf numFmtId="0" fontId="41" fillId="18" borderId="32" xfId="0" applyFont="1" applyFill="1" applyBorder="1" applyAlignment="1">
      <alignment horizontal="left" vertical="center" wrapText="1"/>
    </xf>
    <xf numFmtId="0" fontId="49" fillId="0" borderId="32" xfId="0" applyFont="1" applyBorder="1" applyAlignment="1">
      <alignment horizontal="center" vertical="center" wrapText="1"/>
    </xf>
    <xf numFmtId="0" fontId="49" fillId="0" borderId="32" xfId="0" applyFont="1" applyBorder="1" applyAlignment="1">
      <alignment vertical="center" wrapText="1"/>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0" fontId="34" fillId="10" borderId="17" xfId="0" applyFont="1" applyFill="1" applyBorder="1" applyAlignment="1">
      <alignment horizontal="center" vertical="center" wrapText="1"/>
    </xf>
    <xf numFmtId="0" fontId="0" fillId="0" borderId="16" xfId="0" applyBorder="1" applyAlignment="1">
      <alignment horizontal="left"/>
    </xf>
    <xf numFmtId="0" fontId="0" fillId="0" borderId="16" xfId="0" applyBorder="1" applyAlignment="1">
      <alignment horizontal="center"/>
    </xf>
    <xf numFmtId="0" fontId="36" fillId="2" borderId="0" xfId="0" applyFont="1" applyFill="1" applyAlignment="1">
      <alignment horizontal="left"/>
    </xf>
    <xf numFmtId="0" fontId="34" fillId="10" borderId="16" xfId="0" applyFont="1" applyFill="1" applyBorder="1" applyAlignment="1">
      <alignment horizontal="center"/>
    </xf>
    <xf numFmtId="0" fontId="34" fillId="10" borderId="16" xfId="0" applyFont="1" applyFill="1" applyBorder="1" applyAlignment="1">
      <alignment horizontal="center" vertical="center" wrapText="1"/>
    </xf>
    <xf numFmtId="1" fontId="12" fillId="0" borderId="16" xfId="2" applyNumberFormat="1" applyFont="1" applyBorder="1" applyAlignment="1">
      <alignment horizontal="center"/>
    </xf>
    <xf numFmtId="0" fontId="34" fillId="10" borderId="16" xfId="0" applyFont="1" applyFill="1" applyBorder="1" applyAlignment="1">
      <alignment horizontal="left"/>
    </xf>
    <xf numFmtId="0" fontId="34" fillId="10" borderId="16" xfId="0" applyFont="1" applyFill="1" applyBorder="1" applyAlignment="1">
      <alignment horizontal="center" vertical="center"/>
    </xf>
    <xf numFmtId="2" fontId="12" fillId="2" borderId="0" xfId="2" applyNumberFormat="1" applyFont="1" applyFill="1"/>
    <xf numFmtId="1" fontId="34" fillId="10" borderId="16" xfId="0" applyNumberFormat="1" applyFont="1" applyFill="1" applyBorder="1" applyAlignment="1">
      <alignment horizontal="center" vertical="center"/>
    </xf>
    <xf numFmtId="0" fontId="34" fillId="5" borderId="16" xfId="0" applyFont="1" applyFill="1" applyBorder="1" applyAlignment="1">
      <alignment horizontal="center"/>
    </xf>
    <xf numFmtId="0" fontId="12" fillId="26" borderId="16" xfId="0" applyFont="1" applyFill="1" applyBorder="1" applyAlignment="1">
      <alignment horizontal="center"/>
    </xf>
    <xf numFmtId="0" fontId="12" fillId="30" borderId="16" xfId="0" applyFont="1" applyFill="1" applyBorder="1" applyAlignment="1">
      <alignment horizontal="center"/>
    </xf>
    <xf numFmtId="0" fontId="0" fillId="30" borderId="16" xfId="0" applyFill="1" applyBorder="1" applyAlignment="1">
      <alignment horizontal="center"/>
    </xf>
    <xf numFmtId="0" fontId="67" fillId="2" borderId="0" xfId="0" applyFont="1" applyFill="1"/>
    <xf numFmtId="15" fontId="19" fillId="2" borderId="38" xfId="0" applyNumberFormat="1" applyFont="1" applyFill="1" applyBorder="1" applyAlignment="1">
      <alignment horizontal="center" vertical="center"/>
    </xf>
    <xf numFmtId="15" fontId="19" fillId="0" borderId="38" xfId="0" applyNumberFormat="1" applyFont="1" applyBorder="1" applyAlignment="1">
      <alignment horizontal="center" vertical="center"/>
    </xf>
    <xf numFmtId="0" fontId="19" fillId="0" borderId="38" xfId="0" applyFont="1" applyBorder="1" applyAlignment="1">
      <alignment horizontal="center" vertical="center"/>
    </xf>
    <xf numFmtId="15" fontId="19" fillId="2" borderId="38" xfId="0" applyNumberFormat="1" applyFont="1" applyFill="1" applyBorder="1" applyAlignment="1">
      <alignment horizontal="justify" vertical="center" wrapText="1"/>
    </xf>
    <xf numFmtId="15" fontId="19" fillId="0" borderId="38" xfId="0" applyNumberFormat="1" applyFont="1" applyBorder="1" applyAlignment="1">
      <alignment horizontal="center" vertical="center" wrapText="1"/>
    </xf>
    <xf numFmtId="1" fontId="19" fillId="0" borderId="38" xfId="0" applyNumberFormat="1" applyFont="1" applyBorder="1" applyAlignment="1">
      <alignment horizontal="center" vertical="center"/>
    </xf>
    <xf numFmtId="1" fontId="19" fillId="0" borderId="38" xfId="0" applyNumberFormat="1" applyFont="1" applyBorder="1" applyAlignment="1">
      <alignment horizontal="center" vertical="center" wrapText="1"/>
    </xf>
    <xf numFmtId="15" fontId="19" fillId="0" borderId="38" xfId="0" applyNumberFormat="1" applyFont="1" applyBorder="1" applyAlignment="1">
      <alignment horizontal="justify" vertical="center" wrapText="1"/>
    </xf>
    <xf numFmtId="0" fontId="19" fillId="0" borderId="38" xfId="0" applyFont="1" applyBorder="1" applyAlignment="1">
      <alignment horizontal="center" vertical="center" wrapText="1"/>
    </xf>
    <xf numFmtId="1" fontId="19" fillId="2" borderId="38" xfId="0" applyNumberFormat="1" applyFont="1" applyFill="1" applyBorder="1" applyAlignment="1">
      <alignment horizontal="center" vertical="center"/>
    </xf>
    <xf numFmtId="15" fontId="19" fillId="2" borderId="38" xfId="0" applyNumberFormat="1" applyFont="1" applyFill="1" applyBorder="1" applyAlignment="1">
      <alignment horizontal="left" vertical="center" wrapText="1"/>
    </xf>
    <xf numFmtId="15" fontId="19" fillId="2" borderId="38" xfId="0" applyNumberFormat="1" applyFont="1" applyFill="1" applyBorder="1" applyAlignment="1">
      <alignment vertical="center" wrapText="1"/>
    </xf>
    <xf numFmtId="15" fontId="19" fillId="2" borderId="38" xfId="0" applyNumberFormat="1" applyFont="1" applyFill="1" applyBorder="1" applyAlignment="1">
      <alignment horizontal="center" vertical="center" wrapText="1"/>
    </xf>
    <xf numFmtId="0" fontId="66" fillId="2" borderId="0" xfId="0" applyFont="1" applyFill="1"/>
    <xf numFmtId="44" fontId="0" fillId="2" borderId="0" xfId="3" applyFont="1" applyFill="1" applyAlignment="1">
      <alignment wrapText="1"/>
    </xf>
    <xf numFmtId="44" fontId="0" fillId="2" borderId="0" xfId="3" applyFont="1" applyFill="1" applyAlignment="1">
      <alignment vertical="center"/>
    </xf>
    <xf numFmtId="44" fontId="0" fillId="2" borderId="0" xfId="3" applyFont="1" applyFill="1"/>
    <xf numFmtId="0" fontId="12" fillId="4" borderId="2" xfId="0" applyFont="1" applyFill="1" applyBorder="1" applyAlignment="1">
      <alignment horizontal="center" vertical="center" wrapText="1"/>
    </xf>
    <xf numFmtId="0" fontId="12" fillId="4" borderId="2" xfId="0" applyFont="1" applyFill="1" applyBorder="1" applyAlignment="1">
      <alignment horizontal="justify" vertical="center" wrapText="1"/>
    </xf>
    <xf numFmtId="0" fontId="0" fillId="2" borderId="0" xfId="0" applyFill="1" applyAlignment="1">
      <alignment wrapText="1"/>
    </xf>
    <xf numFmtId="0" fontId="0" fillId="2" borderId="0" xfId="0" applyFill="1" applyAlignment="1">
      <alignment vertical="center"/>
    </xf>
    <xf numFmtId="0" fontId="0" fillId="2" borderId="0" xfId="0" applyFill="1" applyAlignment="1">
      <alignment horizontal="center"/>
    </xf>
    <xf numFmtId="44" fontId="10" fillId="2" borderId="0" xfId="3" applyFont="1" applyFill="1"/>
    <xf numFmtId="1" fontId="19" fillId="4" borderId="38" xfId="0" applyNumberFormat="1" applyFont="1" applyFill="1" applyBorder="1" applyAlignment="1">
      <alignment horizontal="center" vertical="center"/>
    </xf>
    <xf numFmtId="0" fontId="68" fillId="27" borderId="39" xfId="0" applyFont="1" applyFill="1" applyBorder="1" applyAlignment="1">
      <alignment horizontal="center" vertical="center" wrapText="1"/>
    </xf>
    <xf numFmtId="0" fontId="0" fillId="4" borderId="39" xfId="0" applyFill="1" applyBorder="1" applyAlignment="1">
      <alignment horizontal="center" vertical="center"/>
    </xf>
    <xf numFmtId="15" fontId="0" fillId="4" borderId="39" xfId="0" applyNumberFormat="1" applyFill="1" applyBorder="1" applyAlignment="1">
      <alignment horizontal="center" vertical="center"/>
    </xf>
    <xf numFmtId="0" fontId="0" fillId="11" borderId="39" xfId="0" applyFill="1" applyBorder="1" applyAlignment="1">
      <alignment horizontal="center" vertical="center"/>
    </xf>
    <xf numFmtId="0" fontId="0" fillId="4" borderId="39" xfId="0" applyFill="1" applyBorder="1" applyAlignment="1">
      <alignment horizontal="left" vertical="center"/>
    </xf>
    <xf numFmtId="0" fontId="0" fillId="2" borderId="39" xfId="0" applyFill="1" applyBorder="1" applyAlignment="1">
      <alignment vertical="center" wrapText="1"/>
    </xf>
    <xf numFmtId="0" fontId="0" fillId="2" borderId="39" xfId="0" applyFill="1" applyBorder="1" applyAlignment="1">
      <alignment horizontal="justify" vertical="center" wrapText="1"/>
    </xf>
    <xf numFmtId="0" fontId="0" fillId="2" borderId="39" xfId="0" applyFill="1" applyBorder="1" applyAlignment="1">
      <alignment horizontal="center" vertical="center" wrapText="1"/>
    </xf>
    <xf numFmtId="15" fontId="0" fillId="2" borderId="39" xfId="0" applyNumberFormat="1" applyFill="1" applyBorder="1" applyAlignment="1">
      <alignment horizontal="center" vertical="center" wrapText="1"/>
    </xf>
    <xf numFmtId="0" fontId="0" fillId="0" borderId="39" xfId="0" applyBorder="1" applyAlignment="1">
      <alignment vertical="center" wrapText="1"/>
    </xf>
    <xf numFmtId="0" fontId="69" fillId="2" borderId="39" xfId="0" applyFont="1" applyFill="1" applyBorder="1" applyAlignment="1">
      <alignment horizontal="justify" vertical="center" wrapText="1"/>
    </xf>
    <xf numFmtId="15" fontId="69" fillId="2" borderId="39" xfId="0" applyNumberFormat="1" applyFont="1" applyFill="1" applyBorder="1" applyAlignment="1">
      <alignment horizontal="center" vertical="center" wrapText="1"/>
    </xf>
    <xf numFmtId="0" fontId="69" fillId="0" borderId="39" xfId="0" applyFont="1" applyBorder="1" applyAlignment="1">
      <alignment vertical="center" wrapText="1"/>
    </xf>
    <xf numFmtId="0" fontId="69" fillId="2" borderId="39" xfId="0" applyFont="1" applyFill="1" applyBorder="1" applyAlignment="1">
      <alignment vertical="center" wrapText="1"/>
    </xf>
    <xf numFmtId="0" fontId="0" fillId="11" borderId="39" xfId="0" applyFill="1" applyBorder="1" applyAlignment="1">
      <alignment horizontal="center" vertical="center" wrapText="1"/>
    </xf>
    <xf numFmtId="0" fontId="69" fillId="2" borderId="39" xfId="0" applyFont="1" applyFill="1" applyBorder="1" applyAlignment="1">
      <alignment horizontal="center" vertical="center" wrapText="1"/>
    </xf>
    <xf numFmtId="0" fontId="69" fillId="11" borderId="39" xfId="0" applyFont="1" applyFill="1" applyBorder="1" applyAlignment="1">
      <alignment horizontal="center" vertical="center" wrapText="1"/>
    </xf>
    <xf numFmtId="0" fontId="73" fillId="4" borderId="39" xfId="0" quotePrefix="1" applyFont="1" applyFill="1" applyBorder="1" applyAlignment="1">
      <alignment horizontal="center" vertical="center"/>
    </xf>
    <xf numFmtId="0" fontId="77" fillId="2" borderId="0" xfId="0" applyFont="1" applyFill="1"/>
    <xf numFmtId="0" fontId="77" fillId="2" borderId="0" xfId="0" applyFont="1" applyFill="1" applyAlignment="1">
      <alignment horizontal="center"/>
    </xf>
    <xf numFmtId="44" fontId="77" fillId="2" borderId="0" xfId="3" applyFont="1" applyFill="1"/>
    <xf numFmtId="0" fontId="77" fillId="2" borderId="0" xfId="0" applyFont="1" applyFill="1" applyAlignment="1">
      <alignment vertical="center"/>
    </xf>
    <xf numFmtId="0" fontId="77" fillId="2" borderId="0" xfId="0" applyFont="1" applyFill="1" applyAlignment="1">
      <alignment horizontal="center" vertical="center"/>
    </xf>
    <xf numFmtId="44" fontId="77" fillId="2" borderId="0" xfId="3" applyFont="1" applyFill="1" applyAlignment="1">
      <alignment vertical="center"/>
    </xf>
    <xf numFmtId="0" fontId="69" fillId="0" borderId="39" xfId="0" applyFont="1" applyBorder="1" applyAlignment="1">
      <alignment horizontal="justify" vertical="center" wrapText="1"/>
    </xf>
    <xf numFmtId="0" fontId="0" fillId="0" borderId="39" xfId="0" applyBorder="1" applyAlignment="1">
      <alignment horizontal="center" vertical="center" wrapText="1"/>
    </xf>
    <xf numFmtId="15" fontId="0" fillId="0" borderId="39" xfId="0" applyNumberFormat="1" applyBorder="1" applyAlignment="1">
      <alignment horizontal="center" vertical="center" wrapText="1"/>
    </xf>
    <xf numFmtId="0" fontId="76" fillId="4" borderId="0" xfId="0" applyFont="1" applyFill="1"/>
    <xf numFmtId="0" fontId="77" fillId="4" borderId="0" xfId="0" applyFont="1" applyFill="1"/>
    <xf numFmtId="0" fontId="77" fillId="4" borderId="0" xfId="0" applyFont="1" applyFill="1" applyAlignment="1">
      <alignment horizontal="center"/>
    </xf>
    <xf numFmtId="0" fontId="72" fillId="4" borderId="0" xfId="0" applyFont="1" applyFill="1"/>
    <xf numFmtId="0" fontId="0" fillId="4" borderId="0" xfId="0" applyFill="1"/>
    <xf numFmtId="0" fontId="0" fillId="4" borderId="0" xfId="0" applyFill="1" applyAlignment="1">
      <alignment horizontal="center"/>
    </xf>
    <xf numFmtId="0" fontId="78" fillId="2" borderId="0" xfId="0" applyFont="1" applyFill="1"/>
    <xf numFmtId="0" fontId="79" fillId="2" borderId="0" xfId="0" applyFont="1" applyFill="1"/>
    <xf numFmtId="0" fontId="79" fillId="2" borderId="0" xfId="0" applyFont="1" applyFill="1" applyAlignment="1">
      <alignment wrapText="1"/>
    </xf>
    <xf numFmtId="0" fontId="79" fillId="2" borderId="0" xfId="0" applyFont="1" applyFill="1" applyAlignment="1">
      <alignment vertical="center"/>
    </xf>
    <xf numFmtId="0" fontId="82" fillId="2" borderId="0" xfId="0" applyFont="1" applyFill="1"/>
    <xf numFmtId="0" fontId="82" fillId="2" borderId="0" xfId="0" applyFont="1" applyFill="1" applyAlignment="1">
      <alignment vertical="center"/>
    </xf>
    <xf numFmtId="0" fontId="0" fillId="4" borderId="38" xfId="0" quotePrefix="1" applyFill="1" applyBorder="1" applyAlignment="1">
      <alignment vertical="center"/>
    </xf>
    <xf numFmtId="15" fontId="0" fillId="4" borderId="38" xfId="0" applyNumberFormat="1" applyFill="1" applyBorder="1" applyAlignment="1">
      <alignment horizontal="center" vertical="center"/>
    </xf>
    <xf numFmtId="0" fontId="0" fillId="4" borderId="38" xfId="0" applyFill="1" applyBorder="1" applyAlignment="1">
      <alignment vertical="center"/>
    </xf>
    <xf numFmtId="0" fontId="19" fillId="2" borderId="0" xfId="0" applyFont="1" applyFill="1" applyAlignment="1">
      <alignment vertical="center"/>
    </xf>
    <xf numFmtId="0" fontId="19" fillId="11" borderId="38" xfId="0" applyFont="1" applyFill="1" applyBorder="1" applyAlignment="1">
      <alignment horizontal="center" vertical="center"/>
    </xf>
    <xf numFmtId="0" fontId="0" fillId="11" borderId="38" xfId="0" quotePrefix="1" applyFill="1" applyBorder="1"/>
    <xf numFmtId="15" fontId="19" fillId="11" borderId="38" xfId="0" applyNumberFormat="1" applyFont="1" applyFill="1" applyBorder="1" applyAlignment="1">
      <alignment horizontal="center" vertical="center"/>
    </xf>
    <xf numFmtId="15" fontId="19" fillId="11" borderId="38" xfId="0" applyNumberFormat="1" applyFont="1" applyFill="1" applyBorder="1" applyAlignment="1">
      <alignment horizontal="center" vertical="center" wrapText="1"/>
    </xf>
    <xf numFmtId="1" fontId="19" fillId="11" borderId="38" xfId="0" applyNumberFormat="1" applyFont="1" applyFill="1" applyBorder="1" applyAlignment="1">
      <alignment horizontal="center" vertical="center" wrapText="1"/>
    </xf>
    <xf numFmtId="0" fontId="0" fillId="11" borderId="38" xfId="0" applyFill="1" applyBorder="1" applyAlignment="1">
      <alignment vertical="center"/>
    </xf>
    <xf numFmtId="0" fontId="19" fillId="11" borderId="38" xfId="0" applyFont="1" applyFill="1" applyBorder="1" applyAlignment="1">
      <alignment horizontal="center" vertical="center" wrapText="1"/>
    </xf>
    <xf numFmtId="0" fontId="83" fillId="0" borderId="38" xfId="0" applyFont="1" applyBorder="1" applyAlignment="1">
      <alignment horizontal="center" vertical="center"/>
    </xf>
    <xf numFmtId="0" fontId="83" fillId="11" borderId="38" xfId="0" applyFont="1" applyFill="1" applyBorder="1" applyAlignment="1">
      <alignment horizontal="center" vertical="center"/>
    </xf>
    <xf numFmtId="0" fontId="0" fillId="4" borderId="38" xfId="0" quotePrefix="1" applyFill="1" applyBorder="1" applyAlignment="1">
      <alignment horizontal="center" vertical="center"/>
    </xf>
    <xf numFmtId="0" fontId="0" fillId="4" borderId="38" xfId="0" applyFill="1" applyBorder="1" applyAlignment="1">
      <alignment horizontal="center" vertical="center"/>
    </xf>
    <xf numFmtId="15" fontId="0" fillId="4" borderId="38" xfId="0" applyNumberFormat="1" applyFill="1" applyBorder="1" applyAlignment="1">
      <alignment horizontal="center"/>
    </xf>
    <xf numFmtId="0" fontId="0" fillId="4" borderId="38" xfId="0" applyFill="1" applyBorder="1"/>
    <xf numFmtId="0" fontId="19" fillId="2" borderId="38" xfId="0" applyFont="1" applyFill="1" applyBorder="1" applyAlignment="1">
      <alignment horizontal="center" vertical="center"/>
    </xf>
    <xf numFmtId="1" fontId="19" fillId="2" borderId="38" xfId="0" applyNumberFormat="1" applyFont="1" applyFill="1" applyBorder="1" applyAlignment="1">
      <alignment horizontal="center" vertical="center" wrapText="1"/>
    </xf>
    <xf numFmtId="15" fontId="19" fillId="6" borderId="38" xfId="0" applyNumberFormat="1" applyFont="1" applyFill="1" applyBorder="1" applyAlignment="1">
      <alignment horizontal="justify" vertical="center" wrapText="1"/>
    </xf>
    <xf numFmtId="15" fontId="19" fillId="6" borderId="38" xfId="0" applyNumberFormat="1" applyFont="1" applyFill="1" applyBorder="1" applyAlignment="1">
      <alignment horizontal="left" vertical="center" wrapText="1"/>
    </xf>
    <xf numFmtId="15" fontId="19" fillId="6" borderId="38" xfId="0" applyNumberFormat="1" applyFont="1" applyFill="1" applyBorder="1" applyAlignment="1">
      <alignment horizontal="justify" vertical="center"/>
    </xf>
    <xf numFmtId="164" fontId="56" fillId="29" borderId="17" xfId="0" applyNumberFormat="1" applyFont="1" applyFill="1" applyBorder="1" applyAlignment="1">
      <alignment horizontal="center" vertical="center" wrapText="1"/>
    </xf>
    <xf numFmtId="0" fontId="56" fillId="29" borderId="1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83" fillId="0" borderId="38" xfId="0" applyFont="1" applyBorder="1" applyAlignment="1">
      <alignment horizontal="center"/>
    </xf>
    <xf numFmtId="0" fontId="42" fillId="8" borderId="1" xfId="0" applyFont="1" applyFill="1" applyBorder="1" applyAlignment="1">
      <alignment horizontal="center" vertical="center"/>
    </xf>
    <xf numFmtId="0" fontId="12" fillId="4" borderId="1" xfId="0" applyFont="1" applyFill="1" applyBorder="1"/>
    <xf numFmtId="0" fontId="12" fillId="4" borderId="1" xfId="0" applyFont="1" applyFill="1" applyBorder="1" applyAlignment="1">
      <alignment horizontal="center"/>
    </xf>
    <xf numFmtId="0" fontId="12" fillId="0" borderId="1" xfId="0" applyFont="1" applyBorder="1" applyAlignment="1">
      <alignment horizontal="justify" vertical="center" wrapText="1"/>
    </xf>
    <xf numFmtId="0" fontId="48" fillId="6" borderId="1" xfId="0"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2" fillId="6" borderId="1" xfId="0" applyFont="1" applyFill="1" applyBorder="1" applyAlignment="1">
      <alignment horizontal="center" vertical="center"/>
    </xf>
    <xf numFmtId="0" fontId="12" fillId="0" borderId="1" xfId="0" applyFont="1" applyBorder="1" applyAlignment="1">
      <alignment horizontal="left" vertical="center" wrapText="1"/>
    </xf>
    <xf numFmtId="0" fontId="12" fillId="2" borderId="1" xfId="0" applyFont="1" applyFill="1" applyBorder="1" applyAlignment="1">
      <alignment horizontal="left" vertical="center" wrapText="1"/>
    </xf>
    <xf numFmtId="0" fontId="12" fillId="0" borderId="1" xfId="0" applyFont="1" applyBorder="1" applyAlignment="1">
      <alignment vertical="center"/>
    </xf>
    <xf numFmtId="0" fontId="41" fillId="2" borderId="1" xfId="0" applyFont="1" applyFill="1" applyBorder="1" applyAlignment="1">
      <alignment horizontal="left" vertical="center" wrapText="1"/>
    </xf>
    <xf numFmtId="0" fontId="12" fillId="6" borderId="1" xfId="0" applyFont="1" applyFill="1" applyBorder="1" applyAlignment="1">
      <alignment horizontal="center" vertical="center" wrapText="1"/>
    </xf>
    <xf numFmtId="0" fontId="86" fillId="4" borderId="1" xfId="0" applyFont="1" applyFill="1" applyBorder="1"/>
    <xf numFmtId="0" fontId="86" fillId="4" borderId="1" xfId="0" applyFont="1" applyFill="1" applyBorder="1" applyAlignment="1">
      <alignment horizontal="center"/>
    </xf>
    <xf numFmtId="0" fontId="84" fillId="4" borderId="1" xfId="0" applyFont="1" applyFill="1" applyBorder="1" applyAlignment="1">
      <alignment horizontal="left" vertical="center"/>
    </xf>
    <xf numFmtId="0" fontId="12" fillId="2" borderId="1" xfId="0" applyFont="1" applyFill="1" applyBorder="1" applyAlignment="1">
      <alignment horizontal="center" vertical="center"/>
    </xf>
    <xf numFmtId="0" fontId="15" fillId="4" borderId="1" xfId="0" applyFont="1" applyFill="1" applyBorder="1" applyAlignment="1">
      <alignment horizontal="left" vertical="center"/>
    </xf>
    <xf numFmtId="0" fontId="48" fillId="2" borderId="25" xfId="0" applyFont="1" applyFill="1" applyBorder="1" applyAlignment="1">
      <alignment horizontal="justify" vertical="center" wrapText="1"/>
    </xf>
    <xf numFmtId="0" fontId="15" fillId="2" borderId="0" xfId="0" applyFont="1" applyFill="1" applyAlignment="1">
      <alignment vertical="center"/>
    </xf>
    <xf numFmtId="14" fontId="54" fillId="7" borderId="28" xfId="0" applyNumberFormat="1" applyFont="1" applyFill="1" applyBorder="1" applyAlignment="1">
      <alignment horizontal="center" vertical="center" wrapText="1"/>
    </xf>
    <xf numFmtId="14" fontId="55" fillId="7" borderId="28" xfId="0" applyNumberFormat="1" applyFont="1" applyFill="1" applyBorder="1" applyAlignment="1">
      <alignment horizontal="center" vertical="center" wrapText="1"/>
    </xf>
    <xf numFmtId="9" fontId="15" fillId="6" borderId="0" xfId="2" applyFont="1" applyFill="1" applyAlignment="1">
      <alignment horizontal="center"/>
    </xf>
    <xf numFmtId="0" fontId="41" fillId="0" borderId="32" xfId="1" applyFont="1" applyBorder="1" applyAlignment="1">
      <alignment vertical="center" wrapText="1"/>
    </xf>
    <xf numFmtId="0" fontId="41" fillId="18" borderId="32" xfId="1" applyFont="1" applyFill="1" applyBorder="1" applyAlignment="1">
      <alignment vertical="center" wrapText="1"/>
    </xf>
    <xf numFmtId="0" fontId="8" fillId="0" borderId="32" xfId="1" applyBorder="1" applyAlignment="1">
      <alignment vertical="center" wrapText="1"/>
    </xf>
    <xf numFmtId="0" fontId="41" fillId="18" borderId="32" xfId="0" applyFont="1" applyFill="1" applyBorder="1" applyAlignment="1">
      <alignment vertical="center" wrapText="1"/>
    </xf>
    <xf numFmtId="0" fontId="87" fillId="18" borderId="32" xfId="1" applyFont="1" applyFill="1" applyBorder="1" applyAlignment="1">
      <alignment vertical="center" wrapText="1"/>
    </xf>
    <xf numFmtId="9" fontId="12" fillId="11" borderId="1" xfId="0" applyNumberFormat="1" applyFont="1" applyFill="1" applyBorder="1" applyAlignment="1">
      <alignment horizontal="center"/>
    </xf>
    <xf numFmtId="9" fontId="12" fillId="30" borderId="1" xfId="0" applyNumberFormat="1" applyFont="1" applyFill="1" applyBorder="1" applyAlignment="1">
      <alignment horizontal="center"/>
    </xf>
    <xf numFmtId="0" fontId="49" fillId="0" borderId="32" xfId="0" applyFont="1" applyBorder="1" applyAlignment="1">
      <alignment horizontal="left" vertical="center" wrapText="1"/>
    </xf>
    <xf numFmtId="43" fontId="19" fillId="2" borderId="0" xfId="4" applyFont="1" applyFill="1" applyAlignment="1">
      <alignment horizontal="justify" vertical="center" wrapText="1"/>
    </xf>
    <xf numFmtId="0" fontId="41" fillId="2" borderId="20" xfId="0" applyFont="1" applyFill="1" applyBorder="1" applyAlignment="1">
      <alignment horizontal="center" vertical="center"/>
    </xf>
    <xf numFmtId="0" fontId="49" fillId="18" borderId="33" xfId="0" applyFont="1" applyFill="1" applyBorder="1" applyAlignment="1">
      <alignment horizontal="justify" vertical="center" wrapText="1"/>
    </xf>
    <xf numFmtId="0" fontId="49" fillId="18" borderId="33" xfId="0" applyFont="1" applyFill="1" applyBorder="1" applyAlignment="1">
      <alignment vertical="center" wrapText="1"/>
    </xf>
    <xf numFmtId="0" fontId="12" fillId="0" borderId="33" xfId="0" applyFont="1" applyBorder="1" applyAlignment="1">
      <alignment horizontal="left" vertical="center" wrapText="1"/>
    </xf>
    <xf numFmtId="0" fontId="8" fillId="0" borderId="34" xfId="1" applyFill="1" applyBorder="1" applyAlignment="1">
      <alignment vertical="center" wrapText="1"/>
    </xf>
    <xf numFmtId="0" fontId="57" fillId="0" borderId="32" xfId="0" applyFont="1" applyBorder="1" applyAlignment="1">
      <alignment vertical="center" wrapText="1"/>
    </xf>
    <xf numFmtId="0" fontId="8" fillId="0" borderId="32" xfId="1" applyFill="1" applyBorder="1" applyAlignment="1">
      <alignment vertical="center" wrapText="1"/>
    </xf>
    <xf numFmtId="0" fontId="41" fillId="0" borderId="32" xfId="1" applyFont="1" applyFill="1" applyBorder="1" applyAlignment="1">
      <alignment vertical="center" wrapText="1"/>
    </xf>
    <xf numFmtId="0" fontId="17" fillId="0" borderId="32" xfId="1" applyFont="1" applyFill="1" applyBorder="1" applyAlignment="1">
      <alignment vertical="center" wrapText="1"/>
    </xf>
    <xf numFmtId="0" fontId="2" fillId="23" borderId="33" xfId="0" applyFont="1" applyFill="1" applyBorder="1" applyAlignment="1">
      <alignment horizontal="center" vertical="center" wrapText="1"/>
    </xf>
    <xf numFmtId="0" fontId="17" fillId="2" borderId="0" xfId="1" applyFont="1" applyFill="1" applyAlignment="1">
      <alignment horizontal="center" vertical="center"/>
    </xf>
    <xf numFmtId="0" fontId="88" fillId="9" borderId="0" xfId="1" applyFont="1" applyFill="1" applyAlignment="1">
      <alignment horizontal="center" vertical="center"/>
    </xf>
    <xf numFmtId="0" fontId="89" fillId="9" borderId="0" xfId="1" applyFont="1" applyFill="1" applyAlignment="1">
      <alignment horizontal="center" vertical="center"/>
    </xf>
    <xf numFmtId="0" fontId="20" fillId="2" borderId="2" xfId="0" applyFont="1" applyFill="1" applyBorder="1" applyAlignment="1">
      <alignment horizontal="justify" vertical="center" wrapText="1"/>
    </xf>
    <xf numFmtId="0" fontId="0" fillId="30" borderId="16" xfId="0" applyFill="1" applyBorder="1" applyAlignment="1">
      <alignment horizontal="left" wrapText="1"/>
    </xf>
    <xf numFmtId="0" fontId="0" fillId="0" borderId="16" xfId="0" applyBorder="1" applyAlignment="1">
      <alignment horizontal="left" wrapText="1"/>
    </xf>
    <xf numFmtId="0" fontId="83" fillId="0" borderId="16" xfId="0" applyFont="1" applyBorder="1" applyAlignment="1">
      <alignment horizontal="left" wrapText="1"/>
    </xf>
    <xf numFmtId="0" fontId="12" fillId="2" borderId="0" xfId="0" applyFont="1" applyFill="1" applyAlignment="1">
      <alignment horizontal="center"/>
    </xf>
    <xf numFmtId="0" fontId="11" fillId="2" borderId="0" xfId="0" applyFont="1" applyFill="1" applyAlignment="1">
      <alignment horizontal="center"/>
    </xf>
    <xf numFmtId="0" fontId="1" fillId="4" borderId="2" xfId="0" applyFont="1" applyFill="1" applyBorder="1" applyAlignment="1">
      <alignment horizontal="justify" vertical="center" wrapText="1"/>
    </xf>
    <xf numFmtId="0" fontId="1" fillId="4" borderId="2" xfId="0" applyFont="1" applyFill="1" applyBorder="1" applyAlignment="1">
      <alignment horizontal="center" vertical="center" wrapText="1"/>
    </xf>
    <xf numFmtId="0" fontId="33" fillId="2" borderId="0" xfId="0" applyFont="1" applyFill="1" applyAlignment="1">
      <alignment horizontal="justify" vertical="center" wrapText="1"/>
    </xf>
    <xf numFmtId="0" fontId="32" fillId="2" borderId="0" xfId="0" applyFont="1" applyFill="1" applyAlignment="1">
      <alignment horizontal="center" vertical="center"/>
    </xf>
    <xf numFmtId="0" fontId="30" fillId="0" borderId="2" xfId="0" applyFont="1" applyBorder="1" applyAlignment="1">
      <alignment horizontal="center" vertical="center" wrapText="1"/>
    </xf>
    <xf numFmtId="0" fontId="34" fillId="5" borderId="8"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8" borderId="2" xfId="0" applyFont="1" applyFill="1" applyBorder="1" applyAlignment="1">
      <alignment horizontal="center"/>
    </xf>
    <xf numFmtId="0" fontId="34" fillId="10" borderId="16" xfId="0" applyFont="1" applyFill="1" applyBorder="1" applyAlignment="1">
      <alignment horizontal="center"/>
    </xf>
    <xf numFmtId="0" fontId="39" fillId="2" borderId="37" xfId="0" applyFont="1" applyFill="1" applyBorder="1" applyAlignment="1">
      <alignment horizontal="center"/>
    </xf>
    <xf numFmtId="164" fontId="56" fillId="29" borderId="2" xfId="0" applyNumberFormat="1" applyFont="1" applyFill="1" applyBorder="1" applyAlignment="1">
      <alignment horizontal="center" vertical="center" wrapText="1"/>
    </xf>
    <xf numFmtId="0" fontId="56" fillId="8" borderId="13" xfId="0" applyFont="1" applyFill="1" applyBorder="1" applyAlignment="1">
      <alignment horizontal="center" vertical="center" wrapText="1"/>
    </xf>
    <xf numFmtId="0" fontId="56" fillId="8" borderId="14" xfId="0" applyFont="1" applyFill="1" applyBorder="1" applyAlignment="1">
      <alignment horizontal="center" vertical="center" wrapText="1"/>
    </xf>
    <xf numFmtId="0" fontId="56" fillId="8" borderId="15" xfId="0" applyFont="1" applyFill="1" applyBorder="1" applyAlignment="1">
      <alignment horizontal="center" vertical="center" wrapText="1"/>
    </xf>
    <xf numFmtId="0" fontId="18" fillId="2" borderId="0" xfId="0" applyFont="1" applyFill="1" applyAlignment="1">
      <alignment horizontal="center"/>
    </xf>
    <xf numFmtId="0" fontId="56" fillId="8" borderId="2" xfId="0" applyFont="1" applyFill="1" applyBorder="1" applyAlignment="1">
      <alignment horizontal="center" vertical="center" wrapText="1"/>
    </xf>
    <xf numFmtId="0" fontId="77" fillId="4" borderId="0" xfId="0" applyFont="1" applyFill="1" applyAlignment="1">
      <alignment horizontal="justify" vertical="center" wrapText="1"/>
    </xf>
    <xf numFmtId="0" fontId="80" fillId="4" borderId="0" xfId="0" applyFont="1" applyFill="1" applyAlignment="1">
      <alignment horizontal="justify" vertical="center" wrapText="1"/>
    </xf>
    <xf numFmtId="0" fontId="71" fillId="2" borderId="0" xfId="0" applyFont="1" applyFill="1" applyAlignment="1">
      <alignment horizontal="center"/>
    </xf>
    <xf numFmtId="0" fontId="8" fillId="2" borderId="22" xfId="1" applyFill="1" applyBorder="1" applyAlignment="1">
      <alignment horizontal="center" vertical="center" wrapText="1"/>
    </xf>
    <xf numFmtId="0" fontId="12" fillId="2" borderId="23" xfId="0" applyFont="1" applyFill="1" applyBorder="1" applyAlignment="1">
      <alignment horizontal="center" vertical="center" wrapText="1"/>
    </xf>
    <xf numFmtId="0" fontId="42" fillId="8" borderId="18" xfId="0" applyFont="1" applyFill="1" applyBorder="1" applyAlignment="1">
      <alignment horizontal="center"/>
    </xf>
    <xf numFmtId="0" fontId="42" fillId="8" borderId="19" xfId="0" applyFont="1" applyFill="1" applyBorder="1" applyAlignment="1">
      <alignment horizontal="center"/>
    </xf>
    <xf numFmtId="0" fontId="3" fillId="8" borderId="24"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53" fillId="14" borderId="29" xfId="0" applyFont="1" applyFill="1" applyBorder="1" applyAlignment="1">
      <alignment horizontal="center" vertical="center" wrapText="1"/>
    </xf>
    <xf numFmtId="0" fontId="53" fillId="14" borderId="30" xfId="0" applyFont="1" applyFill="1" applyBorder="1" applyAlignment="1">
      <alignment horizontal="center" vertical="center" wrapText="1"/>
    </xf>
    <xf numFmtId="0" fontId="53" fillId="14" borderId="31" xfId="0" applyFont="1" applyFill="1" applyBorder="1" applyAlignment="1">
      <alignment horizontal="center" vertical="center" wrapText="1"/>
    </xf>
    <xf numFmtId="0" fontId="3" fillId="8" borderId="2" xfId="0" applyFont="1" applyFill="1" applyBorder="1" applyAlignment="1">
      <alignment horizontal="center" vertical="center"/>
    </xf>
    <xf numFmtId="0" fontId="15" fillId="2" borderId="0" xfId="0" applyFont="1" applyFill="1" applyAlignment="1">
      <alignment horizontal="center"/>
    </xf>
    <xf numFmtId="0" fontId="60" fillId="25" borderId="35" xfId="0" applyFont="1" applyFill="1" applyBorder="1" applyAlignment="1">
      <alignment horizontal="center" vertical="center"/>
    </xf>
    <xf numFmtId="0" fontId="60" fillId="25" borderId="36" xfId="0" applyFont="1" applyFill="1" applyBorder="1" applyAlignment="1">
      <alignment horizontal="center" vertical="center"/>
    </xf>
  </cellXfs>
  <cellStyles count="5">
    <cellStyle name="Hipervínculo" xfId="1" builtinId="8"/>
    <cellStyle name="Millares" xfId="4" builtinId="3"/>
    <cellStyle name="Moneda" xfId="3" builtinId="4"/>
    <cellStyle name="Normal" xfId="0" builtinId="0"/>
    <cellStyle name="Porcentaje" xfId="2" builtinId="5"/>
  </cellStyles>
  <dxfs count="0"/>
  <tableStyles count="0" defaultTableStyle="TableStyleMedium2" defaultPivotStyle="PivotStyleLight16"/>
  <colors>
    <mruColors>
      <color rgb="FFED8B77"/>
      <color rgb="FFCCFFCC"/>
      <color rgb="FFCC99FF"/>
      <color rgb="FF99FF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t>CATEGORIA DE COMUNICACIONES GESTIONADAS</a:t>
            </a:r>
          </a:p>
        </c:rich>
      </c:tx>
      <c:layout>
        <c:manualLayout>
          <c:xMode val="edge"/>
          <c:yMode val="edge"/>
          <c:x val="0.13048803786498989"/>
          <c:y val="4.391373909994177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18129891964E-2"/>
          <c:y val="0.28182157713833927"/>
          <c:w val="0.92146913966095123"/>
          <c:h val="0.28374058965213517"/>
        </c:manualLayout>
      </c:layout>
      <c:pie3DChart>
        <c:varyColors val="1"/>
        <c:ser>
          <c:idx val="0"/>
          <c:order val="0"/>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1-2909-4212-BCF3-F3AD9D221570}"/>
              </c:ext>
            </c:extLst>
          </c:dPt>
          <c:dPt>
            <c:idx val="1"/>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3-2909-4212-BCF3-F3AD9D221570}"/>
              </c:ext>
            </c:extLst>
          </c:dPt>
          <c:dPt>
            <c:idx val="2"/>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a:noFill/>
              </a:ln>
              <a:effectLst/>
              <a:sp3d/>
            </c:spPr>
            <c:extLst>
              <c:ext xmlns:c16="http://schemas.microsoft.com/office/drawing/2014/chart" uri="{C3380CC4-5D6E-409C-BE32-E72D297353CC}">
                <c16:uniqueId val="{00000005-2909-4212-BCF3-F3AD9D221570}"/>
              </c:ext>
            </c:extLst>
          </c:dPt>
          <c:dPt>
            <c:idx val="3"/>
            <c:bubble3D val="0"/>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7-2909-4212-BCF3-F3AD9D221570}"/>
              </c:ext>
            </c:extLst>
          </c:dPt>
          <c:dPt>
            <c:idx val="4"/>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9-2909-4212-BCF3-F3AD9D221570}"/>
              </c:ext>
            </c:extLst>
          </c:dPt>
          <c:dPt>
            <c:idx val="5"/>
            <c:bubble3D val="0"/>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B-2909-4212-BCF3-F3AD9D221570}"/>
              </c:ext>
            </c:extLst>
          </c:dPt>
          <c:dPt>
            <c:idx val="6"/>
            <c:bubble3D val="0"/>
            <c:spPr>
              <a:gradFill rotWithShape="1">
                <a:gsLst>
                  <a:gs pos="0">
                    <a:schemeClr val="accent6">
                      <a:lumMod val="80000"/>
                      <a:lumOff val="20000"/>
                      <a:lumMod val="110000"/>
                      <a:satMod val="105000"/>
                      <a:tint val="67000"/>
                    </a:schemeClr>
                  </a:gs>
                  <a:gs pos="50000">
                    <a:schemeClr val="accent6">
                      <a:lumMod val="80000"/>
                      <a:lumOff val="20000"/>
                      <a:lumMod val="105000"/>
                      <a:satMod val="103000"/>
                      <a:tint val="73000"/>
                    </a:schemeClr>
                  </a:gs>
                  <a:gs pos="100000">
                    <a:schemeClr val="accent6">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D-2909-4212-BCF3-F3AD9D221570}"/>
              </c:ext>
            </c:extLst>
          </c:dPt>
          <c:dPt>
            <c:idx val="7"/>
            <c:bubble3D val="0"/>
            <c:spPr>
              <a:gradFill rotWithShape="1">
                <a:gsLst>
                  <a:gs pos="0">
                    <a:schemeClr val="accent5">
                      <a:lumMod val="80000"/>
                      <a:lumOff val="20000"/>
                      <a:lumMod val="110000"/>
                      <a:satMod val="105000"/>
                      <a:tint val="67000"/>
                    </a:schemeClr>
                  </a:gs>
                  <a:gs pos="50000">
                    <a:schemeClr val="accent5">
                      <a:lumMod val="80000"/>
                      <a:lumOff val="20000"/>
                      <a:lumMod val="105000"/>
                      <a:satMod val="103000"/>
                      <a:tint val="73000"/>
                    </a:schemeClr>
                  </a:gs>
                  <a:gs pos="100000">
                    <a:schemeClr val="accent5">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F-2909-4212-BCF3-F3AD9D2215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Estadísticas!$B$12:$B$19</c:f>
              <c:strCache>
                <c:ptCount val="8"/>
                <c:pt idx="0">
                  <c:v>Consultas</c:v>
                </c:pt>
                <c:pt idx="1">
                  <c:v>Denuncia</c:v>
                </c:pt>
                <c:pt idx="2">
                  <c:v>No aplica</c:v>
                </c:pt>
                <c:pt idx="3">
                  <c:v>Petición de interés general o particular</c:v>
                </c:pt>
                <c:pt idx="4">
                  <c:v>Queja</c:v>
                </c:pt>
                <c:pt idx="5">
                  <c:v>Reclamo</c:v>
                </c:pt>
                <c:pt idx="6">
                  <c:v>Solicitud documentos e información</c:v>
                </c:pt>
                <c:pt idx="7">
                  <c:v>Sugerencia</c:v>
                </c:pt>
              </c:strCache>
            </c:strRef>
          </c:cat>
          <c:val>
            <c:numRef>
              <c:f>Estadísticas!$C$12:$C$19</c:f>
              <c:numCache>
                <c:formatCode>General</c:formatCode>
                <c:ptCount val="8"/>
                <c:pt idx="0">
                  <c:v>10</c:v>
                </c:pt>
                <c:pt idx="1">
                  <c:v>1</c:v>
                </c:pt>
                <c:pt idx="2">
                  <c:v>197</c:v>
                </c:pt>
                <c:pt idx="3">
                  <c:v>280</c:v>
                </c:pt>
                <c:pt idx="4">
                  <c:v>3</c:v>
                </c:pt>
                <c:pt idx="5">
                  <c:v>2</c:v>
                </c:pt>
                <c:pt idx="6">
                  <c:v>324</c:v>
                </c:pt>
                <c:pt idx="7">
                  <c:v>1</c:v>
                </c:pt>
              </c:numCache>
            </c:numRef>
          </c:val>
          <c:extLst>
            <c:ext xmlns:c16="http://schemas.microsoft.com/office/drawing/2014/chart" uri="{C3380CC4-5D6E-409C-BE32-E72D297353CC}">
              <c16:uniqueId val="{00000000-75CD-4D8F-9932-5A2E2D4F01FB}"/>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5.0190706382711898E-2"/>
          <c:y val="0.62181240893788103"/>
          <c:w val="0.89215277281104044"/>
          <c:h val="0.35398376819217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chemeClr val="accent5">
                    <a:lumMod val="50000"/>
                  </a:schemeClr>
                </a:solidFill>
              </a:rPr>
              <a:t>PETICIONES POR DEPENDENCIAS Y CANALES</a:t>
            </a:r>
            <a:r>
              <a:rPr lang="es-CO" b="1" baseline="0">
                <a:solidFill>
                  <a:schemeClr val="accent5">
                    <a:lumMod val="50000"/>
                  </a:schemeClr>
                </a:solidFill>
              </a:rPr>
              <a:t> DE COMUNICACIÓN 02_2023</a:t>
            </a:r>
            <a:endParaRPr lang="es-CO" b="1">
              <a:solidFill>
                <a:schemeClr val="accent5">
                  <a:lumMod val="50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Estadísticas!$C$42</c:f>
              <c:strCache>
                <c:ptCount val="1"/>
                <c:pt idx="0">
                  <c:v>Correo Email</c:v>
                </c:pt>
              </c:strCache>
            </c:strRef>
          </c:tx>
          <c:spPr>
            <a:solidFill>
              <a:schemeClr val="accent1"/>
            </a:solidFill>
            <a:ln>
              <a:noFill/>
            </a:ln>
            <a:effectLst/>
          </c:spPr>
          <c:invertIfNegative val="0"/>
          <c:cat>
            <c:strRef>
              <c:f>Estadísticas!$B$43:$B$62</c:f>
              <c:strCache>
                <c:ptCount val="20"/>
                <c:pt idx="0">
                  <c:v>Grupo de Talento Humano*</c:v>
                </c:pt>
                <c:pt idx="1">
                  <c:v>Subdirección Académica*</c:v>
                </c:pt>
                <c:pt idx="2">
                  <c:v>Grupo de Gestión Contractual*</c:v>
                </c:pt>
                <c:pt idx="3">
                  <c:v>Facultad Seminario Andrés Bello*</c:v>
                </c:pt>
                <c:pt idx="4">
                  <c:v>Grupo de Gestión Financiera</c:v>
                </c:pt>
                <c:pt idx="5">
                  <c:v>Grupo de Gestión Documental</c:v>
                </c:pt>
                <c:pt idx="6">
                  <c:v>Equipo Jurídico**</c:v>
                </c:pt>
                <c:pt idx="7">
                  <c:v>Equipo Relaciones Interinstitucionales**</c:v>
                </c:pt>
                <c:pt idx="8">
                  <c:v>Grupo de Sello Editorial**</c:v>
                </c:pt>
                <c:pt idx="9">
                  <c:v>Grupo de Biblioteca especializada**</c:v>
                </c:pt>
                <c:pt idx="10">
                  <c:v>Subdirección Administrativa y Financiera</c:v>
                </c:pt>
                <c:pt idx="11">
                  <c:v>Grupo de Planeación y relacionamiento con el ciudadano**</c:v>
                </c:pt>
                <c:pt idx="12">
                  <c:v>Equipo de Museos</c:v>
                </c:pt>
                <c:pt idx="13">
                  <c:v>Grupo de Tecnologías de la Información**</c:v>
                </c:pt>
                <c:pt idx="14">
                  <c:v>Dirección General</c:v>
                </c:pt>
                <c:pt idx="15">
                  <c:v>Grupo de Investigaciones académicas**</c:v>
                </c:pt>
                <c:pt idx="16">
                  <c:v>Solicitud Externa</c:v>
                </c:pt>
                <c:pt idx="17">
                  <c:v>Equipo de Comunicaciones**</c:v>
                </c:pt>
                <c:pt idx="18">
                  <c:v>Equipo Control Disciplinario Interno**</c:v>
                </c:pt>
                <c:pt idx="19">
                  <c:v>Grupo de Recursos Físicos</c:v>
                </c:pt>
              </c:strCache>
            </c:strRef>
          </c:cat>
          <c:val>
            <c:numRef>
              <c:f>Estadísticas!$C$43:$C$62</c:f>
              <c:numCache>
                <c:formatCode>General</c:formatCode>
                <c:ptCount val="20"/>
                <c:pt idx="0">
                  <c:v>131</c:v>
                </c:pt>
                <c:pt idx="1">
                  <c:v>84</c:v>
                </c:pt>
                <c:pt idx="2">
                  <c:v>15</c:v>
                </c:pt>
                <c:pt idx="3">
                  <c:v>60</c:v>
                </c:pt>
                <c:pt idx="4">
                  <c:v>30</c:v>
                </c:pt>
                <c:pt idx="5">
                  <c:v>15</c:v>
                </c:pt>
                <c:pt idx="6">
                  <c:v>24</c:v>
                </c:pt>
                <c:pt idx="7">
                  <c:v>27</c:v>
                </c:pt>
                <c:pt idx="8">
                  <c:v>25</c:v>
                </c:pt>
                <c:pt idx="9">
                  <c:v>17</c:v>
                </c:pt>
                <c:pt idx="10">
                  <c:v>7</c:v>
                </c:pt>
                <c:pt idx="11">
                  <c:v>2</c:v>
                </c:pt>
                <c:pt idx="12">
                  <c:v>2</c:v>
                </c:pt>
                <c:pt idx="13">
                  <c:v>2</c:v>
                </c:pt>
                <c:pt idx="14">
                  <c:v>25</c:v>
                </c:pt>
                <c:pt idx="15">
                  <c:v>9</c:v>
                </c:pt>
                <c:pt idx="16">
                  <c:v>0</c:v>
                </c:pt>
                <c:pt idx="17">
                  <c:v>10</c:v>
                </c:pt>
                <c:pt idx="18">
                  <c:v>0</c:v>
                </c:pt>
                <c:pt idx="19">
                  <c:v>0</c:v>
                </c:pt>
              </c:numCache>
            </c:numRef>
          </c:val>
          <c:extLst>
            <c:ext xmlns:c16="http://schemas.microsoft.com/office/drawing/2014/chart" uri="{C3380CC4-5D6E-409C-BE32-E72D297353CC}">
              <c16:uniqueId val="{00000000-1442-4C63-A759-A2FDCBC74E6C}"/>
            </c:ext>
          </c:extLst>
        </c:ser>
        <c:ser>
          <c:idx val="1"/>
          <c:order val="1"/>
          <c:tx>
            <c:strRef>
              <c:f>Estadísticas!$D$42</c:f>
              <c:strCache>
                <c:ptCount val="1"/>
                <c:pt idx="0">
                  <c:v>Portal Web</c:v>
                </c:pt>
              </c:strCache>
            </c:strRef>
          </c:tx>
          <c:spPr>
            <a:solidFill>
              <a:schemeClr val="accent4"/>
            </a:solidFill>
            <a:ln>
              <a:noFill/>
            </a:ln>
            <a:effectLst/>
          </c:spPr>
          <c:invertIfNegative val="0"/>
          <c:cat>
            <c:strRef>
              <c:f>Estadísticas!$B$43:$B$62</c:f>
              <c:strCache>
                <c:ptCount val="20"/>
                <c:pt idx="0">
                  <c:v>Grupo de Talento Humano*</c:v>
                </c:pt>
                <c:pt idx="1">
                  <c:v>Subdirección Académica*</c:v>
                </c:pt>
                <c:pt idx="2">
                  <c:v>Grupo de Gestión Contractual*</c:v>
                </c:pt>
                <c:pt idx="3">
                  <c:v>Facultad Seminario Andrés Bello*</c:v>
                </c:pt>
                <c:pt idx="4">
                  <c:v>Grupo de Gestión Financiera</c:v>
                </c:pt>
                <c:pt idx="5">
                  <c:v>Grupo de Gestión Documental</c:v>
                </c:pt>
                <c:pt idx="6">
                  <c:v>Equipo Jurídico**</c:v>
                </c:pt>
                <c:pt idx="7">
                  <c:v>Equipo Relaciones Interinstitucionales**</c:v>
                </c:pt>
                <c:pt idx="8">
                  <c:v>Grupo de Sello Editorial**</c:v>
                </c:pt>
                <c:pt idx="9">
                  <c:v>Grupo de Biblioteca especializada**</c:v>
                </c:pt>
                <c:pt idx="10">
                  <c:v>Subdirección Administrativa y Financiera</c:v>
                </c:pt>
                <c:pt idx="11">
                  <c:v>Grupo de Planeación y relacionamiento con el ciudadano**</c:v>
                </c:pt>
                <c:pt idx="12">
                  <c:v>Equipo de Museos</c:v>
                </c:pt>
                <c:pt idx="13">
                  <c:v>Grupo de Tecnologías de la Información**</c:v>
                </c:pt>
                <c:pt idx="14">
                  <c:v>Dirección General</c:v>
                </c:pt>
                <c:pt idx="15">
                  <c:v>Grupo de Investigaciones académicas**</c:v>
                </c:pt>
                <c:pt idx="16">
                  <c:v>Solicitud Externa</c:v>
                </c:pt>
                <c:pt idx="17">
                  <c:v>Equipo de Comunicaciones**</c:v>
                </c:pt>
                <c:pt idx="18">
                  <c:v>Equipo Control Disciplinario Interno**</c:v>
                </c:pt>
                <c:pt idx="19">
                  <c:v>Grupo de Recursos Físicos</c:v>
                </c:pt>
              </c:strCache>
            </c:strRef>
          </c:cat>
          <c:val>
            <c:numRef>
              <c:f>Estadísticas!$D$43:$D$62</c:f>
              <c:numCache>
                <c:formatCode>General</c:formatCode>
                <c:ptCount val="20"/>
                <c:pt idx="0">
                  <c:v>24</c:v>
                </c:pt>
                <c:pt idx="1">
                  <c:v>3</c:v>
                </c:pt>
                <c:pt idx="2">
                  <c:v>65</c:v>
                </c:pt>
                <c:pt idx="3">
                  <c:v>2</c:v>
                </c:pt>
                <c:pt idx="4">
                  <c:v>4</c:v>
                </c:pt>
                <c:pt idx="5">
                  <c:v>1</c:v>
                </c:pt>
                <c:pt idx="6">
                  <c:v>5</c:v>
                </c:pt>
                <c:pt idx="7">
                  <c:v>1</c:v>
                </c:pt>
                <c:pt idx="8">
                  <c:v>1</c:v>
                </c:pt>
                <c:pt idx="9">
                  <c:v>0</c:v>
                </c:pt>
                <c:pt idx="10">
                  <c:v>2</c:v>
                </c:pt>
                <c:pt idx="11">
                  <c:v>9</c:v>
                </c:pt>
                <c:pt idx="12">
                  <c:v>1</c:v>
                </c:pt>
                <c:pt idx="13">
                  <c:v>2</c:v>
                </c:pt>
                <c:pt idx="14">
                  <c:v>2</c:v>
                </c:pt>
                <c:pt idx="15">
                  <c:v>3</c:v>
                </c:pt>
                <c:pt idx="16">
                  <c:v>0</c:v>
                </c:pt>
                <c:pt idx="17">
                  <c:v>0</c:v>
                </c:pt>
                <c:pt idx="18">
                  <c:v>0</c:v>
                </c:pt>
                <c:pt idx="19">
                  <c:v>1</c:v>
                </c:pt>
              </c:numCache>
            </c:numRef>
          </c:val>
          <c:extLst>
            <c:ext xmlns:c16="http://schemas.microsoft.com/office/drawing/2014/chart" uri="{C3380CC4-5D6E-409C-BE32-E72D297353CC}">
              <c16:uniqueId val="{00000001-1442-4C63-A759-A2FDCBC74E6C}"/>
            </c:ext>
          </c:extLst>
        </c:ser>
        <c:ser>
          <c:idx val="2"/>
          <c:order val="2"/>
          <c:tx>
            <c:strRef>
              <c:f>Estadísticas!$E$42</c:f>
              <c:strCache>
                <c:ptCount val="1"/>
                <c:pt idx="0">
                  <c:v>Presencial</c:v>
                </c:pt>
              </c:strCache>
            </c:strRef>
          </c:tx>
          <c:spPr>
            <a:solidFill>
              <a:srgbClr val="00B0F0"/>
            </a:solidFill>
            <a:ln>
              <a:noFill/>
            </a:ln>
            <a:effectLst/>
          </c:spPr>
          <c:invertIfNegative val="0"/>
          <c:cat>
            <c:strRef>
              <c:f>Estadísticas!$B$43:$B$62</c:f>
              <c:strCache>
                <c:ptCount val="20"/>
                <c:pt idx="0">
                  <c:v>Grupo de Talento Humano*</c:v>
                </c:pt>
                <c:pt idx="1">
                  <c:v>Subdirección Académica*</c:v>
                </c:pt>
                <c:pt idx="2">
                  <c:v>Grupo de Gestión Contractual*</c:v>
                </c:pt>
                <c:pt idx="3">
                  <c:v>Facultad Seminario Andrés Bello*</c:v>
                </c:pt>
                <c:pt idx="4">
                  <c:v>Grupo de Gestión Financiera</c:v>
                </c:pt>
                <c:pt idx="5">
                  <c:v>Grupo de Gestión Documental</c:v>
                </c:pt>
                <c:pt idx="6">
                  <c:v>Equipo Jurídico**</c:v>
                </c:pt>
                <c:pt idx="7">
                  <c:v>Equipo Relaciones Interinstitucionales**</c:v>
                </c:pt>
                <c:pt idx="8">
                  <c:v>Grupo de Sello Editorial**</c:v>
                </c:pt>
                <c:pt idx="9">
                  <c:v>Grupo de Biblioteca especializada**</c:v>
                </c:pt>
                <c:pt idx="10">
                  <c:v>Subdirección Administrativa y Financiera</c:v>
                </c:pt>
                <c:pt idx="11">
                  <c:v>Grupo de Planeación y relacionamiento con el ciudadano**</c:v>
                </c:pt>
                <c:pt idx="12">
                  <c:v>Equipo de Museos</c:v>
                </c:pt>
                <c:pt idx="13">
                  <c:v>Grupo de Tecnologías de la Información**</c:v>
                </c:pt>
                <c:pt idx="14">
                  <c:v>Dirección General</c:v>
                </c:pt>
                <c:pt idx="15">
                  <c:v>Grupo de Investigaciones académicas**</c:v>
                </c:pt>
                <c:pt idx="16">
                  <c:v>Solicitud Externa</c:v>
                </c:pt>
                <c:pt idx="17">
                  <c:v>Equipo de Comunicaciones**</c:v>
                </c:pt>
                <c:pt idx="18">
                  <c:v>Equipo Control Disciplinario Interno**</c:v>
                </c:pt>
                <c:pt idx="19">
                  <c:v>Grupo de Recursos Físicos</c:v>
                </c:pt>
              </c:strCache>
            </c:strRef>
          </c:cat>
          <c:val>
            <c:numRef>
              <c:f>Estadísticas!$E$43:$E$62</c:f>
              <c:numCache>
                <c:formatCode>General</c:formatCode>
                <c:ptCount val="20"/>
                <c:pt idx="0">
                  <c:v>4</c:v>
                </c:pt>
                <c:pt idx="1">
                  <c:v>0</c:v>
                </c:pt>
                <c:pt idx="2">
                  <c:v>0</c:v>
                </c:pt>
                <c:pt idx="3">
                  <c:v>2</c:v>
                </c:pt>
                <c:pt idx="4">
                  <c:v>0</c:v>
                </c:pt>
                <c:pt idx="5">
                  <c:v>0</c:v>
                </c:pt>
                <c:pt idx="6">
                  <c:v>0</c:v>
                </c:pt>
                <c:pt idx="7">
                  <c:v>1</c:v>
                </c:pt>
                <c:pt idx="8">
                  <c:v>0</c:v>
                </c:pt>
                <c:pt idx="9">
                  <c:v>0</c:v>
                </c:pt>
                <c:pt idx="10">
                  <c:v>1</c:v>
                </c:pt>
                <c:pt idx="11">
                  <c:v>0</c:v>
                </c:pt>
                <c:pt idx="12">
                  <c:v>0</c:v>
                </c:pt>
                <c:pt idx="13">
                  <c:v>0</c:v>
                </c:pt>
                <c:pt idx="14">
                  <c:v>1</c:v>
                </c:pt>
                <c:pt idx="15">
                  <c:v>0</c:v>
                </c:pt>
                <c:pt idx="16">
                  <c:v>0</c:v>
                </c:pt>
                <c:pt idx="17">
                  <c:v>0</c:v>
                </c:pt>
                <c:pt idx="18">
                  <c:v>0</c:v>
                </c:pt>
                <c:pt idx="19">
                  <c:v>0</c:v>
                </c:pt>
              </c:numCache>
            </c:numRef>
          </c:val>
          <c:extLst>
            <c:ext xmlns:c16="http://schemas.microsoft.com/office/drawing/2014/chart" uri="{C3380CC4-5D6E-409C-BE32-E72D297353CC}">
              <c16:uniqueId val="{00000002-1442-4C63-A759-A2FDCBC74E6C}"/>
            </c:ext>
          </c:extLst>
        </c:ser>
        <c:ser>
          <c:idx val="3"/>
          <c:order val="3"/>
          <c:tx>
            <c:strRef>
              <c:f>Estadísticas!$F$42</c:f>
              <c:strCache>
                <c:ptCount val="1"/>
                <c:pt idx="0">
                  <c:v>Telefónica</c:v>
                </c:pt>
              </c:strCache>
            </c:strRef>
          </c:tx>
          <c:spPr>
            <a:solidFill>
              <a:srgbClr val="92D050"/>
            </a:solidFill>
            <a:ln>
              <a:noFill/>
            </a:ln>
            <a:effectLst/>
          </c:spPr>
          <c:invertIfNegative val="0"/>
          <c:cat>
            <c:strRef>
              <c:f>Estadísticas!$B$43:$B$62</c:f>
              <c:strCache>
                <c:ptCount val="20"/>
                <c:pt idx="0">
                  <c:v>Grupo de Talento Humano*</c:v>
                </c:pt>
                <c:pt idx="1">
                  <c:v>Subdirección Académica*</c:v>
                </c:pt>
                <c:pt idx="2">
                  <c:v>Grupo de Gestión Contractual*</c:v>
                </c:pt>
                <c:pt idx="3">
                  <c:v>Facultad Seminario Andrés Bello*</c:v>
                </c:pt>
                <c:pt idx="4">
                  <c:v>Grupo de Gestión Financiera</c:v>
                </c:pt>
                <c:pt idx="5">
                  <c:v>Grupo de Gestión Documental</c:v>
                </c:pt>
                <c:pt idx="6">
                  <c:v>Equipo Jurídico**</c:v>
                </c:pt>
                <c:pt idx="7">
                  <c:v>Equipo Relaciones Interinstitucionales**</c:v>
                </c:pt>
                <c:pt idx="8">
                  <c:v>Grupo de Sello Editorial**</c:v>
                </c:pt>
                <c:pt idx="9">
                  <c:v>Grupo de Biblioteca especializada**</c:v>
                </c:pt>
                <c:pt idx="10">
                  <c:v>Subdirección Administrativa y Financiera</c:v>
                </c:pt>
                <c:pt idx="11">
                  <c:v>Grupo de Planeación y relacionamiento con el ciudadano**</c:v>
                </c:pt>
                <c:pt idx="12">
                  <c:v>Equipo de Museos</c:v>
                </c:pt>
                <c:pt idx="13">
                  <c:v>Grupo de Tecnologías de la Información**</c:v>
                </c:pt>
                <c:pt idx="14">
                  <c:v>Dirección General</c:v>
                </c:pt>
                <c:pt idx="15">
                  <c:v>Grupo de Investigaciones académicas**</c:v>
                </c:pt>
                <c:pt idx="16">
                  <c:v>Solicitud Externa</c:v>
                </c:pt>
                <c:pt idx="17">
                  <c:v>Equipo de Comunicaciones**</c:v>
                </c:pt>
                <c:pt idx="18">
                  <c:v>Equipo Control Disciplinario Interno**</c:v>
                </c:pt>
                <c:pt idx="19">
                  <c:v>Grupo de Recursos Físicos</c:v>
                </c:pt>
              </c:strCache>
            </c:strRef>
          </c:cat>
          <c:val>
            <c:numRef>
              <c:f>Estadísticas!$F$43:$F$62</c:f>
              <c:numCache>
                <c:formatCode>General</c:formatCode>
                <c:ptCount val="2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1442-4C63-A759-A2FDCBC74E6C}"/>
            </c:ext>
          </c:extLst>
        </c:ser>
        <c:dLbls>
          <c:showLegendKey val="0"/>
          <c:showVal val="0"/>
          <c:showCatName val="0"/>
          <c:showSerName val="0"/>
          <c:showPercent val="0"/>
          <c:showBubbleSize val="0"/>
        </c:dLbls>
        <c:gapWidth val="182"/>
        <c:axId val="1088839024"/>
        <c:axId val="1088841104"/>
      </c:barChart>
      <c:catAx>
        <c:axId val="1088839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8841104"/>
        <c:crosses val="autoZero"/>
        <c:auto val="1"/>
        <c:lblAlgn val="ctr"/>
        <c:lblOffset val="100"/>
        <c:noMultiLvlLbl val="0"/>
      </c:catAx>
      <c:valAx>
        <c:axId val="1088841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88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rgbClr val="002060"/>
                </a:solidFill>
              </a:rPr>
              <a:t>Tiempos entre la recepción</a:t>
            </a:r>
            <a:r>
              <a:rPr lang="es-CO" b="1" baseline="0">
                <a:solidFill>
                  <a:srgbClr val="002060"/>
                </a:solidFill>
              </a:rPr>
              <a:t> y la radicación de las PQRSDF</a:t>
            </a:r>
            <a:endParaRPr lang="es-CO" b="1">
              <a:solidFill>
                <a:srgbClr val="00206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stacked"/>
        <c:varyColors val="0"/>
        <c:ser>
          <c:idx val="0"/>
          <c:order val="0"/>
          <c:tx>
            <c:strRef>
              <c:f>Estadísticas!$B$103</c:f>
              <c:strCache>
                <c:ptCount val="1"/>
                <c:pt idx="0">
                  <c:v>0 días</c:v>
                </c:pt>
              </c:strCache>
            </c:strRef>
          </c:tx>
          <c:spPr>
            <a:solidFill>
              <a:schemeClr val="accent2"/>
            </a:solidFill>
            <a:ln>
              <a:noFill/>
            </a:ln>
            <a:effectLst/>
          </c:spPr>
          <c:invertIfNegative val="0"/>
          <c:cat>
            <c:strRef>
              <c:f>Estadísticas!$C$102:$I$102</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Estadísticas!$C$103:$I$103</c:f>
              <c:numCache>
                <c:formatCode>General</c:formatCode>
                <c:ptCount val="7"/>
                <c:pt idx="0">
                  <c:v>1</c:v>
                </c:pt>
                <c:pt idx="1">
                  <c:v>1</c:v>
                </c:pt>
                <c:pt idx="2">
                  <c:v>34</c:v>
                </c:pt>
                <c:pt idx="3">
                  <c:v>3</c:v>
                </c:pt>
                <c:pt idx="4">
                  <c:v>2</c:v>
                </c:pt>
                <c:pt idx="5">
                  <c:v>39</c:v>
                </c:pt>
                <c:pt idx="6">
                  <c:v>1</c:v>
                </c:pt>
              </c:numCache>
            </c:numRef>
          </c:val>
          <c:extLst>
            <c:ext xmlns:c16="http://schemas.microsoft.com/office/drawing/2014/chart" uri="{C3380CC4-5D6E-409C-BE32-E72D297353CC}">
              <c16:uniqueId val="{00000000-8956-4D7D-AB9F-525FD4CE95A1}"/>
            </c:ext>
          </c:extLst>
        </c:ser>
        <c:ser>
          <c:idx val="1"/>
          <c:order val="1"/>
          <c:tx>
            <c:strRef>
              <c:f>Estadísticas!$B$104</c:f>
              <c:strCache>
                <c:ptCount val="1"/>
                <c:pt idx="0">
                  <c:v>1 día</c:v>
                </c:pt>
              </c:strCache>
            </c:strRef>
          </c:tx>
          <c:spPr>
            <a:solidFill>
              <a:schemeClr val="accent4"/>
            </a:solidFill>
            <a:ln>
              <a:noFill/>
            </a:ln>
            <a:effectLst/>
          </c:spPr>
          <c:invertIfNegative val="0"/>
          <c:cat>
            <c:strRef>
              <c:f>Estadísticas!$C$102:$I$102</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Estadísticas!$C$104:$I$104</c:f>
              <c:numCache>
                <c:formatCode>General</c:formatCode>
                <c:ptCount val="7"/>
                <c:pt idx="0">
                  <c:v>1</c:v>
                </c:pt>
                <c:pt idx="1">
                  <c:v>0</c:v>
                </c:pt>
                <c:pt idx="2">
                  <c:v>4</c:v>
                </c:pt>
                <c:pt idx="3">
                  <c:v>0</c:v>
                </c:pt>
                <c:pt idx="4">
                  <c:v>0</c:v>
                </c:pt>
                <c:pt idx="5">
                  <c:v>6</c:v>
                </c:pt>
                <c:pt idx="6">
                  <c:v>0</c:v>
                </c:pt>
              </c:numCache>
            </c:numRef>
          </c:val>
          <c:extLst>
            <c:ext xmlns:c16="http://schemas.microsoft.com/office/drawing/2014/chart" uri="{C3380CC4-5D6E-409C-BE32-E72D297353CC}">
              <c16:uniqueId val="{00000001-8956-4D7D-AB9F-525FD4CE95A1}"/>
            </c:ext>
          </c:extLst>
        </c:ser>
        <c:ser>
          <c:idx val="2"/>
          <c:order val="2"/>
          <c:tx>
            <c:strRef>
              <c:f>Estadísticas!$B$105</c:f>
              <c:strCache>
                <c:ptCount val="1"/>
                <c:pt idx="0">
                  <c:v>2 días</c:v>
                </c:pt>
              </c:strCache>
            </c:strRef>
          </c:tx>
          <c:spPr>
            <a:solidFill>
              <a:schemeClr val="accent6"/>
            </a:solidFill>
            <a:ln>
              <a:noFill/>
            </a:ln>
            <a:effectLst/>
          </c:spPr>
          <c:invertIfNegative val="0"/>
          <c:cat>
            <c:strRef>
              <c:f>Estadísticas!$C$102:$I$102</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Estadísticas!$C$105:$I$105</c:f>
              <c:numCache>
                <c:formatCode>General</c:formatCode>
                <c:ptCount val="7"/>
                <c:pt idx="0">
                  <c:v>0</c:v>
                </c:pt>
                <c:pt idx="1">
                  <c:v>0</c:v>
                </c:pt>
                <c:pt idx="2">
                  <c:v>1</c:v>
                </c:pt>
                <c:pt idx="3">
                  <c:v>0</c:v>
                </c:pt>
                <c:pt idx="4">
                  <c:v>0</c:v>
                </c:pt>
                <c:pt idx="5">
                  <c:v>1</c:v>
                </c:pt>
                <c:pt idx="6">
                  <c:v>0</c:v>
                </c:pt>
              </c:numCache>
            </c:numRef>
          </c:val>
          <c:extLst>
            <c:ext xmlns:c16="http://schemas.microsoft.com/office/drawing/2014/chart" uri="{C3380CC4-5D6E-409C-BE32-E72D297353CC}">
              <c16:uniqueId val="{00000002-8956-4D7D-AB9F-525FD4CE95A1}"/>
            </c:ext>
          </c:extLst>
        </c:ser>
        <c:ser>
          <c:idx val="3"/>
          <c:order val="3"/>
          <c:tx>
            <c:strRef>
              <c:f>Estadísticas!$B$106</c:f>
              <c:strCache>
                <c:ptCount val="1"/>
                <c:pt idx="0">
                  <c:v>Mayor a 2 días</c:v>
                </c:pt>
              </c:strCache>
            </c:strRef>
          </c:tx>
          <c:spPr>
            <a:solidFill>
              <a:schemeClr val="accent2">
                <a:lumMod val="60000"/>
              </a:schemeClr>
            </a:solidFill>
            <a:ln>
              <a:noFill/>
            </a:ln>
            <a:effectLst/>
          </c:spPr>
          <c:invertIfNegative val="0"/>
          <c:cat>
            <c:strRef>
              <c:f>Estadísticas!$C$102:$I$102</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Estadísticas!$C$106:$I$106</c:f>
              <c:numCache>
                <c:formatCode>General</c:formatCode>
                <c:ptCount val="7"/>
                <c:pt idx="0">
                  <c:v>0</c:v>
                </c:pt>
                <c:pt idx="1">
                  <c:v>0</c:v>
                </c:pt>
                <c:pt idx="2">
                  <c:v>0</c:v>
                </c:pt>
                <c:pt idx="3">
                  <c:v>0</c:v>
                </c:pt>
                <c:pt idx="4">
                  <c:v>0</c:v>
                </c:pt>
                <c:pt idx="5">
                  <c:v>3</c:v>
                </c:pt>
                <c:pt idx="6">
                  <c:v>0</c:v>
                </c:pt>
              </c:numCache>
            </c:numRef>
          </c:val>
          <c:extLst>
            <c:ext xmlns:c16="http://schemas.microsoft.com/office/drawing/2014/chart" uri="{C3380CC4-5D6E-409C-BE32-E72D297353CC}">
              <c16:uniqueId val="{00000003-8956-4D7D-AB9F-525FD4CE95A1}"/>
            </c:ext>
          </c:extLst>
        </c:ser>
        <c:ser>
          <c:idx val="4"/>
          <c:order val="4"/>
          <c:tx>
            <c:strRef>
              <c:f>Estadísticas!$B$107</c:f>
              <c:strCache>
                <c:ptCount val="1"/>
                <c:pt idx="0">
                  <c:v>Sin Evidencia</c:v>
                </c:pt>
              </c:strCache>
            </c:strRef>
          </c:tx>
          <c:spPr>
            <a:solidFill>
              <a:schemeClr val="accent4">
                <a:lumMod val="60000"/>
              </a:schemeClr>
            </a:solidFill>
            <a:ln>
              <a:noFill/>
            </a:ln>
            <a:effectLst/>
          </c:spPr>
          <c:invertIfNegative val="0"/>
          <c:cat>
            <c:strRef>
              <c:f>Estadísticas!$C$102:$I$102</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Estadísticas!$C$107:$I$107</c:f>
              <c:numCache>
                <c:formatCode>General</c:formatCode>
                <c:ptCount val="7"/>
                <c:pt idx="0">
                  <c:v>0</c:v>
                </c:pt>
                <c:pt idx="1">
                  <c:v>0</c:v>
                </c:pt>
                <c:pt idx="2">
                  <c:v>5</c:v>
                </c:pt>
                <c:pt idx="3">
                  <c:v>0</c:v>
                </c:pt>
                <c:pt idx="4">
                  <c:v>0</c:v>
                </c:pt>
                <c:pt idx="5">
                  <c:v>4</c:v>
                </c:pt>
                <c:pt idx="6">
                  <c:v>0</c:v>
                </c:pt>
              </c:numCache>
            </c:numRef>
          </c:val>
          <c:extLst>
            <c:ext xmlns:c16="http://schemas.microsoft.com/office/drawing/2014/chart" uri="{C3380CC4-5D6E-409C-BE32-E72D297353CC}">
              <c16:uniqueId val="{00000005-8956-4D7D-AB9F-525FD4CE95A1}"/>
            </c:ext>
          </c:extLst>
        </c:ser>
        <c:dLbls>
          <c:showLegendKey val="0"/>
          <c:showVal val="0"/>
          <c:showCatName val="0"/>
          <c:showSerName val="0"/>
          <c:showPercent val="0"/>
          <c:showBubbleSize val="0"/>
        </c:dLbls>
        <c:gapWidth val="150"/>
        <c:overlap val="100"/>
        <c:axId val="54292304"/>
        <c:axId val="54288976"/>
      </c:barChart>
      <c:catAx>
        <c:axId val="54292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88976"/>
        <c:crosses val="autoZero"/>
        <c:auto val="1"/>
        <c:lblAlgn val="ctr"/>
        <c:lblOffset val="100"/>
        <c:noMultiLvlLbl val="0"/>
      </c:catAx>
      <c:valAx>
        <c:axId val="54288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92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rgbClr val="002060"/>
                </a:solidFill>
              </a:rPr>
              <a:t>Tiempos de Respuesta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stacked"/>
        <c:varyColors val="0"/>
        <c:ser>
          <c:idx val="0"/>
          <c:order val="0"/>
          <c:tx>
            <c:strRef>
              <c:f>Estadísticas!$B$128</c:f>
              <c:strCache>
                <c:ptCount val="1"/>
                <c:pt idx="0">
                  <c:v>De 0 a 10</c:v>
                </c:pt>
              </c:strCache>
            </c:strRef>
          </c:tx>
          <c:spPr>
            <a:solidFill>
              <a:schemeClr val="accent2"/>
            </a:solidFill>
            <a:ln>
              <a:noFill/>
            </a:ln>
            <a:effectLst/>
          </c:spPr>
          <c:invertIfNegative val="0"/>
          <c:cat>
            <c:strRef>
              <c:f>Estadísticas!$C$127:$I$127</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Estadísticas!$C$128:$I$128</c:f>
              <c:numCache>
                <c:formatCode>General</c:formatCode>
                <c:ptCount val="7"/>
                <c:pt idx="0">
                  <c:v>1</c:v>
                </c:pt>
                <c:pt idx="1">
                  <c:v>1</c:v>
                </c:pt>
                <c:pt idx="2">
                  <c:v>21</c:v>
                </c:pt>
                <c:pt idx="3">
                  <c:v>2</c:v>
                </c:pt>
                <c:pt idx="4">
                  <c:v>0</c:v>
                </c:pt>
                <c:pt idx="5">
                  <c:v>37</c:v>
                </c:pt>
                <c:pt idx="6">
                  <c:v>1</c:v>
                </c:pt>
              </c:numCache>
            </c:numRef>
          </c:val>
          <c:extLst>
            <c:ext xmlns:c16="http://schemas.microsoft.com/office/drawing/2014/chart" uri="{C3380CC4-5D6E-409C-BE32-E72D297353CC}">
              <c16:uniqueId val="{00000000-9E28-4091-BF97-EC7986C2BC53}"/>
            </c:ext>
          </c:extLst>
        </c:ser>
        <c:ser>
          <c:idx val="1"/>
          <c:order val="1"/>
          <c:tx>
            <c:strRef>
              <c:f>Estadísticas!$B$129</c:f>
              <c:strCache>
                <c:ptCount val="1"/>
                <c:pt idx="0">
                  <c:v>De 11-15</c:v>
                </c:pt>
              </c:strCache>
            </c:strRef>
          </c:tx>
          <c:spPr>
            <a:solidFill>
              <a:schemeClr val="accent4"/>
            </a:solidFill>
            <a:ln>
              <a:noFill/>
            </a:ln>
            <a:effectLst/>
          </c:spPr>
          <c:invertIfNegative val="0"/>
          <c:cat>
            <c:strRef>
              <c:f>Estadísticas!$C$127:$I$127</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Estadísticas!$C$129:$I$129</c:f>
              <c:numCache>
                <c:formatCode>General</c:formatCode>
                <c:ptCount val="7"/>
                <c:pt idx="0">
                  <c:v>0</c:v>
                </c:pt>
                <c:pt idx="1">
                  <c:v>0</c:v>
                </c:pt>
                <c:pt idx="2">
                  <c:v>7</c:v>
                </c:pt>
                <c:pt idx="3">
                  <c:v>0</c:v>
                </c:pt>
                <c:pt idx="4">
                  <c:v>1</c:v>
                </c:pt>
                <c:pt idx="5">
                  <c:v>5</c:v>
                </c:pt>
                <c:pt idx="6">
                  <c:v>0</c:v>
                </c:pt>
              </c:numCache>
            </c:numRef>
          </c:val>
          <c:extLst>
            <c:ext xmlns:c16="http://schemas.microsoft.com/office/drawing/2014/chart" uri="{C3380CC4-5D6E-409C-BE32-E72D297353CC}">
              <c16:uniqueId val="{00000001-9E28-4091-BF97-EC7986C2BC53}"/>
            </c:ext>
          </c:extLst>
        </c:ser>
        <c:ser>
          <c:idx val="2"/>
          <c:order val="2"/>
          <c:tx>
            <c:strRef>
              <c:f>Estadísticas!$B$130</c:f>
              <c:strCache>
                <c:ptCount val="1"/>
                <c:pt idx="0">
                  <c:v>Mayor 15</c:v>
                </c:pt>
              </c:strCache>
            </c:strRef>
          </c:tx>
          <c:spPr>
            <a:solidFill>
              <a:schemeClr val="accent6"/>
            </a:solidFill>
            <a:ln>
              <a:noFill/>
            </a:ln>
            <a:effectLst/>
          </c:spPr>
          <c:invertIfNegative val="0"/>
          <c:cat>
            <c:strRef>
              <c:f>Estadísticas!$C$127:$I$127</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Estadísticas!$C$130:$I$130</c:f>
              <c:numCache>
                <c:formatCode>General</c:formatCode>
                <c:ptCount val="7"/>
                <c:pt idx="0">
                  <c:v>1</c:v>
                </c:pt>
                <c:pt idx="1">
                  <c:v>0</c:v>
                </c:pt>
                <c:pt idx="2">
                  <c:v>11</c:v>
                </c:pt>
                <c:pt idx="3">
                  <c:v>1</c:v>
                </c:pt>
                <c:pt idx="4">
                  <c:v>1</c:v>
                </c:pt>
                <c:pt idx="5">
                  <c:v>7</c:v>
                </c:pt>
                <c:pt idx="6">
                  <c:v>0</c:v>
                </c:pt>
              </c:numCache>
            </c:numRef>
          </c:val>
          <c:extLst>
            <c:ext xmlns:c16="http://schemas.microsoft.com/office/drawing/2014/chart" uri="{C3380CC4-5D6E-409C-BE32-E72D297353CC}">
              <c16:uniqueId val="{00000002-9E28-4091-BF97-EC7986C2BC53}"/>
            </c:ext>
          </c:extLst>
        </c:ser>
        <c:ser>
          <c:idx val="3"/>
          <c:order val="3"/>
          <c:tx>
            <c:strRef>
              <c:f>Estadísticas!$B$131</c:f>
              <c:strCache>
                <c:ptCount val="1"/>
                <c:pt idx="0">
                  <c:v>Sin evidencia</c:v>
                </c:pt>
              </c:strCache>
            </c:strRef>
          </c:tx>
          <c:spPr>
            <a:solidFill>
              <a:schemeClr val="accent2">
                <a:lumMod val="60000"/>
              </a:schemeClr>
            </a:solidFill>
            <a:ln>
              <a:noFill/>
            </a:ln>
            <a:effectLst/>
          </c:spPr>
          <c:invertIfNegative val="0"/>
          <c:cat>
            <c:strRef>
              <c:f>Estadísticas!$C$127:$I$127</c:f>
              <c:strCache>
                <c:ptCount val="7"/>
                <c:pt idx="0">
                  <c:v>Consulta</c:v>
                </c:pt>
                <c:pt idx="1">
                  <c:v>Denuncia</c:v>
                </c:pt>
                <c:pt idx="2">
                  <c:v>Petición 
General</c:v>
                </c:pt>
                <c:pt idx="3">
                  <c:v>Queja</c:v>
                </c:pt>
                <c:pt idx="4">
                  <c:v>Reclamo</c:v>
                </c:pt>
                <c:pt idx="5">
                  <c:v>Solicitud de información</c:v>
                </c:pt>
                <c:pt idx="6">
                  <c:v>Sugerencia</c:v>
                </c:pt>
              </c:strCache>
            </c:strRef>
          </c:cat>
          <c:val>
            <c:numRef>
              <c:f>Estadísticas!$C$131:$I$131</c:f>
              <c:numCache>
                <c:formatCode>General</c:formatCode>
                <c:ptCount val="7"/>
                <c:pt idx="0">
                  <c:v>0</c:v>
                </c:pt>
                <c:pt idx="1">
                  <c:v>0</c:v>
                </c:pt>
                <c:pt idx="2">
                  <c:v>5</c:v>
                </c:pt>
                <c:pt idx="3">
                  <c:v>0</c:v>
                </c:pt>
                <c:pt idx="4">
                  <c:v>0</c:v>
                </c:pt>
                <c:pt idx="5">
                  <c:v>4</c:v>
                </c:pt>
                <c:pt idx="6">
                  <c:v>0</c:v>
                </c:pt>
              </c:numCache>
            </c:numRef>
          </c:val>
          <c:extLst>
            <c:ext xmlns:c16="http://schemas.microsoft.com/office/drawing/2014/chart" uri="{C3380CC4-5D6E-409C-BE32-E72D297353CC}">
              <c16:uniqueId val="{00000003-9E28-4091-BF97-EC7986C2BC53}"/>
            </c:ext>
          </c:extLst>
        </c:ser>
        <c:dLbls>
          <c:showLegendKey val="0"/>
          <c:showVal val="0"/>
          <c:showCatName val="0"/>
          <c:showSerName val="0"/>
          <c:showPercent val="0"/>
          <c:showBubbleSize val="0"/>
        </c:dLbls>
        <c:gapWidth val="150"/>
        <c:overlap val="100"/>
        <c:axId val="1035688496"/>
        <c:axId val="1035688912"/>
      </c:barChart>
      <c:catAx>
        <c:axId val="1035688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5688912"/>
        <c:crosses val="autoZero"/>
        <c:auto val="1"/>
        <c:lblAlgn val="ctr"/>
        <c:lblOffset val="100"/>
        <c:noMultiLvlLbl val="0"/>
      </c:catAx>
      <c:valAx>
        <c:axId val="1035688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568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CO" sz="1600" b="1">
                <a:solidFill>
                  <a:schemeClr val="accent5">
                    <a:lumMod val="50000"/>
                  </a:schemeClr>
                </a:solidFill>
              </a:rPr>
              <a:t>Estado de las Recomendaciones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3761608982130359"/>
          <c:y val="0.23922805502107869"/>
          <c:w val="0.44202418691217499"/>
          <c:h val="0.6318867691874086"/>
        </c:manualLayout>
      </c:layout>
      <c:radarChart>
        <c:radarStyle val="marker"/>
        <c:varyColors val="0"/>
        <c:ser>
          <c:idx val="0"/>
          <c:order val="0"/>
          <c:spPr>
            <a:ln w="28575" cap="rnd">
              <a:solidFill>
                <a:srgbClr val="00B0F0"/>
              </a:solidFill>
              <a:round/>
            </a:ln>
            <a:effectLst/>
          </c:spPr>
          <c:marker>
            <c:symbol val="circle"/>
            <c:size val="5"/>
            <c:spPr>
              <a:solidFill>
                <a:schemeClr val="accent1"/>
              </a:solidFill>
              <a:ln w="9525">
                <a:solidFill>
                  <a:srgbClr val="00B0F0"/>
                </a:solidFill>
              </a:ln>
              <a:effectLst/>
            </c:spPr>
          </c:marker>
          <c:dLbls>
            <c:dLbl>
              <c:idx val="0"/>
              <c:layout>
                <c:manualLayout>
                  <c:x val="3.9214273041781177E-2"/>
                  <c:y val="7.8371395611947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E-43DA-810D-DC9F684BE09B}"/>
                </c:ext>
              </c:extLst>
            </c:dLbl>
            <c:dLbl>
              <c:idx val="1"/>
              <c:layout>
                <c:manualLayout>
                  <c:x val="-2.19092385763284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E-43DA-810D-DC9F684BE09B}"/>
                </c:ext>
              </c:extLst>
            </c:dLbl>
            <c:dLbl>
              <c:idx val="2"/>
              <c:layout>
                <c:manualLayout>
                  <c:x val="2.5086201393959902E-2"/>
                  <c:y val="-3.4585425144004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E-43DA-810D-DC9F684BE09B}"/>
                </c:ext>
              </c:extLst>
            </c:dLbl>
            <c:dLbl>
              <c:idx val="3"/>
              <c:layout>
                <c:manualLayout>
                  <c:x val="3.2616670392140869E-2"/>
                  <c:y val="2.807024960806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E-43DA-810D-DC9F684BE0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Recomendaciones'!$F$12:$F$15</c:f>
              <c:strCache>
                <c:ptCount val="4"/>
                <c:pt idx="0">
                  <c:v>Implementado</c:v>
                </c:pt>
                <c:pt idx="1">
                  <c:v>En proceso de implementación</c:v>
                </c:pt>
                <c:pt idx="2">
                  <c:v>Sin Implementar</c:v>
                </c:pt>
                <c:pt idx="3">
                  <c:v>Nueva Recomendación</c:v>
                </c:pt>
              </c:strCache>
            </c:strRef>
          </c:cat>
          <c:val>
            <c:numRef>
              <c:f>' Recomendaciones'!$G$12:$G$15</c:f>
              <c:numCache>
                <c:formatCode>General</c:formatCode>
                <c:ptCount val="4"/>
                <c:pt idx="0">
                  <c:v>14</c:v>
                </c:pt>
                <c:pt idx="1">
                  <c:v>5</c:v>
                </c:pt>
                <c:pt idx="2">
                  <c:v>10</c:v>
                </c:pt>
                <c:pt idx="3">
                  <c:v>2</c:v>
                </c:pt>
              </c:numCache>
            </c:numRef>
          </c:val>
          <c:extLst>
            <c:ext xmlns:c16="http://schemas.microsoft.com/office/drawing/2014/chart" uri="{C3380CC4-5D6E-409C-BE32-E72D297353CC}">
              <c16:uniqueId val="{00000000-920E-43DA-810D-DC9F684BE09B}"/>
            </c:ext>
          </c:extLst>
        </c:ser>
        <c:dLbls>
          <c:showLegendKey val="0"/>
          <c:showVal val="0"/>
          <c:showCatName val="0"/>
          <c:showSerName val="0"/>
          <c:showPercent val="0"/>
          <c:showBubbleSize val="0"/>
        </c:dLbls>
        <c:axId val="619979504"/>
        <c:axId val="619980464"/>
      </c:radarChart>
      <c:catAx>
        <c:axId val="61997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s-CO"/>
          </a:p>
        </c:txPr>
        <c:crossAx val="619980464"/>
        <c:crosses val="autoZero"/>
        <c:auto val="1"/>
        <c:lblAlgn val="ctr"/>
        <c:lblOffset val="100"/>
        <c:noMultiLvlLbl val="0"/>
      </c:catAx>
      <c:valAx>
        <c:axId val="61998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997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11</xdr:col>
      <xdr:colOff>103018</xdr:colOff>
      <xdr:row>0</xdr:row>
      <xdr:rowOff>9526</xdr:rowOff>
    </xdr:from>
    <xdr:to>
      <xdr:col>12</xdr:col>
      <xdr:colOff>76200</xdr:colOff>
      <xdr:row>3</xdr:row>
      <xdr:rowOff>171451</xdr:rowOff>
    </xdr:to>
    <xdr:pic>
      <xdr:nvPicPr>
        <xdr:cNvPr id="2" name="image6.png">
          <a:extLst>
            <a:ext uri="{FF2B5EF4-FFF2-40B4-BE49-F238E27FC236}">
              <a16:creationId xmlns:a16="http://schemas.microsoft.com/office/drawing/2014/main" id="{E6C9B275-3570-419C-99C2-0537003C6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5443" y="9526"/>
          <a:ext cx="735182"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350921</xdr:colOff>
      <xdr:row>9</xdr:row>
      <xdr:rowOff>30077</xdr:rowOff>
    </xdr:from>
    <xdr:to>
      <xdr:col>12</xdr:col>
      <xdr:colOff>120316</xdr:colOff>
      <xdr:row>20</xdr:row>
      <xdr:rowOff>20051</xdr:rowOff>
    </xdr:to>
    <xdr:graphicFrame macro="">
      <xdr:nvGraphicFramePr>
        <xdr:cNvPr id="4" name="Gráfico 3">
          <a:extLst>
            <a:ext uri="{FF2B5EF4-FFF2-40B4-BE49-F238E27FC236}">
              <a16:creationId xmlns:a16="http://schemas.microsoft.com/office/drawing/2014/main" id="{63F4E061-2E50-45A2-AC41-1578CC55D3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265695</xdr:colOff>
      <xdr:row>40</xdr:row>
      <xdr:rowOff>22056</xdr:rowOff>
    </xdr:from>
    <xdr:to>
      <xdr:col>22</xdr:col>
      <xdr:colOff>471236</xdr:colOff>
      <xdr:row>62</xdr:row>
      <xdr:rowOff>190500</xdr:rowOff>
    </xdr:to>
    <xdr:graphicFrame macro="">
      <xdr:nvGraphicFramePr>
        <xdr:cNvPr id="6" name="Gráfico 5">
          <a:extLst>
            <a:ext uri="{FF2B5EF4-FFF2-40B4-BE49-F238E27FC236}">
              <a16:creationId xmlns:a16="http://schemas.microsoft.com/office/drawing/2014/main" id="{9832A0C4-3A62-4E40-8FEC-1DC7806AD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1298408</xdr:colOff>
      <xdr:row>86</xdr:row>
      <xdr:rowOff>187492</xdr:rowOff>
    </xdr:from>
    <xdr:to>
      <xdr:col>5</xdr:col>
      <xdr:colOff>486276</xdr:colOff>
      <xdr:row>99</xdr:row>
      <xdr:rowOff>193508</xdr:rowOff>
    </xdr:to>
    <xdr:graphicFrame macro="">
      <xdr:nvGraphicFramePr>
        <xdr:cNvPr id="2" name="Gráfico 1">
          <a:extLst>
            <a:ext uri="{FF2B5EF4-FFF2-40B4-BE49-F238E27FC236}">
              <a16:creationId xmlns:a16="http://schemas.microsoft.com/office/drawing/2014/main" id="{30FAD993-0844-4D93-AAFE-F5353D076F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1137986</xdr:colOff>
      <xdr:row>112</xdr:row>
      <xdr:rowOff>57150</xdr:rowOff>
    </xdr:from>
    <xdr:to>
      <xdr:col>5</xdr:col>
      <xdr:colOff>325854</xdr:colOff>
      <xdr:row>125</xdr:row>
      <xdr:rowOff>63165</xdr:rowOff>
    </xdr:to>
    <xdr:graphicFrame macro="">
      <xdr:nvGraphicFramePr>
        <xdr:cNvPr id="3" name="Gráfico 2">
          <a:extLst>
            <a:ext uri="{FF2B5EF4-FFF2-40B4-BE49-F238E27FC236}">
              <a16:creationId xmlns:a16="http://schemas.microsoft.com/office/drawing/2014/main" id="{BFA566F3-CBE8-4380-8FE4-902AA43532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324478</xdr:colOff>
      <xdr:row>21</xdr:row>
      <xdr:rowOff>111776</xdr:rowOff>
    </xdr:from>
    <xdr:to>
      <xdr:col>5</xdr:col>
      <xdr:colOff>965837</xdr:colOff>
      <xdr:row>49</xdr:row>
      <xdr:rowOff>189125</xdr:rowOff>
    </xdr:to>
    <xdr:pic>
      <xdr:nvPicPr>
        <xdr:cNvPr id="2" name="Imagen 1">
          <a:extLst>
            <a:ext uri="{FF2B5EF4-FFF2-40B4-BE49-F238E27FC236}">
              <a16:creationId xmlns:a16="http://schemas.microsoft.com/office/drawing/2014/main" id="{0E1E2837-25D3-4C3F-898F-554565ADDB24}"/>
            </a:ext>
          </a:extLst>
        </xdr:cNvPr>
        <xdr:cNvPicPr>
          <a:picLocks noChangeAspect="1"/>
        </xdr:cNvPicPr>
      </xdr:nvPicPr>
      <xdr:blipFill>
        <a:blip xmlns:r="http://schemas.openxmlformats.org/officeDocument/2006/relationships" r:embed="rId1"/>
        <a:stretch>
          <a:fillRect/>
        </a:stretch>
      </xdr:blipFill>
      <xdr:spPr>
        <a:xfrm>
          <a:off x="324478" y="8527271"/>
          <a:ext cx="12793584" cy="59388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46</xdr:row>
      <xdr:rowOff>28575</xdr:rowOff>
    </xdr:from>
    <xdr:to>
      <xdr:col>6</xdr:col>
      <xdr:colOff>1658758</xdr:colOff>
      <xdr:row>69</xdr:row>
      <xdr:rowOff>57827</xdr:rowOff>
    </xdr:to>
    <xdr:pic>
      <xdr:nvPicPr>
        <xdr:cNvPr id="7" name="Imagen 6">
          <a:extLst>
            <a:ext uri="{FF2B5EF4-FFF2-40B4-BE49-F238E27FC236}">
              <a16:creationId xmlns:a16="http://schemas.microsoft.com/office/drawing/2014/main" id="{1CB4956D-4D1C-41C6-A81D-C99182B747EA}"/>
            </a:ext>
          </a:extLst>
        </xdr:cNvPr>
        <xdr:cNvPicPr>
          <a:picLocks noChangeAspect="1"/>
        </xdr:cNvPicPr>
      </xdr:nvPicPr>
      <xdr:blipFill>
        <a:blip xmlns:r="http://schemas.openxmlformats.org/officeDocument/2006/relationships" r:embed="rId1"/>
        <a:stretch>
          <a:fillRect/>
        </a:stretch>
      </xdr:blipFill>
      <xdr:spPr>
        <a:xfrm>
          <a:off x="0" y="10668000"/>
          <a:ext cx="10088383" cy="4848902"/>
        </a:xfrm>
        <a:prstGeom prst="rect">
          <a:avLst/>
        </a:prstGeom>
      </xdr:spPr>
    </xdr:pic>
    <xdr:clientData/>
  </xdr:twoCellAnchor>
  <xdr:twoCellAnchor editAs="oneCell">
    <xdr:from>
      <xdr:col>0</xdr:col>
      <xdr:colOff>95250</xdr:colOff>
      <xdr:row>16</xdr:row>
      <xdr:rowOff>171450</xdr:rowOff>
    </xdr:from>
    <xdr:to>
      <xdr:col>6</xdr:col>
      <xdr:colOff>1315797</xdr:colOff>
      <xdr:row>44</xdr:row>
      <xdr:rowOff>86532</xdr:rowOff>
    </xdr:to>
    <xdr:pic>
      <xdr:nvPicPr>
        <xdr:cNvPr id="8" name="Imagen 7">
          <a:extLst>
            <a:ext uri="{FF2B5EF4-FFF2-40B4-BE49-F238E27FC236}">
              <a16:creationId xmlns:a16="http://schemas.microsoft.com/office/drawing/2014/main" id="{F609D30D-F3E4-414A-87C9-28201B058A60}"/>
            </a:ext>
          </a:extLst>
        </xdr:cNvPr>
        <xdr:cNvPicPr>
          <a:picLocks noChangeAspect="1"/>
        </xdr:cNvPicPr>
      </xdr:nvPicPr>
      <xdr:blipFill>
        <a:blip xmlns:r="http://schemas.openxmlformats.org/officeDocument/2006/relationships" r:embed="rId2"/>
        <a:stretch>
          <a:fillRect/>
        </a:stretch>
      </xdr:blipFill>
      <xdr:spPr>
        <a:xfrm>
          <a:off x="95250" y="3895725"/>
          <a:ext cx="9650172" cy="57824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2291603</xdr:colOff>
      <xdr:row>4</xdr:row>
      <xdr:rowOff>17370</xdr:rowOff>
    </xdr:from>
    <xdr:to>
      <xdr:col>4</xdr:col>
      <xdr:colOff>1915646</xdr:colOff>
      <xdr:row>20</xdr:row>
      <xdr:rowOff>112620</xdr:rowOff>
    </xdr:to>
    <xdr:graphicFrame macro="">
      <xdr:nvGraphicFramePr>
        <xdr:cNvPr id="3" name="Gráfico 2">
          <a:extLst>
            <a:ext uri="{FF2B5EF4-FFF2-40B4-BE49-F238E27FC236}">
              <a16:creationId xmlns:a16="http://schemas.microsoft.com/office/drawing/2014/main" id="{FDC2A99F-B6D8-1FC6-7CD3-F908ED2A26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462969</xdr:colOff>
      <xdr:row>24</xdr:row>
      <xdr:rowOff>38101</xdr:rowOff>
    </xdr:to>
    <xdr:pic>
      <xdr:nvPicPr>
        <xdr:cNvPr id="2" name="Imagen 1">
          <a:extLst>
            <a:ext uri="{FF2B5EF4-FFF2-40B4-BE49-F238E27FC236}">
              <a16:creationId xmlns:a16="http://schemas.microsoft.com/office/drawing/2014/main" id="{F6A2B2F8-E797-4B26-B358-81AA9BB66456}"/>
            </a:ext>
          </a:extLst>
        </xdr:cNvPr>
        <xdr:cNvPicPr>
          <a:picLocks noChangeAspect="1"/>
        </xdr:cNvPicPr>
      </xdr:nvPicPr>
      <xdr:blipFill>
        <a:blip xmlns:r="http://schemas.openxmlformats.org/officeDocument/2006/relationships" r:embed="rId1"/>
        <a:stretch>
          <a:fillRect/>
        </a:stretch>
      </xdr:blipFill>
      <xdr:spPr>
        <a:xfrm>
          <a:off x="0" y="1"/>
          <a:ext cx="7320969" cy="461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11</xdr:col>
      <xdr:colOff>559779</xdr:colOff>
      <xdr:row>27</xdr:row>
      <xdr:rowOff>10910</xdr:rowOff>
    </xdr:to>
    <xdr:pic>
      <xdr:nvPicPr>
        <xdr:cNvPr id="2" name="Imagen 1">
          <a:extLst>
            <a:ext uri="{FF2B5EF4-FFF2-40B4-BE49-F238E27FC236}">
              <a16:creationId xmlns:a16="http://schemas.microsoft.com/office/drawing/2014/main" id="{6D8828BC-DB71-44A8-B987-FE5A8FBA302F}"/>
            </a:ext>
          </a:extLst>
        </xdr:cNvPr>
        <xdr:cNvPicPr>
          <a:picLocks noChangeAspect="1"/>
        </xdr:cNvPicPr>
      </xdr:nvPicPr>
      <xdr:blipFill>
        <a:blip xmlns:r="http://schemas.openxmlformats.org/officeDocument/2006/relationships" r:embed="rId1"/>
        <a:stretch>
          <a:fillRect/>
        </a:stretch>
      </xdr:blipFill>
      <xdr:spPr>
        <a:xfrm>
          <a:off x="0" y="276225"/>
          <a:ext cx="8941779" cy="4878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133350</xdr:rowOff>
    </xdr:from>
    <xdr:ext cx="7192343" cy="5591175"/>
    <xdr:pic>
      <xdr:nvPicPr>
        <xdr:cNvPr id="2" name="Imagen 1">
          <a:extLst>
            <a:ext uri="{FF2B5EF4-FFF2-40B4-BE49-F238E27FC236}">
              <a16:creationId xmlns:a16="http://schemas.microsoft.com/office/drawing/2014/main" id="{86A4D24E-4284-4B20-86F3-0AF530AD902C}"/>
            </a:ext>
          </a:extLst>
        </xdr:cNvPr>
        <xdr:cNvPicPr>
          <a:picLocks noChangeAspect="1"/>
        </xdr:cNvPicPr>
      </xdr:nvPicPr>
      <xdr:blipFill rotWithShape="1">
        <a:blip xmlns:r="http://schemas.openxmlformats.org/officeDocument/2006/relationships" r:embed="rId1"/>
        <a:srcRect l="20888" t="12687" r="21083" b="7118"/>
        <a:stretch/>
      </xdr:blipFill>
      <xdr:spPr>
        <a:xfrm>
          <a:off x="0" y="1085850"/>
          <a:ext cx="7192343" cy="5591175"/>
        </a:xfrm>
        <a:prstGeom prst="rect">
          <a:avLst/>
        </a:prstGeom>
      </xdr:spPr>
    </xdr:pic>
    <xdr:clientData/>
  </xdr:oneCellAnchor>
  <xdr:oneCellAnchor>
    <xdr:from>
      <xdr:col>0</xdr:col>
      <xdr:colOff>0</xdr:colOff>
      <xdr:row>49</xdr:row>
      <xdr:rowOff>72628</xdr:rowOff>
    </xdr:from>
    <xdr:ext cx="12399264" cy="6974586"/>
    <xdr:pic>
      <xdr:nvPicPr>
        <xdr:cNvPr id="3" name="Imagen 2">
          <a:extLst>
            <a:ext uri="{FF2B5EF4-FFF2-40B4-BE49-F238E27FC236}">
              <a16:creationId xmlns:a16="http://schemas.microsoft.com/office/drawing/2014/main" id="{978DCC7A-D1B3-4CF0-ABD3-40185FF09D7B}"/>
            </a:ext>
          </a:extLst>
        </xdr:cNvPr>
        <xdr:cNvPicPr>
          <a:picLocks noChangeAspect="1"/>
        </xdr:cNvPicPr>
      </xdr:nvPicPr>
      <xdr:blipFill>
        <a:blip xmlns:r="http://schemas.openxmlformats.org/officeDocument/2006/relationships" r:embed="rId2"/>
        <a:stretch>
          <a:fillRect/>
        </a:stretch>
      </xdr:blipFill>
      <xdr:spPr>
        <a:xfrm>
          <a:off x="0" y="10550128"/>
          <a:ext cx="12399264" cy="697458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planeacion_caroycuervo_gov_co/_layouts/15/onedrive.aspx?id=%2Fpersonal%2Fplaneacion%5Fcaroycuervo%5Fgov%5Fco%2FDocuments%2F1%2E%20PLA%20TRD%2F2024%2F0%2E%20DOCUMENTOS%5FDE%5FAPOYO%2FRELACIONAMIENTO%5FCON%5FEL%5FCIUDADANO%2FAUD%5FCON%5FINTE%5FPQRSDF&amp;ga=1" TargetMode="External"/><Relationship Id="rId3" Type="http://schemas.openxmlformats.org/officeDocument/2006/relationships/hyperlink" Target="https://sig.caroycuervo.gov.co/DocumentosSIG/COM-P-1.2.pdf" TargetMode="External"/><Relationship Id="rId7" Type="http://schemas.openxmlformats.org/officeDocument/2006/relationships/hyperlink" Target="https://www.youtube.com/watch?v=iKVl2zJXuYo" TargetMode="External"/><Relationship Id="rId2" Type="http://schemas.openxmlformats.org/officeDocument/2006/relationships/hyperlink" Target="https://sig.caroycuervo.gov.co/DocumentosSIG/DIR-R-2.pdf" TargetMode="External"/><Relationship Id="rId1" Type="http://schemas.openxmlformats.org/officeDocument/2006/relationships/hyperlink" Target="https://sig.caroycuervo.gov.co/DocumentosSIG/DIR-R-2.pdf" TargetMode="External"/><Relationship Id="rId6" Type="http://schemas.openxmlformats.org/officeDocument/2006/relationships/hyperlink" Target="https://www.caroycuervo.gov.co/4-10-informes-trimestrales-sobre-acceso-a-informacion-quejas-y-reclamos/" TargetMode="External"/><Relationship Id="rId11" Type="http://schemas.openxmlformats.org/officeDocument/2006/relationships/drawing" Target="../drawings/drawing5.xml"/><Relationship Id="rId5" Type="http://schemas.openxmlformats.org/officeDocument/2006/relationships/hyperlink" Target="https://www.caroycuervo.gov.co/4-10-informes-trimestrales-sobre-acceso-a-informacion-quejas-y-reclamos/" TargetMode="External"/><Relationship Id="rId10" Type="http://schemas.openxmlformats.org/officeDocument/2006/relationships/printerSettings" Target="../printerSettings/printerSettings11.bin"/><Relationship Id="rId4" Type="http://schemas.openxmlformats.org/officeDocument/2006/relationships/hyperlink" Target="../../../../../../../../../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0" TargetMode="External"/><Relationship Id="rId9" Type="http://schemas.openxmlformats.org/officeDocument/2006/relationships/hyperlink" Target="../../../../../../../../../../:f:/g/personal/planeacion_caroycuervo_gov_co/ErCyJipIpHFCjrSs_iqG9CgBGNV8h_m6pyTpHwNBEgJSww?e=ZALblA"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funcionpublica.gov.co/eva/gestornormativo/norma.php?i=321" TargetMode="External"/><Relationship Id="rId7" Type="http://schemas.openxmlformats.org/officeDocument/2006/relationships/printerSettings" Target="../printerSettings/printerSettings7.bin"/><Relationship Id="rId2" Type="http://schemas.openxmlformats.org/officeDocument/2006/relationships/hyperlink" Target="https://www.funcionpublica.gov.co/eva/gestornormativo/norma.php?i=73593" TargetMode="External"/><Relationship Id="rId1" Type="http://schemas.openxmlformats.org/officeDocument/2006/relationships/hyperlink" Target="https://www.funcionpublica.gov.co/eva/gestornormativo/norma.php?i=56882" TargetMode="External"/><Relationship Id="rId6" Type="http://schemas.openxmlformats.org/officeDocument/2006/relationships/hyperlink" Target="https://www.caroycuervo.gov.co/publicaciones/2022/06/Informe-de-PQRSDF-TERCER-TRIMESTRE-2023.pdf" TargetMode="External"/><Relationship Id="rId5" Type="http://schemas.openxmlformats.org/officeDocument/2006/relationships/hyperlink" Target="https://www.caroycuervo.gov.co/publicaciones/2022/06/Cuarto-Informe-Trimestral-FINAL.pdf" TargetMode="External"/><Relationship Id="rId4" Type="http://schemas.openxmlformats.org/officeDocument/2006/relationships/hyperlink" Target="https://www.funcionpublica.gov.co/eva/gestornormativo/norma.php?i=153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bonospensionales.gov.co/Cetil/proceso/EntidadesCertificadoras?accion=Certificacion&amp;solicitud=20230000078956" TargetMode="External"/><Relationship Id="rId13" Type="http://schemas.openxmlformats.org/officeDocument/2006/relationships/printerSettings" Target="../printerSettings/printerSettings8.bin"/><Relationship Id="rId3" Type="http://schemas.openxmlformats.org/officeDocument/2006/relationships/hyperlink" Target="https://www.bonospensionales.gov.co/Cetil/proceso/EntidadesCertificadoras?accion=DetalleCertificacionExpedida&amp;solicitud=20230000048747" TargetMode="External"/><Relationship Id="rId7" Type="http://schemas.openxmlformats.org/officeDocument/2006/relationships/hyperlink" Target="https://www.bonospensionales.gov.co/Cetil/proceso/EntidadesSolicitantes?accion=DetalleSolicitud&amp;solicitud=20230000078956&amp;origen=T&amp;pantallaOrigen=CertificacionesExpedidas" TargetMode="External"/><Relationship Id="rId12" Type="http://schemas.openxmlformats.org/officeDocument/2006/relationships/hyperlink" Target="https://www.bonospensionales.gov.co/Cetil/proceso/EntidadesCertificadoras?accion=DetalleCertificacionExpedida&amp;solicitud=20230000111103" TargetMode="External"/><Relationship Id="rId2" Type="http://schemas.openxmlformats.org/officeDocument/2006/relationships/hyperlink" Target="https://www.bonospensionales.gov.co/Cetil/proceso/EntidadesCertificadoras?accion=Certificacion&amp;solicitud=20230000048747" TargetMode="External"/><Relationship Id="rId1" Type="http://schemas.openxmlformats.org/officeDocument/2006/relationships/hyperlink" Target="https://www.bonospensionales.gov.co/Cetil/proceso/EntidadesSolicitantes?accion=DetalleSolicitud&amp;solicitud=20230000048747&amp;origen=T&amp;pantallaOrigen=CertificacionesExpedidas" TargetMode="External"/><Relationship Id="rId6" Type="http://schemas.openxmlformats.org/officeDocument/2006/relationships/hyperlink" Target="https://www.bonospensionales.gov.co/Cetil/proceso/EntidadesCertificadoras?accion=DetalleCertificacionExpedida&amp;solicitud=20190000048295" TargetMode="External"/><Relationship Id="rId11" Type="http://schemas.openxmlformats.org/officeDocument/2006/relationships/hyperlink" Target="https://www.bonospensionales.gov.co/Cetil/proceso/EntidadesCertificadoras?accion=Certificacion&amp;solicitud=20230000111103" TargetMode="External"/><Relationship Id="rId5" Type="http://schemas.openxmlformats.org/officeDocument/2006/relationships/hyperlink" Target="https://www.bonospensionales.gov.co/Cetil/proceso/EntidadesCertificadoras?accion=Certificacion&amp;solicitud=20190000048295" TargetMode="External"/><Relationship Id="rId10" Type="http://schemas.openxmlformats.org/officeDocument/2006/relationships/hyperlink" Target="https://www.bonospensionales.gov.co/Cetil/proceso/EntidadesSolicitantes?accion=DetalleSolicitud&amp;solicitud=20230000111103&amp;origen=T&amp;pantallaOrigen=CertificacionesExpedidas" TargetMode="External"/><Relationship Id="rId4" Type="http://schemas.openxmlformats.org/officeDocument/2006/relationships/hyperlink" Target="https://www.bonospensionales.gov.co/Cetil/proceso/EntidadesSolicitantes?accion=DetalleSolicitud&amp;solicitud=20190000048295&amp;origen=T&amp;pantallaOrigen=CertificacionesExpedidas" TargetMode="External"/><Relationship Id="rId9" Type="http://schemas.openxmlformats.org/officeDocument/2006/relationships/hyperlink" Target="https://www.bonospensionales.gov.co/Cetil/proceso/EntidadesCertificadoras?accion=DetalleCertificacionExpedida&amp;solicitud=20230000078956" TargetMode="External"/><Relationship Id="rId1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30"/>
  <sheetViews>
    <sheetView workbookViewId="0">
      <selection activeCell="Q26" sqref="Q26"/>
    </sheetView>
  </sheetViews>
  <sheetFormatPr baseColWidth="10" defaultColWidth="11.42578125" defaultRowHeight="16.5" x14ac:dyDescent="0.3"/>
  <cols>
    <col min="1" max="1" width="5.28515625" style="4" customWidth="1"/>
    <col min="2" max="16384" width="11.42578125" style="4"/>
  </cols>
  <sheetData>
    <row r="2" spans="1:12" x14ac:dyDescent="0.3">
      <c r="A2" s="299" t="s">
        <v>0</v>
      </c>
      <c r="B2" s="299"/>
      <c r="C2" s="299"/>
      <c r="D2" s="299"/>
      <c r="E2" s="299"/>
      <c r="F2" s="299"/>
      <c r="G2" s="299"/>
      <c r="H2" s="299"/>
      <c r="I2" s="299"/>
      <c r="J2" s="299"/>
      <c r="K2" s="299"/>
      <c r="L2" s="299"/>
    </row>
    <row r="3" spans="1:12" x14ac:dyDescent="0.3">
      <c r="A3" s="5"/>
      <c r="B3" s="5"/>
      <c r="C3" s="5"/>
      <c r="D3" s="5"/>
      <c r="E3" s="6"/>
      <c r="F3" s="5"/>
      <c r="G3" s="5"/>
      <c r="H3" s="5"/>
      <c r="I3" s="5"/>
      <c r="J3" s="5"/>
      <c r="K3" s="5"/>
      <c r="L3" s="5"/>
    </row>
    <row r="4" spans="1:12" x14ac:dyDescent="0.3">
      <c r="A4" s="299" t="s">
        <v>1</v>
      </c>
      <c r="B4" s="299"/>
      <c r="C4" s="299"/>
      <c r="D4" s="299"/>
      <c r="E4" s="299"/>
      <c r="F4" s="299"/>
      <c r="G4" s="299"/>
      <c r="H4" s="299"/>
      <c r="I4" s="299"/>
      <c r="J4" s="299"/>
      <c r="K4" s="299"/>
      <c r="L4" s="299"/>
    </row>
    <row r="8" spans="1:12" x14ac:dyDescent="0.3">
      <c r="A8" s="299" t="s">
        <v>325</v>
      </c>
      <c r="B8" s="299"/>
      <c r="C8" s="299"/>
      <c r="D8" s="299"/>
      <c r="E8" s="299"/>
      <c r="F8" s="299"/>
      <c r="G8" s="299"/>
      <c r="H8" s="299"/>
      <c r="I8" s="299"/>
      <c r="J8" s="299"/>
      <c r="K8" s="299"/>
      <c r="L8" s="299"/>
    </row>
    <row r="9" spans="1:12" x14ac:dyDescent="0.3">
      <c r="A9" s="298" t="s">
        <v>2</v>
      </c>
      <c r="B9" s="298"/>
      <c r="C9" s="298"/>
      <c r="D9" s="298"/>
      <c r="E9" s="298"/>
      <c r="F9" s="298"/>
      <c r="G9" s="298"/>
      <c r="H9" s="298"/>
      <c r="I9" s="298"/>
      <c r="J9" s="298"/>
      <c r="K9" s="298"/>
      <c r="L9" s="298"/>
    </row>
    <row r="13" spans="1:12" x14ac:dyDescent="0.3">
      <c r="A13" s="7" t="s">
        <v>3</v>
      </c>
    </row>
    <row r="15" spans="1:12" x14ac:dyDescent="0.3">
      <c r="B15" s="8" t="s">
        <v>4</v>
      </c>
    </row>
    <row r="16" spans="1:12" x14ac:dyDescent="0.3">
      <c r="B16" s="8" t="s">
        <v>5</v>
      </c>
    </row>
    <row r="17" spans="1:12" x14ac:dyDescent="0.3">
      <c r="B17" s="8" t="s">
        <v>991</v>
      </c>
    </row>
    <row r="18" spans="1:12" x14ac:dyDescent="0.3">
      <c r="B18" s="8" t="s">
        <v>973</v>
      </c>
    </row>
    <row r="19" spans="1:12" x14ac:dyDescent="0.3">
      <c r="B19" s="8" t="s">
        <v>974</v>
      </c>
    </row>
    <row r="20" spans="1:12" x14ac:dyDescent="0.3">
      <c r="B20" s="8" t="s">
        <v>975</v>
      </c>
    </row>
    <row r="21" spans="1:12" x14ac:dyDescent="0.3">
      <c r="B21" s="8" t="s">
        <v>6</v>
      </c>
    </row>
    <row r="22" spans="1:12" x14ac:dyDescent="0.3">
      <c r="B22" s="8" t="s">
        <v>7</v>
      </c>
    </row>
    <row r="23" spans="1:12" x14ac:dyDescent="0.3">
      <c r="B23" s="8" t="s">
        <v>8</v>
      </c>
    </row>
    <row r="24" spans="1:12" x14ac:dyDescent="0.3">
      <c r="B24" s="8" t="s">
        <v>976</v>
      </c>
    </row>
    <row r="28" spans="1:12" x14ac:dyDescent="0.3">
      <c r="A28" s="298" t="s">
        <v>9</v>
      </c>
      <c r="B28" s="298"/>
      <c r="C28" s="298"/>
      <c r="D28" s="298"/>
      <c r="E28" s="298"/>
      <c r="F28" s="298"/>
      <c r="G28" s="298"/>
      <c r="H28" s="298"/>
      <c r="I28" s="298"/>
      <c r="J28" s="298"/>
      <c r="K28" s="298"/>
      <c r="L28" s="298"/>
    </row>
    <row r="29" spans="1:12" x14ac:dyDescent="0.3">
      <c r="A29" s="298" t="s">
        <v>10</v>
      </c>
      <c r="B29" s="298"/>
      <c r="C29" s="298"/>
      <c r="D29" s="298"/>
      <c r="E29" s="298"/>
      <c r="F29" s="298"/>
      <c r="G29" s="298"/>
      <c r="H29" s="298"/>
      <c r="I29" s="298"/>
      <c r="J29" s="298"/>
      <c r="K29" s="298"/>
      <c r="L29" s="298"/>
    </row>
    <row r="30" spans="1:12" x14ac:dyDescent="0.3">
      <c r="A30" s="298" t="s">
        <v>971</v>
      </c>
      <c r="B30" s="298"/>
      <c r="C30" s="298"/>
      <c r="D30" s="298"/>
      <c r="E30" s="298"/>
      <c r="F30" s="298"/>
      <c r="G30" s="298"/>
      <c r="H30" s="298"/>
      <c r="I30" s="298"/>
      <c r="J30" s="298"/>
      <c r="K30" s="298"/>
      <c r="L30" s="298"/>
    </row>
  </sheetData>
  <mergeCells count="7">
    <mergeCell ref="A30:L30"/>
    <mergeCell ref="A8:L8"/>
    <mergeCell ref="A2:L2"/>
    <mergeCell ref="A4:L4"/>
    <mergeCell ref="A9:L9"/>
    <mergeCell ref="A28:L28"/>
    <mergeCell ref="A29:L29"/>
  </mergeCells>
  <hyperlinks>
    <hyperlink ref="B15" location="REFERENTES" display="1.   Referentes Normativos" xr:uid="{AF1BE944-B3F7-4D4C-9D90-B763DA51E7BF}"/>
    <hyperlink ref="B16" location="CRITERIOS" display="2.   Criterios de Evaluación" xr:uid="{7F37E8B0-82A1-477A-BF69-22CB1F81A84B}"/>
    <hyperlink ref="B17" location="ESTADISTICA" display="3.   Estadisticas" xr:uid="{86FEE17F-E89E-4C63-AA1E-561EFF41A108}"/>
    <hyperlink ref="B18" location="MUESTRA" display="4.   Muestra" xr:uid="{C4228C72-9344-42BE-86C2-4D6C680D54EE}"/>
    <hyperlink ref="B20" location="INFORMES" display="6.   Revisión Informes Trimestrales de PQRSD" xr:uid="{A38E4ED9-C2F1-4D0D-B0EB-26A9E6F1B87D}"/>
    <hyperlink ref="B21" location="CETIL" display="7.   Cetil" xr:uid="{6FD8AA38-6A80-4786-8571-A7EB3BC00764}"/>
    <hyperlink ref="B22" location="DISCIPLINARIO" display="8.   Control Disciplinario" xr:uid="{9390FA12-C508-42B6-8CCC-AA23975FC95A}"/>
    <hyperlink ref="B24" location="RECOMENDACIONES" display="10. Recomendaciones" xr:uid="{5C9D2317-A255-487E-A738-4149D927D509}"/>
    <hyperlink ref="B19" location="NOAPLI" display="5.  Tipo de Peticiones No Aplica" xr:uid="{37C12954-0085-4C70-BD27-3CC14310E88B}"/>
    <hyperlink ref="B23" location="OPORTUNIDAD" display="9.   Oportunidades de Mejora" xr:uid="{2FB87509-5080-4BB3-9C79-34FE7AE75E5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CFC4-9CBF-4647-95B9-27FFFF8F2A5A}">
  <dimension ref="A1:G68"/>
  <sheetViews>
    <sheetView zoomScale="91" zoomScaleNormal="91" workbookViewId="0">
      <selection activeCell="G11" sqref="G11"/>
    </sheetView>
  </sheetViews>
  <sheetFormatPr baseColWidth="10" defaultColWidth="11.42578125" defaultRowHeight="16.5" x14ac:dyDescent="0.3"/>
  <cols>
    <col min="1" max="1" width="4.5703125" style="48" customWidth="1"/>
    <col min="2" max="2" width="85.28515625" style="4" customWidth="1"/>
    <col min="3" max="3" width="12.5703125" style="70" customWidth="1"/>
    <col min="4" max="4" width="75.28515625" style="70" customWidth="1"/>
    <col min="5" max="5" width="13.42578125" style="4" customWidth="1"/>
    <col min="6" max="6" width="11.42578125" style="4"/>
    <col min="7" max="7" width="24" style="4" customWidth="1"/>
    <col min="8" max="16384" width="11.42578125" style="4"/>
  </cols>
  <sheetData>
    <row r="1" spans="1:7" x14ac:dyDescent="0.3">
      <c r="B1" s="329" t="s">
        <v>11</v>
      </c>
      <c r="C1" s="329"/>
      <c r="D1" s="329"/>
      <c r="E1" s="46" t="s">
        <v>12</v>
      </c>
    </row>
    <row r="2" spans="1:7" x14ac:dyDescent="0.3">
      <c r="B2" s="329" t="s">
        <v>256</v>
      </c>
      <c r="C2" s="329"/>
      <c r="D2" s="329"/>
    </row>
    <row r="3" spans="1:7" x14ac:dyDescent="0.3">
      <c r="B3" s="329" t="s">
        <v>333</v>
      </c>
      <c r="C3" s="329"/>
      <c r="D3" s="329"/>
    </row>
    <row r="5" spans="1:7" x14ac:dyDescent="0.3">
      <c r="A5" s="268" t="s">
        <v>972</v>
      </c>
    </row>
    <row r="6" spans="1:7" ht="10.5" customHeight="1" x14ac:dyDescent="0.3"/>
    <row r="7" spans="1:7" ht="22.5" customHeight="1" x14ac:dyDescent="0.3">
      <c r="A7" s="250" t="s">
        <v>178</v>
      </c>
      <c r="B7" s="250" t="s">
        <v>52</v>
      </c>
      <c r="C7" s="250" t="s">
        <v>257</v>
      </c>
      <c r="D7" s="250" t="s">
        <v>90</v>
      </c>
    </row>
    <row r="8" spans="1:7" ht="19.5" customHeight="1" x14ac:dyDescent="0.3">
      <c r="A8" s="264" t="s">
        <v>258</v>
      </c>
      <c r="B8" s="251"/>
      <c r="C8" s="252"/>
      <c r="D8" s="252"/>
    </row>
    <row r="9" spans="1:7" ht="40.5" customHeight="1" x14ac:dyDescent="0.3">
      <c r="A9" s="265">
        <v>1</v>
      </c>
      <c r="B9" s="253" t="s">
        <v>866</v>
      </c>
      <c r="C9" s="254">
        <v>15</v>
      </c>
      <c r="D9" s="253" t="s">
        <v>858</v>
      </c>
    </row>
    <row r="10" spans="1:7" ht="34.5" customHeight="1" x14ac:dyDescent="0.3">
      <c r="A10" s="265">
        <v>2</v>
      </c>
      <c r="B10" s="253" t="s">
        <v>926</v>
      </c>
      <c r="C10" s="254">
        <v>5</v>
      </c>
      <c r="D10" s="255" t="s">
        <v>862</v>
      </c>
    </row>
    <row r="11" spans="1:7" ht="87.75" customHeight="1" x14ac:dyDescent="0.3">
      <c r="A11" s="265">
        <v>3</v>
      </c>
      <c r="B11" s="253" t="s">
        <v>868</v>
      </c>
      <c r="C11" s="256">
        <v>44</v>
      </c>
      <c r="D11" s="257" t="s">
        <v>863</v>
      </c>
      <c r="E11" s="48"/>
      <c r="F11" s="48"/>
      <c r="G11" s="48"/>
    </row>
    <row r="12" spans="1:7" ht="68.25" customHeight="1" x14ac:dyDescent="0.3">
      <c r="A12" s="265">
        <v>4</v>
      </c>
      <c r="B12" s="253" t="s">
        <v>927</v>
      </c>
      <c r="C12" s="256">
        <v>1</v>
      </c>
      <c r="D12" s="257">
        <v>41150</v>
      </c>
    </row>
    <row r="13" spans="1:7" ht="54.75" customHeight="1" x14ac:dyDescent="0.3">
      <c r="A13" s="265">
        <v>5</v>
      </c>
      <c r="B13" s="253" t="s">
        <v>915</v>
      </c>
      <c r="C13" s="256">
        <v>1</v>
      </c>
      <c r="D13" s="257">
        <v>61559</v>
      </c>
    </row>
    <row r="14" spans="1:7" ht="18.75" customHeight="1" x14ac:dyDescent="0.3">
      <c r="A14" s="265">
        <v>6</v>
      </c>
      <c r="B14" s="253" t="s">
        <v>869</v>
      </c>
      <c r="C14" s="254">
        <v>1</v>
      </c>
      <c r="D14" s="257">
        <v>31141</v>
      </c>
    </row>
    <row r="15" spans="1:7" ht="101.25" customHeight="1" x14ac:dyDescent="0.3">
      <c r="A15" s="265">
        <v>7</v>
      </c>
      <c r="B15" s="253" t="s">
        <v>870</v>
      </c>
      <c r="C15" s="256">
        <v>65</v>
      </c>
      <c r="D15" s="257" t="s">
        <v>865</v>
      </c>
    </row>
    <row r="16" spans="1:7" ht="36.75" customHeight="1" x14ac:dyDescent="0.3">
      <c r="A16" s="265">
        <v>8</v>
      </c>
      <c r="B16" s="253" t="s">
        <v>871</v>
      </c>
      <c r="C16" s="256">
        <v>7</v>
      </c>
      <c r="D16" s="257" t="s">
        <v>872</v>
      </c>
    </row>
    <row r="17" spans="1:5" ht="75" customHeight="1" x14ac:dyDescent="0.3">
      <c r="A17" s="265">
        <v>9</v>
      </c>
      <c r="B17" s="253" t="s">
        <v>878</v>
      </c>
      <c r="C17" s="256">
        <v>3</v>
      </c>
      <c r="D17" s="257" t="s">
        <v>877</v>
      </c>
    </row>
    <row r="18" spans="1:5" ht="17.25" x14ac:dyDescent="0.3">
      <c r="A18" s="264" t="s">
        <v>259</v>
      </c>
      <c r="B18" s="251"/>
      <c r="C18" s="252"/>
      <c r="D18" s="252"/>
    </row>
    <row r="19" spans="1:5" ht="36.75" customHeight="1" x14ac:dyDescent="0.3">
      <c r="A19" s="265">
        <v>10</v>
      </c>
      <c r="B19" s="253" t="s">
        <v>873</v>
      </c>
      <c r="C19" s="256">
        <v>5</v>
      </c>
      <c r="D19" s="257" t="s">
        <v>905</v>
      </c>
    </row>
    <row r="20" spans="1:5" ht="34.5" customHeight="1" x14ac:dyDescent="0.3">
      <c r="A20" s="265">
        <v>11</v>
      </c>
      <c r="B20" s="253" t="s">
        <v>874</v>
      </c>
      <c r="C20" s="256">
        <v>8</v>
      </c>
      <c r="D20" s="257" t="s">
        <v>904</v>
      </c>
    </row>
    <row r="21" spans="1:5" ht="53.25" customHeight="1" x14ac:dyDescent="0.3">
      <c r="A21" s="265">
        <v>12</v>
      </c>
      <c r="B21" s="253" t="s">
        <v>928</v>
      </c>
      <c r="C21" s="256">
        <v>1</v>
      </c>
      <c r="D21" s="257">
        <v>61559</v>
      </c>
    </row>
    <row r="22" spans="1:5" ht="64.5" customHeight="1" x14ac:dyDescent="0.3">
      <c r="A22" s="265">
        <v>13</v>
      </c>
      <c r="B22" s="253" t="s">
        <v>929</v>
      </c>
      <c r="C22" s="256">
        <v>21</v>
      </c>
      <c r="D22" s="258" t="s">
        <v>848</v>
      </c>
    </row>
    <row r="23" spans="1:5" ht="39" customHeight="1" x14ac:dyDescent="0.3">
      <c r="A23" s="265">
        <v>14</v>
      </c>
      <c r="B23" s="253" t="s">
        <v>875</v>
      </c>
      <c r="C23" s="256">
        <v>2</v>
      </c>
      <c r="D23" s="257" t="s">
        <v>907</v>
      </c>
    </row>
    <row r="24" spans="1:5" ht="34.5" customHeight="1" x14ac:dyDescent="0.3">
      <c r="A24" s="265">
        <v>15</v>
      </c>
      <c r="B24" s="253" t="s">
        <v>956</v>
      </c>
      <c r="C24" s="256">
        <v>3</v>
      </c>
      <c r="D24" s="257" t="s">
        <v>678</v>
      </c>
    </row>
    <row r="25" spans="1:5" ht="57.75" customHeight="1" x14ac:dyDescent="0.3">
      <c r="A25" s="265">
        <v>16</v>
      </c>
      <c r="B25" s="253" t="s">
        <v>954</v>
      </c>
      <c r="C25" s="256">
        <v>4</v>
      </c>
      <c r="D25" s="258" t="s">
        <v>861</v>
      </c>
    </row>
    <row r="26" spans="1:5" ht="38.25" customHeight="1" x14ac:dyDescent="0.3">
      <c r="A26" s="265">
        <v>17</v>
      </c>
      <c r="B26" s="253" t="s">
        <v>955</v>
      </c>
      <c r="C26" s="256">
        <v>3</v>
      </c>
      <c r="D26" s="257" t="s">
        <v>906</v>
      </c>
    </row>
    <row r="27" spans="1:5" ht="69.75" customHeight="1" x14ac:dyDescent="0.3">
      <c r="A27" s="265">
        <v>18</v>
      </c>
      <c r="B27" s="253" t="s">
        <v>909</v>
      </c>
      <c r="C27" s="256">
        <v>2</v>
      </c>
      <c r="D27" s="258" t="s">
        <v>910</v>
      </c>
    </row>
    <row r="28" spans="1:5" ht="52.5" customHeight="1" x14ac:dyDescent="0.3">
      <c r="A28" s="265">
        <v>19</v>
      </c>
      <c r="B28" s="253" t="s">
        <v>876</v>
      </c>
      <c r="C28" s="256">
        <v>1</v>
      </c>
      <c r="D28" s="257">
        <v>81063</v>
      </c>
    </row>
    <row r="29" spans="1:5" ht="60" customHeight="1" x14ac:dyDescent="0.3">
      <c r="A29" s="265">
        <v>20</v>
      </c>
      <c r="B29" s="253" t="s">
        <v>957</v>
      </c>
      <c r="C29" s="256">
        <v>29</v>
      </c>
      <c r="D29" s="258" t="s">
        <v>908</v>
      </c>
    </row>
    <row r="30" spans="1:5" ht="17.25" x14ac:dyDescent="0.3">
      <c r="A30" s="264" t="s">
        <v>260</v>
      </c>
      <c r="B30" s="251"/>
      <c r="C30" s="252"/>
      <c r="D30" s="252"/>
    </row>
    <row r="31" spans="1:5" ht="16.5" customHeight="1" x14ac:dyDescent="0.3">
      <c r="A31" s="259" t="s">
        <v>853</v>
      </c>
      <c r="C31" s="257"/>
      <c r="D31" s="257"/>
      <c r="E31" s="47"/>
    </row>
    <row r="32" spans="1:5" ht="40.5" customHeight="1" x14ac:dyDescent="0.3">
      <c r="A32" s="265">
        <v>21</v>
      </c>
      <c r="B32" s="253" t="s">
        <v>555</v>
      </c>
      <c r="C32" s="256">
        <v>15</v>
      </c>
      <c r="D32" s="260" t="s">
        <v>554</v>
      </c>
    </row>
    <row r="33" spans="1:4" ht="51.75" customHeight="1" x14ac:dyDescent="0.3">
      <c r="A33" s="265">
        <v>22</v>
      </c>
      <c r="B33" s="253" t="s">
        <v>854</v>
      </c>
      <c r="C33" s="256">
        <v>8</v>
      </c>
      <c r="D33" s="260" t="s">
        <v>556</v>
      </c>
    </row>
    <row r="34" spans="1:4" ht="38.25" customHeight="1" x14ac:dyDescent="0.3">
      <c r="A34" s="265">
        <v>23</v>
      </c>
      <c r="B34" s="253" t="s">
        <v>855</v>
      </c>
      <c r="C34" s="256">
        <v>1</v>
      </c>
      <c r="D34" s="260">
        <v>11127</v>
      </c>
    </row>
    <row r="35" spans="1:4" ht="39.75" customHeight="1" x14ac:dyDescent="0.3">
      <c r="A35" s="265">
        <v>24</v>
      </c>
      <c r="B35" s="253" t="s">
        <v>561</v>
      </c>
      <c r="C35" s="256">
        <v>2</v>
      </c>
      <c r="D35" s="260" t="s">
        <v>557</v>
      </c>
    </row>
    <row r="36" spans="1:4" ht="73.5" customHeight="1" x14ac:dyDescent="0.3">
      <c r="A36" s="265">
        <v>25</v>
      </c>
      <c r="B36" s="253" t="s">
        <v>856</v>
      </c>
      <c r="C36" s="256">
        <v>12</v>
      </c>
      <c r="D36" s="260" t="s">
        <v>558</v>
      </c>
    </row>
    <row r="37" spans="1:4" ht="39" customHeight="1" x14ac:dyDescent="0.3">
      <c r="A37" s="265">
        <v>26</v>
      </c>
      <c r="B37" s="253" t="s">
        <v>562</v>
      </c>
      <c r="C37" s="256">
        <v>2</v>
      </c>
      <c r="D37" s="260" t="s">
        <v>559</v>
      </c>
    </row>
    <row r="38" spans="1:4" ht="62.25" customHeight="1" x14ac:dyDescent="0.3">
      <c r="A38" s="265">
        <v>27</v>
      </c>
      <c r="B38" s="253" t="s">
        <v>857</v>
      </c>
      <c r="C38" s="256">
        <v>1</v>
      </c>
      <c r="D38" s="260">
        <v>11576</v>
      </c>
    </row>
    <row r="39" spans="1:4" ht="57" customHeight="1" x14ac:dyDescent="0.3">
      <c r="A39" s="265">
        <v>28</v>
      </c>
      <c r="B39" s="253" t="s">
        <v>563</v>
      </c>
      <c r="C39" s="256">
        <v>32</v>
      </c>
      <c r="D39" s="260" t="s">
        <v>560</v>
      </c>
    </row>
    <row r="40" spans="1:4" ht="17.25" x14ac:dyDescent="0.3">
      <c r="A40" s="264" t="s">
        <v>564</v>
      </c>
      <c r="B40" s="251"/>
      <c r="C40" s="252"/>
      <c r="D40" s="252"/>
    </row>
    <row r="41" spans="1:4" ht="73.5" customHeight="1" x14ac:dyDescent="0.3">
      <c r="A41" s="265">
        <v>29</v>
      </c>
      <c r="B41" s="253" t="s">
        <v>864</v>
      </c>
      <c r="C41" s="254">
        <v>9</v>
      </c>
      <c r="D41" s="253" t="s">
        <v>851</v>
      </c>
    </row>
    <row r="42" spans="1:4" ht="65.25" customHeight="1" x14ac:dyDescent="0.3">
      <c r="A42" s="265">
        <v>30</v>
      </c>
      <c r="B42" s="253" t="s">
        <v>852</v>
      </c>
      <c r="C42" s="256">
        <v>17</v>
      </c>
      <c r="D42" s="257" t="s">
        <v>565</v>
      </c>
    </row>
    <row r="43" spans="1:4" ht="52.5" customHeight="1" x14ac:dyDescent="0.3">
      <c r="A43" s="265">
        <v>31</v>
      </c>
      <c r="B43" s="255" t="s">
        <v>914</v>
      </c>
      <c r="C43" s="256">
        <v>1</v>
      </c>
      <c r="D43" s="258" t="s">
        <v>749</v>
      </c>
    </row>
    <row r="44" spans="1:4" ht="66" x14ac:dyDescent="0.3">
      <c r="A44" s="265">
        <v>32</v>
      </c>
      <c r="B44" s="255" t="s">
        <v>930</v>
      </c>
      <c r="C44" s="256">
        <v>1</v>
      </c>
      <c r="D44" s="258" t="s">
        <v>867</v>
      </c>
    </row>
    <row r="45" spans="1:4" ht="49.5" x14ac:dyDescent="0.3">
      <c r="A45" s="265">
        <v>33</v>
      </c>
      <c r="B45" s="255" t="s">
        <v>993</v>
      </c>
      <c r="C45" s="256">
        <v>1</v>
      </c>
      <c r="D45" s="258" t="s">
        <v>992</v>
      </c>
    </row>
    <row r="46" spans="1:4" ht="18" customHeight="1" x14ac:dyDescent="0.3">
      <c r="A46" s="266" t="s">
        <v>261</v>
      </c>
      <c r="B46" s="251"/>
      <c r="C46" s="252"/>
      <c r="D46" s="252"/>
    </row>
    <row r="47" spans="1:4" ht="119.25" customHeight="1" x14ac:dyDescent="0.3">
      <c r="A47" s="265">
        <v>34</v>
      </c>
      <c r="B47" s="253" t="s">
        <v>950</v>
      </c>
      <c r="C47" s="256">
        <v>3</v>
      </c>
      <c r="D47" s="257" t="s">
        <v>262</v>
      </c>
    </row>
    <row r="48" spans="1:4" ht="17.25" x14ac:dyDescent="0.3">
      <c r="A48" s="264" t="s">
        <v>263</v>
      </c>
      <c r="B48" s="251"/>
      <c r="C48" s="252"/>
      <c r="D48" s="252"/>
    </row>
    <row r="49" spans="1:4" ht="72" customHeight="1" x14ac:dyDescent="0.3">
      <c r="A49" s="265">
        <v>35</v>
      </c>
      <c r="B49" s="257" t="s">
        <v>931</v>
      </c>
      <c r="C49" s="256">
        <v>4</v>
      </c>
      <c r="D49" s="257" t="s">
        <v>264</v>
      </c>
    </row>
    <row r="50" spans="1:4" ht="17.25" x14ac:dyDescent="0.3">
      <c r="A50" s="264" t="s">
        <v>265</v>
      </c>
      <c r="B50" s="251"/>
      <c r="C50" s="252"/>
      <c r="D50" s="252"/>
    </row>
    <row r="51" spans="1:4" ht="41.25" customHeight="1" x14ac:dyDescent="0.3">
      <c r="A51" s="265">
        <v>36</v>
      </c>
      <c r="B51" s="257" t="s">
        <v>913</v>
      </c>
      <c r="C51" s="261">
        <v>4</v>
      </c>
      <c r="D51" s="257" t="s">
        <v>266</v>
      </c>
    </row>
    <row r="52" spans="1:4" ht="17.25" x14ac:dyDescent="0.3">
      <c r="A52" s="264" t="s">
        <v>267</v>
      </c>
      <c r="B52" s="262"/>
      <c r="C52" s="263"/>
      <c r="D52" s="263"/>
    </row>
    <row r="53" spans="1:4" ht="99.75" customHeight="1" x14ac:dyDescent="0.3">
      <c r="A53" s="265">
        <v>37</v>
      </c>
      <c r="B53" s="257" t="s">
        <v>969</v>
      </c>
      <c r="C53" s="261">
        <v>1</v>
      </c>
      <c r="D53" s="257" t="s">
        <v>970</v>
      </c>
    </row>
    <row r="56" spans="1:4" x14ac:dyDescent="0.3">
      <c r="C56" s="4"/>
      <c r="D56" s="4"/>
    </row>
    <row r="57" spans="1:4" x14ac:dyDescent="0.3">
      <c r="C57" s="4"/>
      <c r="D57" s="4"/>
    </row>
    <row r="58" spans="1:4" x14ac:dyDescent="0.3">
      <c r="C58" s="4"/>
      <c r="D58" s="4"/>
    </row>
    <row r="59" spans="1:4" x14ac:dyDescent="0.3">
      <c r="C59" s="4"/>
      <c r="D59" s="4"/>
    </row>
    <row r="60" spans="1:4" x14ac:dyDescent="0.3">
      <c r="C60" s="4"/>
      <c r="D60" s="4"/>
    </row>
    <row r="61" spans="1:4" x14ac:dyDescent="0.3">
      <c r="C61" s="4"/>
      <c r="D61" s="4"/>
    </row>
    <row r="62" spans="1:4" x14ac:dyDescent="0.3">
      <c r="C62" s="4"/>
      <c r="D62" s="4"/>
    </row>
    <row r="63" spans="1:4" x14ac:dyDescent="0.3">
      <c r="C63" s="4"/>
      <c r="D63" s="4"/>
    </row>
    <row r="64" spans="1:4" x14ac:dyDescent="0.3">
      <c r="C64" s="4"/>
      <c r="D64" s="4"/>
    </row>
    <row r="65" spans="3:4" x14ac:dyDescent="0.3">
      <c r="C65" s="4"/>
      <c r="D65" s="4"/>
    </row>
    <row r="66" spans="3:4" x14ac:dyDescent="0.3">
      <c r="C66" s="4"/>
      <c r="D66" s="4"/>
    </row>
    <row r="67" spans="3:4" x14ac:dyDescent="0.3">
      <c r="C67" s="4"/>
      <c r="D67" s="4"/>
    </row>
    <row r="68" spans="3:4" x14ac:dyDescent="0.3">
      <c r="C68" s="4"/>
      <c r="D68" s="4"/>
    </row>
  </sheetData>
  <mergeCells count="3">
    <mergeCell ref="B1:D1"/>
    <mergeCell ref="B2:D2"/>
    <mergeCell ref="B3:D3"/>
  </mergeCells>
  <conditionalFormatting sqref="C28">
    <cfRule type="dataBar" priority="52">
      <dataBar>
        <cfvo type="min"/>
        <cfvo type="max"/>
        <color rgb="FF638EC6"/>
      </dataBar>
      <extLst>
        <ext xmlns:x14="http://schemas.microsoft.com/office/spreadsheetml/2009/9/main" uri="{B025F937-C7B1-47D3-B67F-A62EFF666E3E}">
          <x14:id>{458D80A6-8F33-4F93-B1AE-D189D844F166}</x14:id>
        </ext>
      </extLst>
    </cfRule>
  </conditionalFormatting>
  <conditionalFormatting sqref="C27">
    <cfRule type="dataBar" priority="51">
      <dataBar>
        <cfvo type="min"/>
        <cfvo type="max"/>
        <color rgb="FF638EC6"/>
      </dataBar>
      <extLst>
        <ext xmlns:x14="http://schemas.microsoft.com/office/spreadsheetml/2009/9/main" uri="{B025F937-C7B1-47D3-B67F-A62EFF666E3E}">
          <x14:id>{426BD699-7CBE-47B7-BA39-1A3FDA72272D}</x14:id>
        </ext>
      </extLst>
    </cfRule>
  </conditionalFormatting>
  <conditionalFormatting sqref="C47">
    <cfRule type="dataBar" priority="48">
      <dataBar>
        <cfvo type="min"/>
        <cfvo type="max"/>
        <color rgb="FF638EC6"/>
      </dataBar>
      <extLst>
        <ext xmlns:x14="http://schemas.microsoft.com/office/spreadsheetml/2009/9/main" uri="{B025F937-C7B1-47D3-B67F-A62EFF666E3E}">
          <x14:id>{C6DD49BC-29CE-4D39-B5F5-9539C83EF0E2}</x14:id>
        </ext>
      </extLst>
    </cfRule>
  </conditionalFormatting>
  <conditionalFormatting sqref="C49">
    <cfRule type="dataBar" priority="47">
      <dataBar>
        <cfvo type="min"/>
        <cfvo type="max"/>
        <color rgb="FF638EC6"/>
      </dataBar>
      <extLst>
        <ext xmlns:x14="http://schemas.microsoft.com/office/spreadsheetml/2009/9/main" uri="{B025F937-C7B1-47D3-B67F-A62EFF666E3E}">
          <x14:id>{DFD38565-3182-4285-86C7-D6599CB77EF6}</x14:id>
        </ext>
      </extLst>
    </cfRule>
  </conditionalFormatting>
  <conditionalFormatting sqref="C51">
    <cfRule type="dataBar" priority="46">
      <dataBar>
        <cfvo type="min"/>
        <cfvo type="max"/>
        <color rgb="FF638EC6"/>
      </dataBar>
      <extLst>
        <ext xmlns:x14="http://schemas.microsoft.com/office/spreadsheetml/2009/9/main" uri="{B025F937-C7B1-47D3-B67F-A62EFF666E3E}">
          <x14:id>{7DE6707E-A538-4D6D-B351-45A07AE60F1C}</x14:id>
        </ext>
      </extLst>
    </cfRule>
  </conditionalFormatting>
  <conditionalFormatting sqref="D51">
    <cfRule type="dataBar" priority="45">
      <dataBar>
        <cfvo type="min"/>
        <cfvo type="max"/>
        <color rgb="FF638EC6"/>
      </dataBar>
      <extLst>
        <ext xmlns:x14="http://schemas.microsoft.com/office/spreadsheetml/2009/9/main" uri="{B025F937-C7B1-47D3-B67F-A62EFF666E3E}">
          <x14:id>{6B67CC24-6D24-48DC-96B2-A06D802BF341}</x14:id>
        </ext>
      </extLst>
    </cfRule>
  </conditionalFormatting>
  <conditionalFormatting sqref="D47">
    <cfRule type="dataBar" priority="39">
      <dataBar>
        <cfvo type="min"/>
        <cfvo type="max"/>
        <color rgb="FF638EC6"/>
      </dataBar>
      <extLst>
        <ext xmlns:x14="http://schemas.microsoft.com/office/spreadsheetml/2009/9/main" uri="{B025F937-C7B1-47D3-B67F-A62EFF666E3E}">
          <x14:id>{9EA87743-576B-47E7-8FDC-CB0F6CDF63D2}</x14:id>
        </ext>
      </extLst>
    </cfRule>
  </conditionalFormatting>
  <conditionalFormatting sqref="D49">
    <cfRule type="dataBar" priority="34">
      <dataBar>
        <cfvo type="min"/>
        <cfvo type="max"/>
        <color rgb="FF638EC6"/>
      </dataBar>
      <extLst>
        <ext xmlns:x14="http://schemas.microsoft.com/office/spreadsheetml/2009/9/main" uri="{B025F937-C7B1-47D3-B67F-A62EFF666E3E}">
          <x14:id>{5CC5113B-FDBB-44A3-8581-74B532B7FDEE}</x14:id>
        </ext>
      </extLst>
    </cfRule>
  </conditionalFormatting>
  <conditionalFormatting sqref="C53">
    <cfRule type="dataBar" priority="33">
      <dataBar>
        <cfvo type="min"/>
        <cfvo type="max"/>
        <color rgb="FF638EC6"/>
      </dataBar>
      <extLst>
        <ext xmlns:x14="http://schemas.microsoft.com/office/spreadsheetml/2009/9/main" uri="{B025F937-C7B1-47D3-B67F-A62EFF666E3E}">
          <x14:id>{4E67C712-4915-4411-926A-BF9811CC53C5}</x14:id>
        </ext>
      </extLst>
    </cfRule>
  </conditionalFormatting>
  <conditionalFormatting sqref="D53">
    <cfRule type="dataBar" priority="32">
      <dataBar>
        <cfvo type="min"/>
        <cfvo type="max"/>
        <color rgb="FF638EC6"/>
      </dataBar>
      <extLst>
        <ext xmlns:x14="http://schemas.microsoft.com/office/spreadsheetml/2009/9/main" uri="{B025F937-C7B1-47D3-B67F-A62EFF666E3E}">
          <x14:id>{469E878B-6E05-48C5-B1D4-6494437DD94D}</x14:id>
        </ext>
      </extLst>
    </cfRule>
  </conditionalFormatting>
  <conditionalFormatting sqref="C32:C39">
    <cfRule type="dataBar" priority="3">
      <dataBar>
        <cfvo type="min"/>
        <cfvo type="max"/>
        <color rgb="FF638EC6"/>
      </dataBar>
      <extLst>
        <ext xmlns:x14="http://schemas.microsoft.com/office/spreadsheetml/2009/9/main" uri="{B025F937-C7B1-47D3-B67F-A62EFF666E3E}">
          <x14:id>{DD0813B4-E908-4BE8-869D-EFDF47F93A19}</x14:id>
        </ext>
      </extLst>
    </cfRule>
  </conditionalFormatting>
  <conditionalFormatting sqref="C42">
    <cfRule type="dataBar" priority="31">
      <dataBar>
        <cfvo type="min"/>
        <cfvo type="max"/>
        <color rgb="FF638EC6"/>
      </dataBar>
      <extLst>
        <ext xmlns:x14="http://schemas.microsoft.com/office/spreadsheetml/2009/9/main" uri="{B025F937-C7B1-47D3-B67F-A62EFF666E3E}">
          <x14:id>{C450C9DA-668B-401F-B9A1-444D4A3FDE37}</x14:id>
        </ext>
      </extLst>
    </cfRule>
  </conditionalFormatting>
  <conditionalFormatting sqref="C15:C17 C13 C9 C11">
    <cfRule type="dataBar" priority="125">
      <dataBar>
        <cfvo type="min"/>
        <cfvo type="max"/>
        <color rgb="FF638EC6"/>
      </dataBar>
      <extLst>
        <ext xmlns:x14="http://schemas.microsoft.com/office/spreadsheetml/2009/9/main" uri="{B025F937-C7B1-47D3-B67F-A62EFF666E3E}">
          <x14:id>{6F08A8C6-475D-440D-B668-7753BA076CE1}</x14:id>
        </ext>
      </extLst>
    </cfRule>
  </conditionalFormatting>
  <conditionalFormatting sqref="C41">
    <cfRule type="dataBar" priority="28">
      <dataBar>
        <cfvo type="min"/>
        <cfvo type="max"/>
        <color rgb="FF638EC6"/>
      </dataBar>
      <extLst>
        <ext xmlns:x14="http://schemas.microsoft.com/office/spreadsheetml/2009/9/main" uri="{B025F937-C7B1-47D3-B67F-A62EFF666E3E}">
          <x14:id>{B724744C-84EF-471E-9D20-40E791D75430}</x14:id>
        </ext>
      </extLst>
    </cfRule>
  </conditionalFormatting>
  <conditionalFormatting sqref="C12">
    <cfRule type="dataBar" priority="21">
      <dataBar>
        <cfvo type="min"/>
        <cfvo type="max"/>
        <color rgb="FF638EC6"/>
      </dataBar>
      <extLst>
        <ext xmlns:x14="http://schemas.microsoft.com/office/spreadsheetml/2009/9/main" uri="{B025F937-C7B1-47D3-B67F-A62EFF666E3E}">
          <x14:id>{80E4E259-CBB5-4101-9FD1-9722BC345FF3}</x14:id>
        </ext>
      </extLst>
    </cfRule>
  </conditionalFormatting>
  <conditionalFormatting sqref="C43:C45">
    <cfRule type="dataBar" priority="13">
      <dataBar>
        <cfvo type="min"/>
        <cfvo type="max"/>
        <color rgb="FF638EC6"/>
      </dataBar>
      <extLst>
        <ext xmlns:x14="http://schemas.microsoft.com/office/spreadsheetml/2009/9/main" uri="{B025F937-C7B1-47D3-B67F-A62EFF666E3E}">
          <x14:id>{ECF3AF96-C6CE-4751-9E26-E74D3DD53BA1}</x14:id>
        </ext>
      </extLst>
    </cfRule>
  </conditionalFormatting>
  <conditionalFormatting sqref="C43:C45">
    <cfRule type="dataBar" priority="14">
      <dataBar>
        <cfvo type="min"/>
        <cfvo type="max"/>
        <color rgb="FF638EC6"/>
      </dataBar>
      <extLst>
        <ext xmlns:x14="http://schemas.microsoft.com/office/spreadsheetml/2009/9/main" uri="{B025F937-C7B1-47D3-B67F-A62EFF666E3E}">
          <x14:id>{7334C040-933C-465C-88A0-7881571119CB}</x14:id>
        </ext>
      </extLst>
    </cfRule>
  </conditionalFormatting>
  <conditionalFormatting sqref="C19:C26 C29">
    <cfRule type="dataBar" priority="127">
      <dataBar>
        <cfvo type="min"/>
        <cfvo type="max"/>
        <color rgb="FF638EC6"/>
      </dataBar>
      <extLst>
        <ext xmlns:x14="http://schemas.microsoft.com/office/spreadsheetml/2009/9/main" uri="{B025F937-C7B1-47D3-B67F-A62EFF666E3E}">
          <x14:id>{38DADCB3-75CA-4FE4-83CA-E274F6C51A23}</x14:id>
        </ext>
      </extLst>
    </cfRule>
  </conditionalFormatting>
  <conditionalFormatting sqref="C14">
    <cfRule type="dataBar" priority="8">
      <dataBar>
        <cfvo type="min"/>
        <cfvo type="max"/>
        <color rgb="FF638EC6"/>
      </dataBar>
      <extLst>
        <ext xmlns:x14="http://schemas.microsoft.com/office/spreadsheetml/2009/9/main" uri="{B025F937-C7B1-47D3-B67F-A62EFF666E3E}">
          <x14:id>{7C443A91-8426-440D-99C7-785B4AB72AB5}</x14:id>
        </ext>
      </extLst>
    </cfRule>
  </conditionalFormatting>
  <conditionalFormatting sqref="C14">
    <cfRule type="dataBar" priority="9">
      <dataBar>
        <cfvo type="min"/>
        <cfvo type="max"/>
        <color rgb="FF638EC6"/>
      </dataBar>
      <extLst>
        <ext xmlns:x14="http://schemas.microsoft.com/office/spreadsheetml/2009/9/main" uri="{B025F937-C7B1-47D3-B67F-A62EFF666E3E}">
          <x14:id>{9EA4ED17-551A-4891-B36C-F6CD8876F51D}</x14:id>
        </ext>
      </extLst>
    </cfRule>
  </conditionalFormatting>
  <conditionalFormatting sqref="C10">
    <cfRule type="dataBar" priority="143">
      <dataBar>
        <cfvo type="min"/>
        <cfvo type="max"/>
        <color rgb="FF638EC6"/>
      </dataBar>
      <extLst>
        <ext xmlns:x14="http://schemas.microsoft.com/office/spreadsheetml/2009/9/main" uri="{B025F937-C7B1-47D3-B67F-A62EFF666E3E}">
          <x14:id>{0319EBB9-D387-42AE-813E-3DD3B7058806}</x14:id>
        </ext>
      </extLst>
    </cfRule>
  </conditionalFormatting>
  <conditionalFormatting sqref="C19:C29">
    <cfRule type="dataBar" priority="4">
      <dataBar>
        <cfvo type="min"/>
        <cfvo type="max"/>
        <color rgb="FF638EC6"/>
      </dataBar>
      <extLst>
        <ext xmlns:x14="http://schemas.microsoft.com/office/spreadsheetml/2009/9/main" uri="{B025F937-C7B1-47D3-B67F-A62EFF666E3E}">
          <x14:id>{53F8745A-2A6F-421E-BB7E-8053BDDDBBBC}</x14:id>
        </ext>
      </extLst>
    </cfRule>
  </conditionalFormatting>
  <conditionalFormatting sqref="C15:C54 C9:C13">
    <cfRule type="dataBar" priority="151">
      <dataBar>
        <cfvo type="min"/>
        <cfvo type="max"/>
        <color rgb="FF638EC6"/>
      </dataBar>
      <extLst>
        <ext xmlns:x14="http://schemas.microsoft.com/office/spreadsheetml/2009/9/main" uri="{B025F937-C7B1-47D3-B67F-A62EFF666E3E}">
          <x14:id>{BF128082-7D67-44EF-BEFC-528E8977057A}</x14:id>
        </ext>
      </extLst>
    </cfRule>
  </conditionalFormatting>
  <conditionalFormatting sqref="C9:C54">
    <cfRule type="dataBar" priority="154">
      <dataBar>
        <cfvo type="min"/>
        <cfvo type="max"/>
        <color rgb="FF638EC6"/>
      </dataBar>
      <extLst>
        <ext xmlns:x14="http://schemas.microsoft.com/office/spreadsheetml/2009/9/main" uri="{B025F937-C7B1-47D3-B67F-A62EFF666E3E}">
          <x14:id>{8DFADB28-6AC8-4DEB-961F-BF10D1D3406F}</x14:id>
        </ext>
      </extLst>
    </cfRule>
  </conditionalFormatting>
  <conditionalFormatting sqref="C9:C17">
    <cfRule type="dataBar" priority="5">
      <dataBar>
        <cfvo type="min"/>
        <cfvo type="max"/>
        <color rgb="FF638EC6"/>
      </dataBar>
      <extLst>
        <ext xmlns:x14="http://schemas.microsoft.com/office/spreadsheetml/2009/9/main" uri="{B025F937-C7B1-47D3-B67F-A62EFF666E3E}">
          <x14:id>{CCB2E705-0083-4377-A3D3-B42E7A66CACA}</x14:id>
        </ext>
      </extLst>
    </cfRule>
  </conditionalFormatting>
  <conditionalFormatting sqref="C41:C45">
    <cfRule type="dataBar" priority="2">
      <dataBar>
        <cfvo type="min"/>
        <cfvo type="max"/>
        <color rgb="FF638EC6"/>
      </dataBar>
      <extLst>
        <ext xmlns:x14="http://schemas.microsoft.com/office/spreadsheetml/2009/9/main" uri="{B025F937-C7B1-47D3-B67F-A62EFF666E3E}">
          <x14:id>{EC022F37-F252-43A7-8649-036DE3892DEC}</x14:id>
        </ext>
      </extLst>
    </cfRule>
  </conditionalFormatting>
  <conditionalFormatting sqref="C47:C53">
    <cfRule type="dataBar" priority="1">
      <dataBar>
        <cfvo type="min"/>
        <cfvo type="max"/>
        <color rgb="FF638EC6"/>
      </dataBar>
      <extLst>
        <ext xmlns:x14="http://schemas.microsoft.com/office/spreadsheetml/2009/9/main" uri="{B025F937-C7B1-47D3-B67F-A62EFF666E3E}">
          <x14:id>{6A9B297B-94D9-48A9-96E4-D4B3B25084A6}</x14:id>
        </ext>
      </extLst>
    </cfRule>
  </conditionalFormatting>
  <dataValidations count="1">
    <dataValidation allowBlank="1" showInputMessage="1" showErrorMessage="1" prompt="41153, reporto que en pqrsd previa no se le envio el adjunto" sqref="D20:D21" xr:uid="{A5F3D99C-3962-44BD-BE42-8E679CF053B4}"/>
  </dataValidations>
  <hyperlinks>
    <hyperlink ref="E1" location="INICIO" display="Regresar" xr:uid="{6BD0DD6B-1A6A-4007-B0C1-D1B6D6185E3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458D80A6-8F33-4F93-B1AE-D189D844F166}">
            <x14:dataBar minLength="0" maxLength="100" border="1" negativeBarBorderColorSameAsPositive="0">
              <x14:cfvo type="autoMin"/>
              <x14:cfvo type="autoMax"/>
              <x14:borderColor rgb="FF638EC6"/>
              <x14:negativeFillColor rgb="FFFF0000"/>
              <x14:negativeBorderColor rgb="FFFF0000"/>
              <x14:axisColor rgb="FF000000"/>
            </x14:dataBar>
          </x14:cfRule>
          <xm:sqref>C28</xm:sqref>
        </x14:conditionalFormatting>
        <x14:conditionalFormatting xmlns:xm="http://schemas.microsoft.com/office/excel/2006/main">
          <x14:cfRule type="dataBar" id="{426BD699-7CBE-47B7-BA39-1A3FDA72272D}">
            <x14:dataBar minLength="0" maxLength="100" border="1" negativeBarBorderColorSameAsPositive="0">
              <x14:cfvo type="autoMin"/>
              <x14:cfvo type="autoMax"/>
              <x14:borderColor rgb="FF638EC6"/>
              <x14:negativeFillColor rgb="FFFF0000"/>
              <x14:negativeBorderColor rgb="FFFF0000"/>
              <x14:axisColor rgb="FF000000"/>
            </x14:dataBar>
          </x14:cfRule>
          <xm:sqref>C27</xm:sqref>
        </x14:conditionalFormatting>
        <x14:conditionalFormatting xmlns:xm="http://schemas.microsoft.com/office/excel/2006/main">
          <x14:cfRule type="dataBar" id="{C6DD49BC-29CE-4D39-B5F5-9539C83EF0E2}">
            <x14:dataBar minLength="0" maxLength="100" border="1" negativeBarBorderColorSameAsPositive="0">
              <x14:cfvo type="autoMin"/>
              <x14:cfvo type="autoMax"/>
              <x14:borderColor rgb="FF638EC6"/>
              <x14:negativeFillColor rgb="FFFF0000"/>
              <x14:negativeBorderColor rgb="FFFF0000"/>
              <x14:axisColor rgb="FF000000"/>
            </x14:dataBar>
          </x14:cfRule>
          <xm:sqref>C47</xm:sqref>
        </x14:conditionalFormatting>
        <x14:conditionalFormatting xmlns:xm="http://schemas.microsoft.com/office/excel/2006/main">
          <x14:cfRule type="dataBar" id="{DFD38565-3182-4285-86C7-D6599CB77EF6}">
            <x14:dataBar minLength="0" maxLength="100" border="1" negativeBarBorderColorSameAsPositive="0">
              <x14:cfvo type="autoMin"/>
              <x14:cfvo type="autoMax"/>
              <x14:borderColor rgb="FF638EC6"/>
              <x14:negativeFillColor rgb="FFFF0000"/>
              <x14:negativeBorderColor rgb="FFFF0000"/>
              <x14:axisColor rgb="FF000000"/>
            </x14:dataBar>
          </x14:cfRule>
          <xm:sqref>C49</xm:sqref>
        </x14:conditionalFormatting>
        <x14:conditionalFormatting xmlns:xm="http://schemas.microsoft.com/office/excel/2006/main">
          <x14:cfRule type="dataBar" id="{7DE6707E-A538-4D6D-B351-45A07AE60F1C}">
            <x14:dataBar minLength="0" maxLength="100" border="1" negativeBarBorderColorSameAsPositive="0">
              <x14:cfvo type="autoMin"/>
              <x14:cfvo type="autoMax"/>
              <x14:borderColor rgb="FF638EC6"/>
              <x14:negativeFillColor rgb="FFFF0000"/>
              <x14:negativeBorderColor rgb="FFFF0000"/>
              <x14:axisColor rgb="FF000000"/>
            </x14:dataBar>
          </x14:cfRule>
          <xm:sqref>C51</xm:sqref>
        </x14:conditionalFormatting>
        <x14:conditionalFormatting xmlns:xm="http://schemas.microsoft.com/office/excel/2006/main">
          <x14:cfRule type="dataBar" id="{6B67CC24-6D24-48DC-96B2-A06D802BF341}">
            <x14:dataBar minLength="0" maxLength="100" border="1" negativeBarBorderColorSameAsPositive="0">
              <x14:cfvo type="autoMin"/>
              <x14:cfvo type="autoMax"/>
              <x14:borderColor rgb="FF638EC6"/>
              <x14:negativeFillColor rgb="FFFF0000"/>
              <x14:negativeBorderColor rgb="FFFF0000"/>
              <x14:axisColor rgb="FF000000"/>
            </x14:dataBar>
          </x14:cfRule>
          <xm:sqref>D51</xm:sqref>
        </x14:conditionalFormatting>
        <x14:conditionalFormatting xmlns:xm="http://schemas.microsoft.com/office/excel/2006/main">
          <x14:cfRule type="dataBar" id="{9EA87743-576B-47E7-8FDC-CB0F6CDF63D2}">
            <x14:dataBar minLength="0" maxLength="100" border="1" negativeBarBorderColorSameAsPositive="0">
              <x14:cfvo type="autoMin"/>
              <x14:cfvo type="autoMax"/>
              <x14:borderColor rgb="FF638EC6"/>
              <x14:negativeFillColor rgb="FFFF0000"/>
              <x14:negativeBorderColor rgb="FFFF0000"/>
              <x14:axisColor rgb="FF000000"/>
            </x14:dataBar>
          </x14:cfRule>
          <xm:sqref>D47</xm:sqref>
        </x14:conditionalFormatting>
        <x14:conditionalFormatting xmlns:xm="http://schemas.microsoft.com/office/excel/2006/main">
          <x14:cfRule type="dataBar" id="{5CC5113B-FDBB-44A3-8581-74B532B7FDEE}">
            <x14:dataBar minLength="0" maxLength="100" border="1" negativeBarBorderColorSameAsPositive="0">
              <x14:cfvo type="autoMin"/>
              <x14:cfvo type="autoMax"/>
              <x14:borderColor rgb="FF638EC6"/>
              <x14:negativeFillColor rgb="FFFF0000"/>
              <x14:negativeBorderColor rgb="FFFF0000"/>
              <x14:axisColor rgb="FF000000"/>
            </x14:dataBar>
          </x14:cfRule>
          <xm:sqref>D49</xm:sqref>
        </x14:conditionalFormatting>
        <x14:conditionalFormatting xmlns:xm="http://schemas.microsoft.com/office/excel/2006/main">
          <x14:cfRule type="dataBar" id="{4E67C712-4915-4411-926A-BF9811CC53C5}">
            <x14:dataBar minLength="0" maxLength="100" border="1" negativeBarBorderColorSameAsPositive="0">
              <x14:cfvo type="autoMin"/>
              <x14:cfvo type="autoMax"/>
              <x14:borderColor rgb="FF638EC6"/>
              <x14:negativeFillColor rgb="FFFF0000"/>
              <x14:negativeBorderColor rgb="FFFF0000"/>
              <x14:axisColor rgb="FF000000"/>
            </x14:dataBar>
          </x14:cfRule>
          <xm:sqref>C53</xm:sqref>
        </x14:conditionalFormatting>
        <x14:conditionalFormatting xmlns:xm="http://schemas.microsoft.com/office/excel/2006/main">
          <x14:cfRule type="dataBar" id="{469E878B-6E05-48C5-B1D4-6494437DD94D}">
            <x14:dataBar minLength="0" maxLength="100" border="1" negativeBarBorderColorSameAsPositive="0">
              <x14:cfvo type="autoMin"/>
              <x14:cfvo type="autoMax"/>
              <x14:borderColor rgb="FF638EC6"/>
              <x14:negativeFillColor rgb="FFFF0000"/>
              <x14:negativeBorderColor rgb="FFFF0000"/>
              <x14:axisColor rgb="FF000000"/>
            </x14:dataBar>
          </x14:cfRule>
          <xm:sqref>D53</xm:sqref>
        </x14:conditionalFormatting>
        <x14:conditionalFormatting xmlns:xm="http://schemas.microsoft.com/office/excel/2006/main">
          <x14:cfRule type="dataBar" id="{DD0813B4-E908-4BE8-869D-EFDF47F93A19}">
            <x14:dataBar minLength="0" maxLength="100" gradient="0">
              <x14:cfvo type="autoMin"/>
              <x14:cfvo type="autoMax"/>
              <x14:negativeFillColor rgb="FFFF0000"/>
              <x14:axisColor rgb="FF000000"/>
            </x14:dataBar>
          </x14:cfRule>
          <xm:sqref>C32:C39</xm:sqref>
        </x14:conditionalFormatting>
        <x14:conditionalFormatting xmlns:xm="http://schemas.microsoft.com/office/excel/2006/main">
          <x14:cfRule type="dataBar" id="{C450C9DA-668B-401F-B9A1-444D4A3FDE37}">
            <x14:dataBar minLength="0" maxLength="100" border="1" negativeBarBorderColorSameAsPositive="0">
              <x14:cfvo type="autoMin"/>
              <x14:cfvo type="autoMax"/>
              <x14:borderColor rgb="FF638EC6"/>
              <x14:negativeFillColor rgb="FFFF0000"/>
              <x14:negativeBorderColor rgb="FFFF0000"/>
              <x14:axisColor rgb="FF000000"/>
            </x14:dataBar>
          </x14:cfRule>
          <xm:sqref>C42</xm:sqref>
        </x14:conditionalFormatting>
        <x14:conditionalFormatting xmlns:xm="http://schemas.microsoft.com/office/excel/2006/main">
          <x14:cfRule type="dataBar" id="{6F08A8C6-475D-440D-B668-7753BA076CE1}">
            <x14:dataBar minLength="0" maxLength="100" border="1" negativeBarBorderColorSameAsPositive="0">
              <x14:cfvo type="autoMin"/>
              <x14:cfvo type="autoMax"/>
              <x14:borderColor rgb="FF638EC6"/>
              <x14:negativeFillColor rgb="FFFF0000"/>
              <x14:negativeBorderColor rgb="FFFF0000"/>
              <x14:axisColor rgb="FF000000"/>
            </x14:dataBar>
          </x14:cfRule>
          <xm:sqref>C15:C17 C13 C9 C11</xm:sqref>
        </x14:conditionalFormatting>
        <x14:conditionalFormatting xmlns:xm="http://schemas.microsoft.com/office/excel/2006/main">
          <x14:cfRule type="dataBar" id="{B724744C-84EF-471E-9D20-40E791D75430}">
            <x14:dataBar minLength="0" maxLength="100" border="1" negativeBarBorderColorSameAsPositive="0">
              <x14:cfvo type="autoMin"/>
              <x14:cfvo type="autoMax"/>
              <x14:borderColor rgb="FF638EC6"/>
              <x14:negativeFillColor rgb="FFFF0000"/>
              <x14:negativeBorderColor rgb="FFFF0000"/>
              <x14:axisColor rgb="FF000000"/>
            </x14:dataBar>
          </x14:cfRule>
          <xm:sqref>C41</xm:sqref>
        </x14:conditionalFormatting>
        <x14:conditionalFormatting xmlns:xm="http://schemas.microsoft.com/office/excel/2006/main">
          <x14:cfRule type="dataBar" id="{80E4E259-CBB5-4101-9FD1-9722BC345FF3}">
            <x14:dataBar minLength="0" maxLength="100" border="1" negativeBarBorderColorSameAsPositive="0">
              <x14:cfvo type="autoMin"/>
              <x14:cfvo type="autoMax"/>
              <x14:borderColor rgb="FF638EC6"/>
              <x14:negativeFillColor rgb="FFFF0000"/>
              <x14:negativeBorderColor rgb="FFFF0000"/>
              <x14:axisColor rgb="FF000000"/>
            </x14:dataBar>
          </x14:cfRule>
          <xm:sqref>C12</xm:sqref>
        </x14:conditionalFormatting>
        <x14:conditionalFormatting xmlns:xm="http://schemas.microsoft.com/office/excel/2006/main">
          <x14:cfRule type="dataBar" id="{ECF3AF96-C6CE-4751-9E26-E74D3DD53BA1}">
            <x14:dataBar minLength="0" maxLength="100" border="1" negativeBarBorderColorSameAsPositive="0">
              <x14:cfvo type="autoMin"/>
              <x14:cfvo type="autoMax"/>
              <x14:borderColor rgb="FF638EC6"/>
              <x14:negativeFillColor rgb="FFFF0000"/>
              <x14:negativeBorderColor rgb="FFFF0000"/>
              <x14:axisColor rgb="FF000000"/>
            </x14:dataBar>
          </x14:cfRule>
          <xm:sqref>C43:C45</xm:sqref>
        </x14:conditionalFormatting>
        <x14:conditionalFormatting xmlns:xm="http://schemas.microsoft.com/office/excel/2006/main">
          <x14:cfRule type="dataBar" id="{7334C040-933C-465C-88A0-7881571119CB}">
            <x14:dataBar minLength="0" maxLength="100" border="1" negativeBarBorderColorSameAsPositive="0">
              <x14:cfvo type="autoMin"/>
              <x14:cfvo type="autoMax"/>
              <x14:borderColor rgb="FF638EC6"/>
              <x14:negativeFillColor rgb="FFFF0000"/>
              <x14:negativeBorderColor rgb="FFFF0000"/>
              <x14:axisColor rgb="FF000000"/>
            </x14:dataBar>
          </x14:cfRule>
          <xm:sqref>C43:C45</xm:sqref>
        </x14:conditionalFormatting>
        <x14:conditionalFormatting xmlns:xm="http://schemas.microsoft.com/office/excel/2006/main">
          <x14:cfRule type="dataBar" id="{38DADCB3-75CA-4FE4-83CA-E274F6C51A23}">
            <x14:dataBar minLength="0" maxLength="100" border="1" negativeBarBorderColorSameAsPositive="0">
              <x14:cfvo type="autoMin"/>
              <x14:cfvo type="autoMax"/>
              <x14:borderColor rgb="FF638EC6"/>
              <x14:negativeFillColor rgb="FFFF0000"/>
              <x14:negativeBorderColor rgb="FFFF0000"/>
              <x14:axisColor rgb="FF000000"/>
            </x14:dataBar>
          </x14:cfRule>
          <xm:sqref>C19:C26 C29</xm:sqref>
        </x14:conditionalFormatting>
        <x14:conditionalFormatting xmlns:xm="http://schemas.microsoft.com/office/excel/2006/main">
          <x14:cfRule type="dataBar" id="{7C443A91-8426-440D-99C7-785B4AB72AB5}">
            <x14:dataBar minLength="0" maxLength="100" border="1" negativeBarBorderColorSameAsPositive="0">
              <x14:cfvo type="autoMin"/>
              <x14:cfvo type="autoMax"/>
              <x14:borderColor rgb="FF638EC6"/>
              <x14:negativeFillColor rgb="FFFF0000"/>
              <x14:negativeBorderColor rgb="FFFF0000"/>
              <x14:axisColor rgb="FF000000"/>
            </x14:dataBar>
          </x14:cfRule>
          <xm:sqref>C14</xm:sqref>
        </x14:conditionalFormatting>
        <x14:conditionalFormatting xmlns:xm="http://schemas.microsoft.com/office/excel/2006/main">
          <x14:cfRule type="dataBar" id="{9EA4ED17-551A-4891-B36C-F6CD8876F51D}">
            <x14:dataBar minLength="0" maxLength="100" gradient="0">
              <x14:cfvo type="autoMin"/>
              <x14:cfvo type="autoMax"/>
              <x14:negativeFillColor rgb="FFFF0000"/>
              <x14:axisColor rgb="FF000000"/>
            </x14:dataBar>
          </x14:cfRule>
          <xm:sqref>C14</xm:sqref>
        </x14:conditionalFormatting>
        <x14:conditionalFormatting xmlns:xm="http://schemas.microsoft.com/office/excel/2006/main">
          <x14:cfRule type="dataBar" id="{0319EBB9-D387-42AE-813E-3DD3B7058806}">
            <x14:dataBar minLength="0" maxLength="100" border="1" negativeBarBorderColorSameAsPositive="0">
              <x14:cfvo type="autoMin"/>
              <x14:cfvo type="autoMax"/>
              <x14:borderColor rgb="FF638EC6"/>
              <x14:negativeFillColor rgb="FFFF0000"/>
              <x14:negativeBorderColor rgb="FFFF0000"/>
              <x14:axisColor rgb="FF000000"/>
            </x14:dataBar>
          </x14:cfRule>
          <xm:sqref>C10</xm:sqref>
        </x14:conditionalFormatting>
        <x14:conditionalFormatting xmlns:xm="http://schemas.microsoft.com/office/excel/2006/main">
          <x14:cfRule type="dataBar" id="{53F8745A-2A6F-421E-BB7E-8053BDDDBBBC}">
            <x14:dataBar minLength="0" maxLength="100" gradient="0">
              <x14:cfvo type="autoMin"/>
              <x14:cfvo type="autoMax"/>
              <x14:negativeFillColor rgb="FFFF0000"/>
              <x14:axisColor rgb="FF000000"/>
            </x14:dataBar>
          </x14:cfRule>
          <xm:sqref>C19:C29</xm:sqref>
        </x14:conditionalFormatting>
        <x14:conditionalFormatting xmlns:xm="http://schemas.microsoft.com/office/excel/2006/main">
          <x14:cfRule type="dataBar" id="{BF128082-7D67-44EF-BEFC-528E8977057A}">
            <x14:dataBar minLength="0" maxLength="100" gradient="0">
              <x14:cfvo type="autoMin"/>
              <x14:cfvo type="autoMax"/>
              <x14:negativeFillColor rgb="FFFF0000"/>
              <x14:axisColor rgb="FF000000"/>
            </x14:dataBar>
          </x14:cfRule>
          <xm:sqref>C15:C54 C9:C13</xm:sqref>
        </x14:conditionalFormatting>
        <x14:conditionalFormatting xmlns:xm="http://schemas.microsoft.com/office/excel/2006/main">
          <x14:cfRule type="dataBar" id="{8DFADB28-6AC8-4DEB-961F-BF10D1D3406F}">
            <x14:dataBar minLength="0" maxLength="100" gradient="0">
              <x14:cfvo type="autoMin"/>
              <x14:cfvo type="autoMax"/>
              <x14:negativeFillColor rgb="FFFF0000"/>
              <x14:axisColor rgb="FF000000"/>
            </x14:dataBar>
          </x14:cfRule>
          <xm:sqref>C9:C54</xm:sqref>
        </x14:conditionalFormatting>
        <x14:conditionalFormatting xmlns:xm="http://schemas.microsoft.com/office/excel/2006/main">
          <x14:cfRule type="dataBar" id="{CCB2E705-0083-4377-A3D3-B42E7A66CACA}">
            <x14:dataBar minLength="0" maxLength="100" gradient="0">
              <x14:cfvo type="autoMin"/>
              <x14:cfvo type="autoMax"/>
              <x14:negativeFillColor rgb="FFFF0000"/>
              <x14:axisColor rgb="FF000000"/>
            </x14:dataBar>
          </x14:cfRule>
          <xm:sqref>C9:C17</xm:sqref>
        </x14:conditionalFormatting>
        <x14:conditionalFormatting xmlns:xm="http://schemas.microsoft.com/office/excel/2006/main">
          <x14:cfRule type="dataBar" id="{EC022F37-F252-43A7-8649-036DE3892DEC}">
            <x14:dataBar minLength="0" maxLength="100" gradient="0">
              <x14:cfvo type="autoMin"/>
              <x14:cfvo type="autoMax"/>
              <x14:negativeFillColor rgb="FFFF0000"/>
              <x14:axisColor rgb="FF000000"/>
            </x14:dataBar>
          </x14:cfRule>
          <xm:sqref>C41:C45</xm:sqref>
        </x14:conditionalFormatting>
        <x14:conditionalFormatting xmlns:xm="http://schemas.microsoft.com/office/excel/2006/main">
          <x14:cfRule type="dataBar" id="{6A9B297B-94D9-48A9-96E4-D4B3B25084A6}">
            <x14:dataBar minLength="0" maxLength="100" gradient="0">
              <x14:cfvo type="autoMin"/>
              <x14:cfvo type="autoMax"/>
              <x14:negativeFillColor rgb="FFFF0000"/>
              <x14:axisColor rgb="FF000000"/>
            </x14:dataBar>
          </x14:cfRule>
          <xm:sqref>C47:C53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5"/>
  <sheetViews>
    <sheetView tabSelected="1" zoomScale="85" zoomScaleNormal="85" workbookViewId="0">
      <selection activeCell="I22" sqref="I22"/>
    </sheetView>
  </sheetViews>
  <sheetFormatPr baseColWidth="10" defaultColWidth="11.42578125" defaultRowHeight="16.5" x14ac:dyDescent="0.3"/>
  <cols>
    <col min="1" max="1" width="8.28515625" style="4" customWidth="1"/>
    <col min="2" max="2" width="9.140625" style="4" customWidth="1"/>
    <col min="3" max="3" width="42.28515625" style="4" customWidth="1"/>
    <col min="4" max="4" width="60.7109375" style="4" customWidth="1"/>
    <col min="5" max="5" width="58.140625" style="4" customWidth="1"/>
    <col min="6" max="6" width="32.5703125" style="7" customWidth="1"/>
    <col min="7" max="7" width="19.140625" style="4" customWidth="1"/>
    <col min="8" max="16384" width="11.42578125" style="4"/>
  </cols>
  <sheetData>
    <row r="1" spans="1:8" ht="18.75" x14ac:dyDescent="0.3">
      <c r="A1" s="314" t="s">
        <v>268</v>
      </c>
      <c r="B1" s="314"/>
      <c r="C1" s="314"/>
      <c r="D1" s="314"/>
      <c r="E1" s="314"/>
      <c r="F1" s="314"/>
      <c r="G1" s="314"/>
      <c r="H1" s="46" t="s">
        <v>12</v>
      </c>
    </row>
    <row r="2" spans="1:8" ht="18.75" x14ac:dyDescent="0.3">
      <c r="A2" s="314" t="s">
        <v>269</v>
      </c>
      <c r="B2" s="314"/>
      <c r="C2" s="314"/>
      <c r="D2" s="314"/>
      <c r="E2" s="314"/>
      <c r="F2" s="314"/>
      <c r="G2" s="314"/>
    </row>
    <row r="3" spans="1:8" ht="18.75" x14ac:dyDescent="0.3">
      <c r="A3" s="314" t="s">
        <v>335</v>
      </c>
      <c r="B3" s="314"/>
      <c r="C3" s="314"/>
      <c r="D3" s="314"/>
      <c r="E3" s="314"/>
      <c r="F3" s="314"/>
      <c r="G3" s="314"/>
    </row>
    <row r="7" spans="1:8" x14ac:dyDescent="0.3">
      <c r="G7" s="7"/>
    </row>
    <row r="8" spans="1:8" x14ac:dyDescent="0.3">
      <c r="G8" s="7"/>
    </row>
    <row r="9" spans="1:8" x14ac:dyDescent="0.3">
      <c r="G9" s="7"/>
    </row>
    <row r="10" spans="1:8" x14ac:dyDescent="0.3">
      <c r="G10" s="7"/>
    </row>
    <row r="11" spans="1:8" ht="24.75" customHeight="1" x14ac:dyDescent="0.3">
      <c r="F11" s="330" t="s">
        <v>270</v>
      </c>
      <c r="G11" s="331"/>
    </row>
    <row r="12" spans="1:8" ht="18.75" x14ac:dyDescent="0.3">
      <c r="F12" s="136" t="s">
        <v>271</v>
      </c>
      <c r="G12" s="132">
        <v>14</v>
      </c>
    </row>
    <row r="13" spans="1:8" ht="18.75" x14ac:dyDescent="0.3">
      <c r="F13" s="136" t="s">
        <v>940</v>
      </c>
      <c r="G13" s="133">
        <v>5</v>
      </c>
    </row>
    <row r="14" spans="1:8" ht="18.75" x14ac:dyDescent="0.3">
      <c r="F14" s="136" t="s">
        <v>272</v>
      </c>
      <c r="G14" s="134">
        <v>10</v>
      </c>
    </row>
    <row r="15" spans="1:8" ht="18.75" x14ac:dyDescent="0.3">
      <c r="F15" s="136" t="s">
        <v>273</v>
      </c>
      <c r="G15" s="135">
        <v>2</v>
      </c>
    </row>
    <row r="16" spans="1:8" ht="17.25" customHeight="1" x14ac:dyDescent="0.3">
      <c r="F16" s="137" t="s">
        <v>127</v>
      </c>
      <c r="G16" s="137">
        <f>SUM(G12:G15)</f>
        <v>31</v>
      </c>
    </row>
    <row r="24" spans="2:7" s="125" customFormat="1" ht="36" x14ac:dyDescent="0.25">
      <c r="B24" s="126" t="s">
        <v>274</v>
      </c>
      <c r="C24" s="126" t="s">
        <v>275</v>
      </c>
      <c r="D24" s="126" t="s">
        <v>276</v>
      </c>
      <c r="E24" s="126" t="s">
        <v>277</v>
      </c>
      <c r="F24" s="126" t="s">
        <v>278</v>
      </c>
      <c r="G24" s="127" t="s">
        <v>279</v>
      </c>
    </row>
    <row r="25" spans="2:7" ht="54.75" customHeight="1" x14ac:dyDescent="0.3">
      <c r="B25" s="100">
        <v>1</v>
      </c>
      <c r="C25" s="101" t="s">
        <v>280</v>
      </c>
      <c r="D25" s="101" t="s">
        <v>281</v>
      </c>
      <c r="E25" s="103" t="s">
        <v>282</v>
      </c>
      <c r="F25" s="102" t="s">
        <v>283</v>
      </c>
      <c r="G25" s="128" t="s">
        <v>271</v>
      </c>
    </row>
    <row r="26" spans="2:7" ht="68.25" customHeight="1" x14ac:dyDescent="0.3">
      <c r="B26" s="100">
        <v>2</v>
      </c>
      <c r="C26" s="101" t="s">
        <v>284</v>
      </c>
      <c r="D26" s="109" t="s">
        <v>961</v>
      </c>
      <c r="E26" s="286" t="s">
        <v>960</v>
      </c>
      <c r="F26" s="102" t="s">
        <v>283</v>
      </c>
      <c r="G26" s="130" t="s">
        <v>298</v>
      </c>
    </row>
    <row r="27" spans="2:7" ht="66" x14ac:dyDescent="0.3">
      <c r="B27" s="100">
        <v>3</v>
      </c>
      <c r="C27" s="101" t="s">
        <v>285</v>
      </c>
      <c r="D27" s="101" t="s">
        <v>286</v>
      </c>
      <c r="E27" s="103" t="s">
        <v>282</v>
      </c>
      <c r="F27" s="102" t="s">
        <v>283</v>
      </c>
      <c r="G27" s="128" t="s">
        <v>271</v>
      </c>
    </row>
    <row r="28" spans="2:7" ht="158.25" customHeight="1" x14ac:dyDescent="0.3">
      <c r="B28" s="100">
        <v>4</v>
      </c>
      <c r="C28" s="101" t="s">
        <v>287</v>
      </c>
      <c r="D28" s="101" t="s">
        <v>288</v>
      </c>
      <c r="E28" s="110" t="s">
        <v>436</v>
      </c>
      <c r="F28" s="102" t="s">
        <v>283</v>
      </c>
      <c r="G28" s="128" t="s">
        <v>271</v>
      </c>
    </row>
    <row r="29" spans="2:7" ht="115.5" customHeight="1" x14ac:dyDescent="0.3">
      <c r="B29" s="100">
        <v>5</v>
      </c>
      <c r="C29" s="282" t="s">
        <v>938</v>
      </c>
      <c r="D29" s="284" t="s">
        <v>958</v>
      </c>
      <c r="E29" s="285" t="s">
        <v>959</v>
      </c>
      <c r="F29" s="283" t="s">
        <v>283</v>
      </c>
      <c r="G29" s="290" t="s">
        <v>271</v>
      </c>
    </row>
    <row r="30" spans="2:7" ht="183" customHeight="1" x14ac:dyDescent="0.3">
      <c r="B30" s="100">
        <v>6</v>
      </c>
      <c r="C30" s="101" t="s">
        <v>290</v>
      </c>
      <c r="D30" s="272" t="s">
        <v>963</v>
      </c>
      <c r="E30" s="274" t="s">
        <v>962</v>
      </c>
      <c r="F30" s="102" t="s">
        <v>283</v>
      </c>
      <c r="G30" s="290" t="s">
        <v>271</v>
      </c>
    </row>
    <row r="31" spans="2:7" ht="122.25" customHeight="1" x14ac:dyDescent="0.3">
      <c r="B31" s="100">
        <v>7</v>
      </c>
      <c r="C31" s="102" t="s">
        <v>291</v>
      </c>
      <c r="D31" s="104" t="s">
        <v>292</v>
      </c>
      <c r="E31" s="103" t="s">
        <v>289</v>
      </c>
      <c r="F31" s="105"/>
      <c r="G31" s="128" t="s">
        <v>271</v>
      </c>
    </row>
    <row r="32" spans="2:7" ht="89.25" customHeight="1" x14ac:dyDescent="0.3">
      <c r="B32" s="100">
        <v>8</v>
      </c>
      <c r="C32" s="101" t="s">
        <v>293</v>
      </c>
      <c r="D32" s="106" t="s">
        <v>978</v>
      </c>
      <c r="E32" s="106" t="s">
        <v>939</v>
      </c>
      <c r="F32" s="107" t="s">
        <v>294</v>
      </c>
      <c r="G32" s="129" t="s">
        <v>940</v>
      </c>
    </row>
    <row r="33" spans="2:7" ht="75" customHeight="1" x14ac:dyDescent="0.3">
      <c r="B33" s="100">
        <v>9</v>
      </c>
      <c r="C33" s="275" t="s">
        <v>295</v>
      </c>
      <c r="D33" s="109" t="s">
        <v>965</v>
      </c>
      <c r="E33" s="287" t="s">
        <v>964</v>
      </c>
      <c r="F33" s="102" t="s">
        <v>283</v>
      </c>
      <c r="G33" s="290" t="s">
        <v>271</v>
      </c>
    </row>
    <row r="34" spans="2:7" ht="96.75" customHeight="1" x14ac:dyDescent="0.3">
      <c r="B34" s="100">
        <v>10</v>
      </c>
      <c r="C34" s="142" t="s">
        <v>297</v>
      </c>
      <c r="D34" s="111" t="s">
        <v>941</v>
      </c>
      <c r="E34" s="288" t="s">
        <v>966</v>
      </c>
      <c r="F34" s="142" t="s">
        <v>283</v>
      </c>
      <c r="G34" s="129" t="s">
        <v>940</v>
      </c>
    </row>
    <row r="35" spans="2:7" ht="85.5" customHeight="1" x14ac:dyDescent="0.3">
      <c r="B35" s="100">
        <v>11</v>
      </c>
      <c r="C35" s="101" t="s">
        <v>299</v>
      </c>
      <c r="D35" s="106" t="s">
        <v>979</v>
      </c>
      <c r="E35" s="289" t="s">
        <v>967</v>
      </c>
      <c r="F35" s="102" t="s">
        <v>300</v>
      </c>
      <c r="G35" s="129" t="s">
        <v>940</v>
      </c>
    </row>
    <row r="36" spans="2:7" ht="66" customHeight="1" x14ac:dyDescent="0.3">
      <c r="B36" s="100">
        <v>12</v>
      </c>
      <c r="C36" s="101" t="s">
        <v>301</v>
      </c>
      <c r="D36" s="106" t="s">
        <v>942</v>
      </c>
      <c r="E36" s="106" t="s">
        <v>436</v>
      </c>
      <c r="F36" s="102" t="s">
        <v>300</v>
      </c>
      <c r="G36" s="130" t="s">
        <v>298</v>
      </c>
    </row>
    <row r="37" spans="2:7" ht="99" x14ac:dyDescent="0.3">
      <c r="B37" s="100">
        <v>13</v>
      </c>
      <c r="C37" s="101" t="s">
        <v>302</v>
      </c>
      <c r="D37" s="106" t="s">
        <v>946</v>
      </c>
      <c r="E37" s="108"/>
      <c r="F37" s="102" t="s">
        <v>300</v>
      </c>
      <c r="G37" s="128" t="s">
        <v>271</v>
      </c>
    </row>
    <row r="38" spans="2:7" ht="66" x14ac:dyDescent="0.3">
      <c r="B38" s="100">
        <v>14</v>
      </c>
      <c r="C38" s="101" t="s">
        <v>303</v>
      </c>
      <c r="D38" s="106" t="s">
        <v>942</v>
      </c>
      <c r="E38" s="273" t="s">
        <v>436</v>
      </c>
      <c r="F38" s="102" t="s">
        <v>300</v>
      </c>
      <c r="G38" s="130" t="s">
        <v>298</v>
      </c>
    </row>
    <row r="39" spans="2:7" ht="70.5" customHeight="1" x14ac:dyDescent="0.3">
      <c r="B39" s="100">
        <v>15</v>
      </c>
      <c r="C39" s="101" t="s">
        <v>304</v>
      </c>
      <c r="D39" s="106" t="s">
        <v>942</v>
      </c>
      <c r="E39" s="273" t="s">
        <v>436</v>
      </c>
      <c r="F39" s="102" t="s">
        <v>95</v>
      </c>
      <c r="G39" s="130" t="s">
        <v>298</v>
      </c>
    </row>
    <row r="40" spans="2:7" ht="66" x14ac:dyDescent="0.3">
      <c r="B40" s="100">
        <v>16</v>
      </c>
      <c r="C40" s="101" t="s">
        <v>305</v>
      </c>
      <c r="D40" s="109" t="s">
        <v>943</v>
      </c>
      <c r="E40" s="276" t="s">
        <v>436</v>
      </c>
      <c r="F40" s="102" t="s">
        <v>306</v>
      </c>
      <c r="G40" s="130" t="s">
        <v>298</v>
      </c>
    </row>
    <row r="41" spans="2:7" ht="126" customHeight="1" x14ac:dyDescent="0.3">
      <c r="B41" s="100">
        <v>17</v>
      </c>
      <c r="C41" s="101" t="s">
        <v>307</v>
      </c>
      <c r="D41" s="109" t="s">
        <v>947</v>
      </c>
      <c r="E41" s="110" t="s">
        <v>436</v>
      </c>
      <c r="F41" s="102" t="s">
        <v>306</v>
      </c>
      <c r="G41" s="130" t="s">
        <v>298</v>
      </c>
    </row>
    <row r="42" spans="2:7" ht="409.5" customHeight="1" x14ac:dyDescent="0.3">
      <c r="B42" s="100">
        <v>18</v>
      </c>
      <c r="C42" s="102" t="s">
        <v>308</v>
      </c>
      <c r="D42" s="111" t="s">
        <v>309</v>
      </c>
      <c r="E42" s="103" t="s">
        <v>310</v>
      </c>
      <c r="F42" s="102" t="s">
        <v>306</v>
      </c>
      <c r="G42" s="128" t="s">
        <v>271</v>
      </c>
    </row>
    <row r="43" spans="2:7" ht="72.75" customHeight="1" x14ac:dyDescent="0.3">
      <c r="B43" s="100">
        <v>19</v>
      </c>
      <c r="C43" s="101" t="s">
        <v>311</v>
      </c>
      <c r="D43" s="101" t="s">
        <v>312</v>
      </c>
      <c r="E43" s="112" t="s">
        <v>296</v>
      </c>
      <c r="F43" s="101" t="s">
        <v>306</v>
      </c>
      <c r="G43" s="128" t="s">
        <v>271</v>
      </c>
    </row>
    <row r="44" spans="2:7" ht="129.75" customHeight="1" x14ac:dyDescent="0.3">
      <c r="B44" s="100">
        <v>20</v>
      </c>
      <c r="C44" s="101" t="s">
        <v>313</v>
      </c>
      <c r="D44" s="101" t="s">
        <v>314</v>
      </c>
      <c r="E44" s="103" t="s">
        <v>296</v>
      </c>
      <c r="F44" s="113" t="s">
        <v>93</v>
      </c>
      <c r="G44" s="128" t="s">
        <v>271</v>
      </c>
    </row>
    <row r="45" spans="2:7" ht="138.75" customHeight="1" x14ac:dyDescent="0.3">
      <c r="B45" s="100">
        <v>21</v>
      </c>
      <c r="C45" s="102" t="s">
        <v>315</v>
      </c>
      <c r="D45" s="140" t="s">
        <v>316</v>
      </c>
      <c r="E45" s="102" t="s">
        <v>997</v>
      </c>
      <c r="F45" s="102" t="s">
        <v>317</v>
      </c>
      <c r="G45" s="128" t="s">
        <v>271</v>
      </c>
    </row>
    <row r="46" spans="2:7" ht="94.5" customHeight="1" x14ac:dyDescent="0.3">
      <c r="B46" s="100">
        <v>22</v>
      </c>
      <c r="C46" s="101" t="s">
        <v>318</v>
      </c>
      <c r="D46" s="106" t="s">
        <v>944</v>
      </c>
      <c r="E46" s="110" t="s">
        <v>436</v>
      </c>
      <c r="F46" s="102" t="s">
        <v>317</v>
      </c>
      <c r="G46" s="130" t="s">
        <v>298</v>
      </c>
    </row>
    <row r="47" spans="2:7" ht="99" customHeight="1" x14ac:dyDescent="0.3">
      <c r="B47" s="100">
        <v>23</v>
      </c>
      <c r="C47" s="109" t="s">
        <v>522</v>
      </c>
      <c r="D47" s="106" t="s">
        <v>939</v>
      </c>
      <c r="E47" s="113" t="s">
        <v>436</v>
      </c>
      <c r="F47" s="141" t="s">
        <v>95</v>
      </c>
      <c r="G47" s="130" t="s">
        <v>298</v>
      </c>
    </row>
    <row r="48" spans="2:7" ht="105" customHeight="1" x14ac:dyDescent="0.3">
      <c r="B48" s="100">
        <v>24</v>
      </c>
      <c r="C48" s="109" t="s">
        <v>319</v>
      </c>
      <c r="D48" s="106" t="s">
        <v>939</v>
      </c>
      <c r="E48" s="113" t="s">
        <v>436</v>
      </c>
      <c r="F48" s="141" t="s">
        <v>95</v>
      </c>
      <c r="G48" s="130" t="s">
        <v>298</v>
      </c>
    </row>
    <row r="49" spans="2:7" ht="119.25" customHeight="1" x14ac:dyDescent="0.3">
      <c r="B49" s="100">
        <v>25</v>
      </c>
      <c r="C49" s="101" t="s">
        <v>320</v>
      </c>
      <c r="D49" s="113" t="s">
        <v>945</v>
      </c>
      <c r="E49" s="113" t="s">
        <v>436</v>
      </c>
      <c r="F49" s="141" t="s">
        <v>95</v>
      </c>
      <c r="G49" s="129" t="s">
        <v>940</v>
      </c>
    </row>
    <row r="50" spans="2:7" ht="82.5" x14ac:dyDescent="0.3">
      <c r="B50" s="100">
        <v>26</v>
      </c>
      <c r="C50" s="101" t="s">
        <v>948</v>
      </c>
      <c r="D50" s="279" t="s">
        <v>953</v>
      </c>
      <c r="E50" s="279" t="s">
        <v>953</v>
      </c>
      <c r="F50" s="141" t="s">
        <v>95</v>
      </c>
      <c r="G50" s="129" t="s">
        <v>940</v>
      </c>
    </row>
    <row r="51" spans="2:7" ht="82.5" x14ac:dyDescent="0.3">
      <c r="B51" s="100">
        <v>27</v>
      </c>
      <c r="C51" s="101" t="s">
        <v>321</v>
      </c>
      <c r="D51" s="113" t="s">
        <v>980</v>
      </c>
      <c r="E51" s="279" t="s">
        <v>951</v>
      </c>
      <c r="F51" s="141" t="s">
        <v>95</v>
      </c>
      <c r="G51" s="128" t="s">
        <v>271</v>
      </c>
    </row>
    <row r="52" spans="2:7" ht="162.75" customHeight="1" x14ac:dyDescent="0.3">
      <c r="B52" s="100">
        <v>28</v>
      </c>
      <c r="C52" s="101" t="s">
        <v>916</v>
      </c>
      <c r="D52" s="113" t="s">
        <v>981</v>
      </c>
      <c r="E52" s="279" t="s">
        <v>952</v>
      </c>
      <c r="F52" s="142" t="s">
        <v>317</v>
      </c>
      <c r="G52" s="128" t="s">
        <v>271</v>
      </c>
    </row>
    <row r="53" spans="2:7" ht="114.75" customHeight="1" x14ac:dyDescent="0.3">
      <c r="B53" s="100">
        <v>29</v>
      </c>
      <c r="C53" s="101" t="s">
        <v>322</v>
      </c>
      <c r="D53" s="106" t="s">
        <v>942</v>
      </c>
      <c r="E53" s="106" t="s">
        <v>436</v>
      </c>
      <c r="F53" s="142" t="s">
        <v>317</v>
      </c>
      <c r="G53" s="130" t="s">
        <v>298</v>
      </c>
    </row>
    <row r="54" spans="2:7" ht="83.25" customHeight="1" x14ac:dyDescent="0.3">
      <c r="B54" s="100">
        <v>30</v>
      </c>
      <c r="C54" s="101" t="s">
        <v>1012</v>
      </c>
      <c r="D54" s="100" t="s">
        <v>436</v>
      </c>
      <c r="E54" s="100" t="s">
        <v>436</v>
      </c>
      <c r="F54" s="142"/>
      <c r="G54" s="131" t="s">
        <v>273</v>
      </c>
    </row>
    <row r="55" spans="2:7" ht="78.75" customHeight="1" x14ac:dyDescent="0.3">
      <c r="B55" s="100">
        <v>31</v>
      </c>
      <c r="C55" s="101" t="s">
        <v>977</v>
      </c>
      <c r="D55" s="100" t="s">
        <v>436</v>
      </c>
      <c r="E55" s="100" t="s">
        <v>436</v>
      </c>
      <c r="F55" s="142"/>
      <c r="G55" s="131" t="s">
        <v>273</v>
      </c>
    </row>
  </sheetData>
  <autoFilter ref="A24:H54" xr:uid="{00000000-0001-0000-0900-000000000000}"/>
  <mergeCells count="4">
    <mergeCell ref="F11:G11"/>
    <mergeCell ref="A1:G1"/>
    <mergeCell ref="A2:G2"/>
    <mergeCell ref="A3:G3"/>
  </mergeCells>
  <hyperlinks>
    <hyperlink ref="H1" location="INICIO" display="Regresar" xr:uid="{DE7B2417-2810-4F94-953F-300DA1BF5FBD}"/>
    <hyperlink ref="E25" r:id="rId1" xr:uid="{D922C225-A5F2-4C1B-B3CA-10F81D894572}"/>
    <hyperlink ref="E27" r:id="rId2" xr:uid="{F1A8FF23-02C4-4459-82E2-7B42CB4CC55D}"/>
    <hyperlink ref="E31" r:id="rId3" xr:uid="{F06E8D24-8F4C-467B-A6DC-B450145CA256}"/>
    <hyperlink ref="E42" r:id="rId4" display="../../../../../../../../../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0" xr:uid="{5D736B5D-D1C7-460C-BFB2-6881C0171654}"/>
    <hyperlink ref="E43" r:id="rId5" xr:uid="{399C49FC-198F-418C-9EDF-1F823FC6F090}"/>
    <hyperlink ref="E44" r:id="rId6" xr:uid="{EB61C954-FE68-4D13-8E05-B969FBFE96A5}"/>
    <hyperlink ref="E30" r:id="rId7" display="https://www.youtube.com/watch?v=iKVl2zJXuYo" xr:uid="{B605D46A-2F5A-4D5C-832A-6A5196F3519A}"/>
    <hyperlink ref="E29" r:id="rId8" display="https://caroycuervo-my.sharepoint.com/personal/planeacion_caroycuervo_gov_co/_layouts/15/onedrive.aspx?id=%2Fpersonal%2Fplaneacion%5Fcaroycuervo%5Fgov%5Fco%2FDocuments%2F1%2E%20PLA%20TRD%2F2024%2F0%2E%20DOCUMENTOS%5FDE%5FAPOYO%2FRELACIONAMIENTO%5FCON%5FEL%5FCIUDADANO%2FAUD%5FCON%5FINTE%5FPQRSDF&amp;ga=1" xr:uid="{FBBE81C1-363E-42C9-906F-71AFF6944A7C}"/>
    <hyperlink ref="E33" r:id="rId9" xr:uid="{72C3F4D8-7C9B-4CC3-987D-8BDC0BBA590E}"/>
  </hyperlinks>
  <pageMargins left="0.7" right="0.7" top="0.75" bottom="0.75" header="0.3" footer="0.3"/>
  <pageSetup orientation="portrait"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C6E4-E8C6-4EC0-ADEF-7E758736EECA}">
  <dimension ref="B2:K26"/>
  <sheetViews>
    <sheetView zoomScaleNormal="100" workbookViewId="0">
      <selection activeCell="N19" sqref="N19"/>
    </sheetView>
  </sheetViews>
  <sheetFormatPr baseColWidth="10" defaultColWidth="11.42578125" defaultRowHeight="15" x14ac:dyDescent="0.25"/>
  <cols>
    <col min="1" max="16384" width="11.42578125" style="1"/>
  </cols>
  <sheetData>
    <row r="2" spans="11:11" x14ac:dyDescent="0.25">
      <c r="K2" s="3" t="s">
        <v>12</v>
      </c>
    </row>
    <row r="26" spans="2:2" x14ac:dyDescent="0.25">
      <c r="B26" s="67" t="s">
        <v>323</v>
      </c>
    </row>
  </sheetData>
  <hyperlinks>
    <hyperlink ref="K2" location="categoria" display="Regresar" xr:uid="{AA5EDAB2-3F09-47BB-8730-551DFE067061}"/>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8B7B6-86DE-445B-983A-DF299D70D593}">
  <sheetPr>
    <tabColor rgb="FFFFC000"/>
  </sheetPr>
  <dimension ref="A1"/>
  <sheetViews>
    <sheetView workbookViewId="0">
      <selection activeCell="Q31" sqref="Q31"/>
    </sheetView>
  </sheetViews>
  <sheetFormatPr baseColWidth="10"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533D-5C52-4B8B-946D-929AB89358A8}">
  <dimension ref="A1"/>
  <sheetViews>
    <sheetView workbookViewId="0">
      <selection activeCell="M23" sqref="M23"/>
    </sheetView>
  </sheetViews>
  <sheetFormatPr baseColWidth="10" defaultColWidth="11.42578125" defaultRowHeight="15" x14ac:dyDescent="0.25"/>
  <cols>
    <col min="1" max="16384" width="11.42578125" style="1"/>
  </cols>
  <sheetData>
    <row r="1" spans="1:1" x14ac:dyDescent="0.25">
      <c r="A1" s="2" t="s">
        <v>324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workbookViewId="0">
      <selection activeCell="A2" sqref="A2:D2"/>
    </sheetView>
  </sheetViews>
  <sheetFormatPr baseColWidth="10" defaultColWidth="11.42578125" defaultRowHeight="16.5" x14ac:dyDescent="0.3"/>
  <cols>
    <col min="1" max="1" width="4.28515625" style="4" customWidth="1"/>
    <col min="2" max="2" width="8.7109375" style="4" customWidth="1"/>
    <col min="3" max="3" width="46" style="4" customWidth="1"/>
    <col min="4" max="4" width="136.28515625" style="4" customWidth="1"/>
    <col min="5" max="16384" width="11.42578125" style="4"/>
  </cols>
  <sheetData>
    <row r="1" spans="1:14" ht="15.75" customHeight="1" x14ac:dyDescent="0.3">
      <c r="A1" s="299" t="s">
        <v>11</v>
      </c>
      <c r="B1" s="299"/>
      <c r="C1" s="299"/>
      <c r="D1" s="299"/>
      <c r="E1" s="3" t="s">
        <v>12</v>
      </c>
      <c r="F1" s="9"/>
      <c r="G1" s="9"/>
      <c r="H1" s="9"/>
      <c r="I1" s="9"/>
      <c r="J1" s="9"/>
      <c r="K1" s="9"/>
      <c r="L1" s="9"/>
      <c r="M1" s="9"/>
      <c r="N1" s="9"/>
    </row>
    <row r="2" spans="1:14" ht="15.75" customHeight="1" x14ac:dyDescent="0.3">
      <c r="A2" s="299" t="s">
        <v>13</v>
      </c>
      <c r="B2" s="299"/>
      <c r="C2" s="299"/>
      <c r="D2" s="299"/>
      <c r="E2" s="9"/>
      <c r="F2" s="9"/>
      <c r="G2" s="9"/>
      <c r="H2" s="9"/>
      <c r="I2" s="9"/>
      <c r="J2" s="9"/>
      <c r="K2" s="9"/>
      <c r="L2" s="9"/>
      <c r="M2" s="9"/>
      <c r="N2" s="9"/>
    </row>
    <row r="3" spans="1:14" ht="15.75" customHeight="1" x14ac:dyDescent="0.3">
      <c r="A3" s="299" t="s">
        <v>333</v>
      </c>
      <c r="B3" s="299"/>
      <c r="C3" s="299"/>
      <c r="D3" s="299"/>
      <c r="E3" s="9"/>
      <c r="F3" s="9"/>
      <c r="G3" s="9"/>
      <c r="H3" s="9"/>
      <c r="I3" s="9"/>
      <c r="J3" s="9"/>
      <c r="K3" s="9"/>
      <c r="L3" s="9"/>
      <c r="M3" s="9"/>
      <c r="N3" s="9"/>
    </row>
    <row r="5" spans="1:14" x14ac:dyDescent="0.3">
      <c r="B5" s="57" t="s">
        <v>14</v>
      </c>
      <c r="C5" s="57" t="s">
        <v>15</v>
      </c>
      <c r="D5" s="57" t="s">
        <v>16</v>
      </c>
    </row>
    <row r="6" spans="1:14" ht="102.75" customHeight="1" x14ac:dyDescent="0.3">
      <c r="B6" s="58">
        <v>1</v>
      </c>
      <c r="C6" s="59" t="s">
        <v>17</v>
      </c>
      <c r="D6" s="60" t="s">
        <v>18</v>
      </c>
    </row>
    <row r="7" spans="1:14" ht="113.25" customHeight="1" x14ac:dyDescent="0.3">
      <c r="B7" s="58">
        <v>2</v>
      </c>
      <c r="C7" s="61" t="s">
        <v>19</v>
      </c>
      <c r="D7" s="60" t="s">
        <v>20</v>
      </c>
    </row>
    <row r="8" spans="1:14" ht="148.5" customHeight="1" x14ac:dyDescent="0.3">
      <c r="B8" s="58">
        <v>3</v>
      </c>
      <c r="C8" s="59" t="s">
        <v>21</v>
      </c>
      <c r="D8" s="60" t="s">
        <v>982</v>
      </c>
    </row>
    <row r="9" spans="1:14" ht="105.75" customHeight="1" x14ac:dyDescent="0.3">
      <c r="B9" s="58">
        <v>4</v>
      </c>
      <c r="C9" s="59" t="s">
        <v>983</v>
      </c>
      <c r="D9" s="60" t="s">
        <v>984</v>
      </c>
    </row>
    <row r="10" spans="1:14" ht="216.75" x14ac:dyDescent="0.3">
      <c r="B10" s="301">
        <v>5</v>
      </c>
      <c r="C10" s="300" t="s">
        <v>22</v>
      </c>
      <c r="D10" s="60" t="s">
        <v>23</v>
      </c>
    </row>
    <row r="11" spans="1:14" ht="154.5" customHeight="1" x14ac:dyDescent="0.3">
      <c r="B11" s="301"/>
      <c r="C11" s="300"/>
      <c r="D11" s="60" t="s">
        <v>24</v>
      </c>
    </row>
    <row r="12" spans="1:14" ht="114" customHeight="1" x14ac:dyDescent="0.3">
      <c r="B12" s="301"/>
      <c r="C12" s="300"/>
      <c r="D12" s="60" t="s">
        <v>25</v>
      </c>
    </row>
    <row r="13" spans="1:14" ht="106.5" customHeight="1" x14ac:dyDescent="0.3">
      <c r="B13" s="301"/>
      <c r="C13" s="300"/>
      <c r="D13" s="60" t="s">
        <v>26</v>
      </c>
    </row>
    <row r="14" spans="1:14" ht="122.25" customHeight="1" x14ac:dyDescent="0.3">
      <c r="B14" s="58">
        <v>6</v>
      </c>
      <c r="C14" s="59" t="s">
        <v>27</v>
      </c>
      <c r="D14" s="60" t="s">
        <v>28</v>
      </c>
    </row>
    <row r="15" spans="1:14" ht="307.5" customHeight="1" x14ac:dyDescent="0.3">
      <c r="B15" s="301">
        <v>7</v>
      </c>
      <c r="C15" s="300" t="s">
        <v>29</v>
      </c>
      <c r="D15" s="62" t="s">
        <v>30</v>
      </c>
    </row>
    <row r="16" spans="1:14" ht="192.75" customHeight="1" x14ac:dyDescent="0.3">
      <c r="B16" s="301"/>
      <c r="C16" s="300"/>
      <c r="D16" s="62" t="s">
        <v>31</v>
      </c>
    </row>
    <row r="17" spans="2:4" ht="237.75" customHeight="1" x14ac:dyDescent="0.3">
      <c r="B17" s="301"/>
      <c r="C17" s="300"/>
      <c r="D17" s="60" t="s">
        <v>32</v>
      </c>
    </row>
    <row r="18" spans="2:4" ht="373.5" customHeight="1" x14ac:dyDescent="0.3">
      <c r="B18" s="301">
        <v>8</v>
      </c>
      <c r="C18" s="300" t="s">
        <v>33</v>
      </c>
      <c r="D18" s="60" t="s">
        <v>34</v>
      </c>
    </row>
    <row r="19" spans="2:4" ht="339.75" customHeight="1" x14ac:dyDescent="0.3">
      <c r="B19" s="301"/>
      <c r="C19" s="300"/>
      <c r="D19" s="62" t="s">
        <v>35</v>
      </c>
    </row>
    <row r="20" spans="2:4" ht="283.5" customHeight="1" x14ac:dyDescent="0.3">
      <c r="B20" s="58">
        <v>9</v>
      </c>
      <c r="C20" s="59" t="s">
        <v>985</v>
      </c>
      <c r="D20" s="62" t="s">
        <v>36</v>
      </c>
    </row>
    <row r="21" spans="2:4" ht="100.5" customHeight="1" x14ac:dyDescent="0.3">
      <c r="B21" s="58">
        <v>10</v>
      </c>
      <c r="C21" s="59" t="s">
        <v>37</v>
      </c>
      <c r="D21" s="63" t="s">
        <v>38</v>
      </c>
    </row>
    <row r="22" spans="2:4" ht="234" customHeight="1" x14ac:dyDescent="0.3">
      <c r="B22" s="58">
        <v>11</v>
      </c>
      <c r="C22" s="59" t="s">
        <v>39</v>
      </c>
      <c r="D22" s="62" t="s">
        <v>40</v>
      </c>
    </row>
    <row r="23" spans="2:4" ht="397.5" customHeight="1" x14ac:dyDescent="0.3">
      <c r="B23" s="58">
        <v>12</v>
      </c>
      <c r="C23" s="59" t="s">
        <v>41</v>
      </c>
      <c r="D23" s="62" t="s">
        <v>986</v>
      </c>
    </row>
    <row r="24" spans="2:4" ht="243.75" customHeight="1" x14ac:dyDescent="0.3">
      <c r="B24" s="58">
        <v>13</v>
      </c>
      <c r="C24" s="59" t="s">
        <v>42</v>
      </c>
      <c r="D24" s="62" t="s">
        <v>43</v>
      </c>
    </row>
    <row r="25" spans="2:4" ht="247.5" customHeight="1" x14ac:dyDescent="0.3">
      <c r="B25" s="58">
        <v>15</v>
      </c>
      <c r="C25" s="59" t="s">
        <v>44</v>
      </c>
      <c r="D25" s="294" t="s">
        <v>987</v>
      </c>
    </row>
    <row r="26" spans="2:4" ht="358.5" customHeight="1" x14ac:dyDescent="0.3">
      <c r="B26" s="58">
        <v>16</v>
      </c>
      <c r="C26" s="59" t="s">
        <v>45</v>
      </c>
      <c r="D26" s="62" t="s">
        <v>46</v>
      </c>
    </row>
    <row r="27" spans="2:4" ht="180" x14ac:dyDescent="0.3">
      <c r="B27" s="58">
        <v>17</v>
      </c>
      <c r="C27" s="59" t="s">
        <v>988</v>
      </c>
      <c r="D27" s="64" t="s">
        <v>989</v>
      </c>
    </row>
  </sheetData>
  <mergeCells count="9">
    <mergeCell ref="A1:D1"/>
    <mergeCell ref="A2:D2"/>
    <mergeCell ref="A3:D3"/>
    <mergeCell ref="C18:C19"/>
    <mergeCell ref="B18:B19"/>
    <mergeCell ref="C10:C13"/>
    <mergeCell ref="B10:B13"/>
    <mergeCell ref="C15:C17"/>
    <mergeCell ref="B15:B17"/>
  </mergeCells>
  <hyperlinks>
    <hyperlink ref="E1" location="INICIO" display="Regresar" xr:uid="{A091C0A1-B396-42EC-BAC1-AF75715F9E25}"/>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4"/>
  <sheetViews>
    <sheetView workbookViewId="0">
      <selection activeCell="G15" sqref="G15"/>
    </sheetView>
  </sheetViews>
  <sheetFormatPr baseColWidth="10" defaultColWidth="11.42578125" defaultRowHeight="16.5" x14ac:dyDescent="0.3"/>
  <cols>
    <col min="1" max="1" width="11.42578125" style="4"/>
    <col min="2" max="2" width="23" style="4" customWidth="1"/>
    <col min="3" max="3" width="47.28515625" style="4" customWidth="1"/>
    <col min="4" max="4" width="19" style="4" customWidth="1"/>
    <col min="5" max="5" width="30.7109375" style="4" customWidth="1"/>
    <col min="6" max="16384" width="11.42578125" style="4"/>
  </cols>
  <sheetData>
    <row r="1" spans="1:13" x14ac:dyDescent="0.3">
      <c r="A1" s="303" t="s">
        <v>1</v>
      </c>
      <c r="B1" s="303"/>
      <c r="C1" s="303"/>
      <c r="D1" s="303"/>
      <c r="E1" s="303"/>
      <c r="F1" s="303"/>
      <c r="G1" s="303"/>
      <c r="H1" s="303"/>
      <c r="I1" s="303"/>
      <c r="J1" s="303"/>
      <c r="K1" s="303"/>
      <c r="L1" s="303"/>
      <c r="M1" s="3" t="s">
        <v>12</v>
      </c>
    </row>
    <row r="2" spans="1:13" x14ac:dyDescent="0.3">
      <c r="A2" s="303" t="s">
        <v>47</v>
      </c>
      <c r="B2" s="303"/>
      <c r="C2" s="303"/>
      <c r="D2" s="303"/>
      <c r="E2" s="303"/>
      <c r="F2" s="303"/>
      <c r="G2" s="303"/>
      <c r="H2" s="303"/>
      <c r="I2" s="303"/>
      <c r="J2" s="303"/>
      <c r="K2" s="303"/>
      <c r="L2" s="303"/>
    </row>
    <row r="3" spans="1:13" x14ac:dyDescent="0.3">
      <c r="A3" s="303" t="s">
        <v>326</v>
      </c>
      <c r="B3" s="303"/>
      <c r="C3" s="303"/>
      <c r="D3" s="303"/>
      <c r="E3" s="303"/>
      <c r="F3" s="303"/>
      <c r="G3" s="303"/>
      <c r="H3" s="303"/>
      <c r="I3" s="303"/>
      <c r="J3" s="303"/>
      <c r="K3" s="303"/>
      <c r="L3" s="303"/>
    </row>
    <row r="5" spans="1:13" ht="17.25" x14ac:dyDescent="0.3">
      <c r="A5" s="10" t="s">
        <v>990</v>
      </c>
      <c r="B5" s="11"/>
    </row>
    <row r="6" spans="1:13" ht="10.5" customHeight="1" x14ac:dyDescent="0.3">
      <c r="A6" s="12"/>
    </row>
    <row r="7" spans="1:13" ht="103.5" customHeight="1" x14ac:dyDescent="0.3">
      <c r="A7" s="302" t="s">
        <v>48</v>
      </c>
      <c r="B7" s="302"/>
      <c r="C7" s="302"/>
      <c r="D7" s="302"/>
      <c r="E7" s="302"/>
      <c r="F7" s="302"/>
      <c r="G7" s="302"/>
      <c r="H7" s="302"/>
      <c r="I7" s="302"/>
      <c r="J7" s="302"/>
      <c r="K7" s="302"/>
      <c r="L7" s="302"/>
    </row>
    <row r="8" spans="1:13" ht="39.75" customHeight="1" x14ac:dyDescent="0.3">
      <c r="A8" s="302" t="s">
        <v>49</v>
      </c>
      <c r="B8" s="302"/>
      <c r="C8" s="302"/>
      <c r="D8" s="302"/>
      <c r="E8" s="302"/>
      <c r="F8" s="302"/>
      <c r="G8" s="302"/>
      <c r="H8" s="302"/>
      <c r="I8" s="302"/>
      <c r="J8" s="302"/>
      <c r="K8" s="302"/>
      <c r="L8" s="302"/>
    </row>
    <row r="9" spans="1:13" ht="12" customHeight="1" x14ac:dyDescent="0.3">
      <c r="A9" s="12"/>
    </row>
    <row r="10" spans="1:13" ht="17.25" x14ac:dyDescent="0.3">
      <c r="C10" s="65" t="s">
        <v>50</v>
      </c>
      <c r="D10" s="65" t="s">
        <v>51</v>
      </c>
      <c r="E10" s="65" t="s">
        <v>52</v>
      </c>
    </row>
    <row r="11" spans="1:13" ht="17.25" x14ac:dyDescent="0.3">
      <c r="C11" s="94" t="s">
        <v>53</v>
      </c>
      <c r="D11" s="66">
        <v>5</v>
      </c>
      <c r="E11" s="66" t="s">
        <v>54</v>
      </c>
      <c r="F11" s="114"/>
      <c r="G11" s="114"/>
      <c r="H11" s="114"/>
      <c r="I11" s="114"/>
      <c r="J11" s="114"/>
      <c r="K11" s="114"/>
      <c r="L11" s="114"/>
      <c r="M11" s="114"/>
    </row>
    <row r="12" spans="1:13" ht="17.25" x14ac:dyDescent="0.3">
      <c r="C12" s="94" t="s">
        <v>55</v>
      </c>
      <c r="D12" s="304">
        <v>10</v>
      </c>
      <c r="E12" s="304" t="s">
        <v>54</v>
      </c>
      <c r="F12" s="114"/>
      <c r="G12" s="114"/>
      <c r="H12" s="114"/>
      <c r="I12" s="114"/>
      <c r="J12" s="114"/>
      <c r="K12" s="114"/>
      <c r="L12" s="114"/>
      <c r="M12" s="114"/>
    </row>
    <row r="13" spans="1:13" ht="15.75" customHeight="1" x14ac:dyDescent="0.3">
      <c r="C13" s="94" t="s">
        <v>56</v>
      </c>
      <c r="D13" s="304"/>
      <c r="E13" s="304"/>
      <c r="F13" s="114" t="s">
        <v>57</v>
      </c>
      <c r="G13" s="114"/>
      <c r="H13" s="114"/>
      <c r="I13" s="114"/>
      <c r="J13" s="114"/>
      <c r="K13" s="114"/>
      <c r="L13" s="114"/>
      <c r="M13" s="114"/>
    </row>
    <row r="14" spans="1:13" ht="15.75" customHeight="1" x14ac:dyDescent="0.3">
      <c r="C14" s="94" t="s">
        <v>332</v>
      </c>
      <c r="D14" s="304"/>
      <c r="E14" s="304"/>
      <c r="F14" s="114"/>
      <c r="G14" s="114"/>
      <c r="H14" s="114"/>
      <c r="I14" s="114"/>
      <c r="J14" s="114"/>
      <c r="K14" s="114"/>
      <c r="L14" s="114"/>
      <c r="M14" s="114"/>
    </row>
    <row r="15" spans="1:13" ht="17.25" x14ac:dyDescent="0.3">
      <c r="C15" s="94" t="s">
        <v>58</v>
      </c>
      <c r="D15" s="304">
        <v>15</v>
      </c>
      <c r="E15" s="304" t="s">
        <v>54</v>
      </c>
      <c r="F15" s="114" t="s">
        <v>59</v>
      </c>
      <c r="G15" s="114"/>
      <c r="H15" s="114"/>
      <c r="I15" s="114"/>
      <c r="J15" s="114"/>
      <c r="K15" s="114"/>
      <c r="L15" s="114"/>
      <c r="M15" s="114"/>
    </row>
    <row r="16" spans="1:13" ht="17.25" x14ac:dyDescent="0.3">
      <c r="C16" s="94" t="s">
        <v>60</v>
      </c>
      <c r="D16" s="304"/>
      <c r="E16" s="304"/>
      <c r="F16" s="114"/>
      <c r="G16" s="114"/>
      <c r="H16" s="114"/>
      <c r="I16" s="114"/>
      <c r="J16" s="114"/>
      <c r="K16" s="114"/>
      <c r="L16" s="114"/>
      <c r="M16" s="114"/>
    </row>
    <row r="17" spans="3:13" ht="17.25" x14ac:dyDescent="0.3">
      <c r="C17" s="94" t="s">
        <v>61</v>
      </c>
      <c r="D17" s="304"/>
      <c r="E17" s="304"/>
      <c r="F17" s="114"/>
      <c r="G17" s="114" t="s">
        <v>62</v>
      </c>
      <c r="H17" s="114"/>
      <c r="I17" s="114"/>
      <c r="J17" s="114" t="s">
        <v>63</v>
      </c>
      <c r="K17" s="114"/>
      <c r="L17" s="114"/>
      <c r="M17" s="114"/>
    </row>
    <row r="18" spans="3:13" ht="17.25" x14ac:dyDescent="0.3">
      <c r="C18" s="94" t="s">
        <v>64</v>
      </c>
      <c r="D18" s="304"/>
      <c r="E18" s="304"/>
      <c r="F18" s="114" t="s">
        <v>65</v>
      </c>
      <c r="G18" s="114"/>
      <c r="H18" s="114"/>
      <c r="I18" s="114"/>
      <c r="J18" s="114"/>
      <c r="K18" s="114"/>
      <c r="L18" s="114"/>
      <c r="M18" s="114"/>
    </row>
    <row r="19" spans="3:13" ht="17.25" x14ac:dyDescent="0.3">
      <c r="C19" s="94" t="s">
        <v>66</v>
      </c>
      <c r="D19" s="66">
        <v>30</v>
      </c>
      <c r="E19" s="66" t="s">
        <v>54</v>
      </c>
      <c r="F19" s="114"/>
      <c r="G19" s="114"/>
      <c r="H19" s="114"/>
      <c r="I19" s="114"/>
      <c r="J19" s="114"/>
      <c r="K19" s="114"/>
      <c r="L19" s="114"/>
      <c r="M19" s="114"/>
    </row>
    <row r="20" spans="3:13" ht="17.25" x14ac:dyDescent="0.3">
      <c r="C20" s="94" t="s">
        <v>329</v>
      </c>
      <c r="D20" s="66">
        <v>5</v>
      </c>
      <c r="E20" s="66" t="s">
        <v>54</v>
      </c>
      <c r="F20" s="114"/>
      <c r="G20" s="114"/>
      <c r="H20" s="114"/>
      <c r="I20" s="114"/>
      <c r="J20" s="114"/>
      <c r="K20" s="114"/>
      <c r="L20" s="114"/>
      <c r="M20" s="114"/>
    </row>
    <row r="21" spans="3:13" ht="103.5" x14ac:dyDescent="0.3">
      <c r="C21" s="143" t="s">
        <v>327</v>
      </c>
      <c r="D21" s="144">
        <v>10</v>
      </c>
      <c r="E21" s="94" t="s">
        <v>328</v>
      </c>
    </row>
    <row r="22" spans="3:13" ht="103.5" x14ac:dyDescent="0.3">
      <c r="C22" s="143" t="s">
        <v>330</v>
      </c>
      <c r="D22" s="144">
        <v>10</v>
      </c>
      <c r="E22" s="94" t="s">
        <v>331</v>
      </c>
    </row>
    <row r="23" spans="3:13" ht="21" x14ac:dyDescent="0.45">
      <c r="C23" s="174"/>
    </row>
    <row r="24" spans="3:13" ht="21" x14ac:dyDescent="0.45">
      <c r="C24" s="174"/>
    </row>
  </sheetData>
  <mergeCells count="9">
    <mergeCell ref="A7:L7"/>
    <mergeCell ref="A8:L8"/>
    <mergeCell ref="A1:L1"/>
    <mergeCell ref="E12:E14"/>
    <mergeCell ref="E15:E18"/>
    <mergeCell ref="D15:D18"/>
    <mergeCell ref="D12:D14"/>
    <mergeCell ref="A2:L2"/>
    <mergeCell ref="A3:L3"/>
  </mergeCells>
  <hyperlinks>
    <hyperlink ref="M1" location="INICIO" display="Regresar" xr:uid="{D4866BCA-BD9B-4635-AC9C-CC1DB2C7DEC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32"/>
  <sheetViews>
    <sheetView zoomScale="85" zoomScaleNormal="85" workbookViewId="0">
      <selection activeCell="O31" sqref="O31"/>
    </sheetView>
  </sheetViews>
  <sheetFormatPr baseColWidth="10" defaultColWidth="11.42578125" defaultRowHeight="16.5" x14ac:dyDescent="0.3"/>
  <cols>
    <col min="1" max="1" width="11.42578125" style="4"/>
    <col min="2" max="2" width="40" style="4" customWidth="1"/>
    <col min="3" max="3" width="14.5703125" style="4" customWidth="1"/>
    <col min="4" max="4" width="14.28515625" style="4" customWidth="1"/>
    <col min="5" max="5" width="15.85546875" style="4" customWidth="1"/>
    <col min="6" max="6" width="16" style="4" customWidth="1"/>
    <col min="7" max="7" width="13.140625" style="4" customWidth="1"/>
    <col min="8" max="16384" width="11.42578125" style="4"/>
  </cols>
  <sheetData>
    <row r="1" spans="1:16" x14ac:dyDescent="0.3">
      <c r="A1" s="299" t="s">
        <v>11</v>
      </c>
      <c r="B1" s="299"/>
      <c r="C1" s="299"/>
      <c r="D1" s="299"/>
      <c r="E1" s="299"/>
      <c r="F1" s="299"/>
      <c r="G1" s="299"/>
      <c r="H1" s="299"/>
      <c r="I1" s="299"/>
      <c r="J1" s="299"/>
      <c r="K1" s="299"/>
      <c r="L1" s="299"/>
      <c r="M1" s="299"/>
      <c r="N1" s="299"/>
      <c r="O1" s="299"/>
      <c r="P1" s="3" t="s">
        <v>12</v>
      </c>
    </row>
    <row r="2" spans="1:16" x14ac:dyDescent="0.3">
      <c r="A2" s="299" t="s">
        <v>67</v>
      </c>
      <c r="B2" s="299"/>
      <c r="C2" s="299"/>
      <c r="D2" s="299"/>
      <c r="E2" s="299"/>
      <c r="F2" s="299"/>
      <c r="G2" s="299"/>
      <c r="H2" s="299"/>
      <c r="I2" s="299"/>
      <c r="J2" s="299"/>
      <c r="K2" s="299"/>
      <c r="L2" s="299"/>
      <c r="M2" s="299"/>
      <c r="N2" s="299"/>
      <c r="O2" s="299"/>
    </row>
    <row r="3" spans="1:16" x14ac:dyDescent="0.3">
      <c r="A3" s="299" t="s">
        <v>333</v>
      </c>
      <c r="B3" s="299"/>
      <c r="C3" s="299"/>
      <c r="D3" s="299"/>
      <c r="E3" s="299"/>
      <c r="F3" s="299"/>
      <c r="G3" s="299"/>
      <c r="H3" s="299"/>
      <c r="I3" s="299"/>
      <c r="J3" s="299"/>
      <c r="K3" s="299"/>
      <c r="L3" s="299"/>
      <c r="M3" s="299"/>
      <c r="N3" s="299"/>
      <c r="O3" s="299"/>
    </row>
    <row r="8" spans="1:16" s="34" customFormat="1" ht="18.75" x14ac:dyDescent="0.3">
      <c r="A8" s="33" t="s">
        <v>334</v>
      </c>
    </row>
    <row r="10" spans="1:16" x14ac:dyDescent="0.3">
      <c r="B10" s="307" t="s">
        <v>68</v>
      </c>
      <c r="C10" s="307"/>
    </row>
    <row r="11" spans="1:16" ht="45" customHeight="1" x14ac:dyDescent="0.3">
      <c r="B11" s="145" t="s">
        <v>69</v>
      </c>
      <c r="C11" s="145" t="s">
        <v>336</v>
      </c>
    </row>
    <row r="12" spans="1:16" x14ac:dyDescent="0.3">
      <c r="B12" s="146" t="s">
        <v>73</v>
      </c>
      <c r="C12" s="147">
        <v>10</v>
      </c>
    </row>
    <row r="13" spans="1:16" x14ac:dyDescent="0.3">
      <c r="B13" s="146" t="s">
        <v>77</v>
      </c>
      <c r="C13" s="147">
        <v>1</v>
      </c>
    </row>
    <row r="14" spans="1:16" x14ac:dyDescent="0.3">
      <c r="B14" s="146" t="s">
        <v>70</v>
      </c>
      <c r="C14" s="147">
        <v>197</v>
      </c>
    </row>
    <row r="15" spans="1:16" x14ac:dyDescent="0.3">
      <c r="B15" s="146" t="s">
        <v>72</v>
      </c>
      <c r="C15" s="147">
        <v>280</v>
      </c>
    </row>
    <row r="16" spans="1:16" x14ac:dyDescent="0.3">
      <c r="B16" s="146" t="s">
        <v>74</v>
      </c>
      <c r="C16" s="147">
        <v>3</v>
      </c>
    </row>
    <row r="17" spans="1:6" x14ac:dyDescent="0.3">
      <c r="A17" s="13"/>
      <c r="B17" s="146" t="s">
        <v>75</v>
      </c>
      <c r="C17" s="147">
        <v>2</v>
      </c>
    </row>
    <row r="18" spans="1:6" x14ac:dyDescent="0.3">
      <c r="B18" s="146" t="s">
        <v>71</v>
      </c>
      <c r="C18" s="147">
        <v>324</v>
      </c>
    </row>
    <row r="19" spans="1:6" x14ac:dyDescent="0.3">
      <c r="B19" s="146" t="s">
        <v>76</v>
      </c>
      <c r="C19" s="147">
        <v>1</v>
      </c>
    </row>
    <row r="20" spans="1:6" x14ac:dyDescent="0.3">
      <c r="B20" s="14" t="s">
        <v>78</v>
      </c>
      <c r="C20" s="15">
        <f>SUM(C12:C19)</f>
        <v>818</v>
      </c>
    </row>
    <row r="21" spans="1:6" x14ac:dyDescent="0.3">
      <c r="B21" s="16" t="s">
        <v>337</v>
      </c>
      <c r="C21" s="17"/>
    </row>
    <row r="24" spans="1:6" x14ac:dyDescent="0.3">
      <c r="B24" s="308" t="s">
        <v>79</v>
      </c>
      <c r="C24" s="308"/>
      <c r="D24" s="308"/>
    </row>
    <row r="25" spans="1:6" x14ac:dyDescent="0.3">
      <c r="B25" s="150" t="s">
        <v>69</v>
      </c>
      <c r="C25" s="150" t="s">
        <v>80</v>
      </c>
      <c r="D25" s="150" t="s">
        <v>81</v>
      </c>
    </row>
    <row r="26" spans="1:6" x14ac:dyDescent="0.3">
      <c r="B26" s="146" t="s">
        <v>73</v>
      </c>
      <c r="C26" s="147">
        <v>10</v>
      </c>
      <c r="D26" s="151">
        <v>2</v>
      </c>
      <c r="E26" s="47"/>
      <c r="F26" s="154"/>
    </row>
    <row r="27" spans="1:6" x14ac:dyDescent="0.3">
      <c r="B27" s="146" t="s">
        <v>77</v>
      </c>
      <c r="C27" s="147">
        <v>1</v>
      </c>
      <c r="D27" s="151">
        <v>1</v>
      </c>
      <c r="E27" s="47"/>
      <c r="F27" s="154"/>
    </row>
    <row r="28" spans="1:6" x14ac:dyDescent="0.3">
      <c r="B28" s="146" t="s">
        <v>70</v>
      </c>
      <c r="C28" s="147">
        <v>197</v>
      </c>
      <c r="D28" s="151">
        <v>32</v>
      </c>
      <c r="E28" s="47"/>
      <c r="F28" s="154"/>
    </row>
    <row r="29" spans="1:6" x14ac:dyDescent="0.3">
      <c r="B29" s="146" t="s">
        <v>72</v>
      </c>
      <c r="C29" s="147">
        <v>280</v>
      </c>
      <c r="D29" s="151">
        <v>44</v>
      </c>
      <c r="E29" s="47"/>
      <c r="F29" s="154"/>
    </row>
    <row r="30" spans="1:6" x14ac:dyDescent="0.3">
      <c r="B30" s="146" t="s">
        <v>74</v>
      </c>
      <c r="C30" s="147">
        <v>3</v>
      </c>
      <c r="D30" s="147">
        <v>3</v>
      </c>
      <c r="E30" s="47"/>
      <c r="F30" s="154"/>
    </row>
    <row r="31" spans="1:6" x14ac:dyDescent="0.3">
      <c r="B31" s="146" t="s">
        <v>75</v>
      </c>
      <c r="C31" s="147">
        <v>2</v>
      </c>
      <c r="D31" s="147">
        <v>2</v>
      </c>
      <c r="E31" s="47"/>
      <c r="F31" s="154"/>
    </row>
    <row r="32" spans="1:6" x14ac:dyDescent="0.3">
      <c r="B32" s="146" t="s">
        <v>71</v>
      </c>
      <c r="C32" s="147">
        <v>324</v>
      </c>
      <c r="D32" s="147">
        <v>53</v>
      </c>
      <c r="E32" s="47"/>
      <c r="F32" s="154"/>
    </row>
    <row r="33" spans="1:13" x14ac:dyDescent="0.3">
      <c r="B33" s="146" t="s">
        <v>76</v>
      </c>
      <c r="C33" s="147">
        <v>1</v>
      </c>
      <c r="D33" s="147">
        <v>1</v>
      </c>
      <c r="E33" s="47"/>
      <c r="F33" s="154"/>
    </row>
    <row r="34" spans="1:13" x14ac:dyDescent="0.3">
      <c r="B34" s="152" t="s">
        <v>78</v>
      </c>
      <c r="C34" s="153">
        <f>SUM(C26:C33)</f>
        <v>818</v>
      </c>
      <c r="D34" s="155">
        <f>SUM(D26:D33)</f>
        <v>138</v>
      </c>
      <c r="E34" s="18" t="s">
        <v>82</v>
      </c>
    </row>
    <row r="35" spans="1:13" x14ac:dyDescent="0.3">
      <c r="B35" s="148" t="s">
        <v>338</v>
      </c>
    </row>
    <row r="39" spans="1:13" ht="18.75" x14ac:dyDescent="0.3">
      <c r="A39" s="33" t="s">
        <v>83</v>
      </c>
    </row>
    <row r="40" spans="1:13" ht="18.75" x14ac:dyDescent="0.3">
      <c r="A40" s="19"/>
    </row>
    <row r="41" spans="1:13" x14ac:dyDescent="0.3">
      <c r="C41" s="309" t="s">
        <v>339</v>
      </c>
      <c r="D41" s="309"/>
      <c r="E41" s="309"/>
      <c r="F41" s="309"/>
      <c r="G41" s="309"/>
      <c r="H41" s="309" t="s">
        <v>84</v>
      </c>
      <c r="I41" s="309"/>
      <c r="J41" s="309"/>
      <c r="K41" s="309"/>
      <c r="L41" s="309"/>
    </row>
    <row r="42" spans="1:13" x14ac:dyDescent="0.3">
      <c r="B42" s="153" t="s">
        <v>85</v>
      </c>
      <c r="C42" s="156" t="s">
        <v>86</v>
      </c>
      <c r="D42" s="156" t="s">
        <v>87</v>
      </c>
      <c r="E42" s="156" t="s">
        <v>88</v>
      </c>
      <c r="F42" s="156" t="s">
        <v>89</v>
      </c>
      <c r="G42" s="153" t="s">
        <v>90</v>
      </c>
      <c r="H42" s="156" t="s">
        <v>86</v>
      </c>
      <c r="I42" s="156" t="s">
        <v>87</v>
      </c>
      <c r="J42" s="156" t="s">
        <v>88</v>
      </c>
      <c r="K42" s="156" t="s">
        <v>89</v>
      </c>
      <c r="L42" s="153" t="s">
        <v>90</v>
      </c>
      <c r="M42" s="99" t="s">
        <v>91</v>
      </c>
    </row>
    <row r="43" spans="1:13" x14ac:dyDescent="0.3">
      <c r="B43" s="295" t="s">
        <v>999</v>
      </c>
      <c r="C43" s="159">
        <v>131</v>
      </c>
      <c r="D43" s="159">
        <v>24</v>
      </c>
      <c r="E43" s="159">
        <v>4</v>
      </c>
      <c r="F43" s="159">
        <v>0</v>
      </c>
      <c r="G43" s="158">
        <f t="shared" ref="G43:G62" si="0">SUM(C43:F43)</f>
        <v>159</v>
      </c>
      <c r="H43" s="159">
        <v>82</v>
      </c>
      <c r="I43" s="159">
        <v>34</v>
      </c>
      <c r="J43" s="159">
        <v>10</v>
      </c>
      <c r="K43" s="159">
        <v>0</v>
      </c>
      <c r="L43" s="158">
        <f t="shared" ref="L43:L62" si="1">SUM(H43:K43)</f>
        <v>126</v>
      </c>
      <c r="M43" s="115">
        <f>+(G43/L43)-1</f>
        <v>0.26190476190476186</v>
      </c>
    </row>
    <row r="44" spans="1:13" x14ac:dyDescent="0.3">
      <c r="B44" s="295" t="s">
        <v>1000</v>
      </c>
      <c r="C44" s="159">
        <v>84</v>
      </c>
      <c r="D44" s="159">
        <v>3</v>
      </c>
      <c r="E44" s="159">
        <v>0</v>
      </c>
      <c r="F44" s="159">
        <v>1</v>
      </c>
      <c r="G44" s="158">
        <f>SUM(C44:F44)</f>
        <v>88</v>
      </c>
      <c r="H44" s="159">
        <v>125</v>
      </c>
      <c r="I44" s="159">
        <v>4</v>
      </c>
      <c r="J44" s="159">
        <v>4</v>
      </c>
      <c r="K44" s="159">
        <v>1</v>
      </c>
      <c r="L44" s="158">
        <f>SUM(H44:K44)</f>
        <v>134</v>
      </c>
      <c r="M44" s="116">
        <f>+(G44/L44)-1</f>
        <v>-0.34328358208955223</v>
      </c>
    </row>
    <row r="45" spans="1:13" x14ac:dyDescent="0.3">
      <c r="B45" s="295" t="s">
        <v>1001</v>
      </c>
      <c r="C45" s="159">
        <v>15</v>
      </c>
      <c r="D45" s="159">
        <v>65</v>
      </c>
      <c r="E45" s="159">
        <v>0</v>
      </c>
      <c r="F45" s="159">
        <v>0</v>
      </c>
      <c r="G45" s="158">
        <f t="shared" si="0"/>
        <v>80</v>
      </c>
      <c r="H45" s="159">
        <v>31</v>
      </c>
      <c r="I45" s="159">
        <v>52</v>
      </c>
      <c r="J45" s="159">
        <v>0</v>
      </c>
      <c r="K45" s="159">
        <v>0</v>
      </c>
      <c r="L45" s="158">
        <f t="shared" si="1"/>
        <v>83</v>
      </c>
      <c r="M45" s="116">
        <f>+(G45/L45)-1</f>
        <v>-3.6144578313253017E-2</v>
      </c>
    </row>
    <row r="46" spans="1:13" x14ac:dyDescent="0.3">
      <c r="B46" s="295" t="s">
        <v>1002</v>
      </c>
      <c r="C46" s="159">
        <v>60</v>
      </c>
      <c r="D46" s="159">
        <v>2</v>
      </c>
      <c r="E46" s="159">
        <v>2</v>
      </c>
      <c r="F46" s="159">
        <v>0</v>
      </c>
      <c r="G46" s="158">
        <f t="shared" si="0"/>
        <v>64</v>
      </c>
      <c r="H46" s="159">
        <v>70</v>
      </c>
      <c r="I46" s="159">
        <v>3</v>
      </c>
      <c r="J46" s="159">
        <v>3</v>
      </c>
      <c r="K46" s="159">
        <v>0</v>
      </c>
      <c r="L46" s="158">
        <f t="shared" si="1"/>
        <v>76</v>
      </c>
      <c r="M46" s="116">
        <f t="shared" ref="M46:M63" si="2">+(G46/L46)-1</f>
        <v>-0.15789473684210531</v>
      </c>
    </row>
    <row r="47" spans="1:13" x14ac:dyDescent="0.3">
      <c r="B47" s="296" t="s">
        <v>94</v>
      </c>
      <c r="C47" s="147">
        <v>30</v>
      </c>
      <c r="D47" s="147">
        <v>4</v>
      </c>
      <c r="E47" s="147">
        <v>0</v>
      </c>
      <c r="F47" s="147">
        <v>0</v>
      </c>
      <c r="G47" s="157">
        <f t="shared" si="0"/>
        <v>34</v>
      </c>
      <c r="H47" s="147">
        <v>28</v>
      </c>
      <c r="I47" s="147">
        <v>5</v>
      </c>
      <c r="J47" s="147">
        <v>1</v>
      </c>
      <c r="K47" s="147">
        <v>0</v>
      </c>
      <c r="L47" s="157">
        <f t="shared" si="1"/>
        <v>34</v>
      </c>
      <c r="M47" s="271">
        <f t="shared" si="2"/>
        <v>0</v>
      </c>
    </row>
    <row r="48" spans="1:13" x14ac:dyDescent="0.3">
      <c r="B48" s="296" t="s">
        <v>95</v>
      </c>
      <c r="C48" s="147">
        <v>15</v>
      </c>
      <c r="D48" s="147">
        <v>1</v>
      </c>
      <c r="E48" s="147">
        <v>0</v>
      </c>
      <c r="F48" s="147">
        <v>0</v>
      </c>
      <c r="G48" s="157">
        <f t="shared" si="0"/>
        <v>16</v>
      </c>
      <c r="H48" s="147">
        <v>25</v>
      </c>
      <c r="I48" s="147">
        <v>3</v>
      </c>
      <c r="J48" s="147">
        <v>3</v>
      </c>
      <c r="K48" s="147">
        <v>0</v>
      </c>
      <c r="L48" s="157">
        <f t="shared" si="1"/>
        <v>31</v>
      </c>
      <c r="M48" s="271">
        <v>0</v>
      </c>
    </row>
    <row r="49" spans="2:13" x14ac:dyDescent="0.3">
      <c r="B49" s="297" t="s">
        <v>1005</v>
      </c>
      <c r="C49" s="147">
        <v>24</v>
      </c>
      <c r="D49" s="147">
        <v>5</v>
      </c>
      <c r="E49" s="147">
        <v>0</v>
      </c>
      <c r="F49" s="147">
        <v>0</v>
      </c>
      <c r="G49" s="157">
        <f t="shared" si="0"/>
        <v>29</v>
      </c>
      <c r="H49" s="147">
        <v>20</v>
      </c>
      <c r="I49" s="147">
        <v>5</v>
      </c>
      <c r="J49" s="147">
        <v>2</v>
      </c>
      <c r="K49" s="147">
        <v>0</v>
      </c>
      <c r="L49" s="157">
        <f t="shared" si="1"/>
        <v>27</v>
      </c>
      <c r="M49" s="115">
        <f t="shared" si="2"/>
        <v>7.4074074074074181E-2</v>
      </c>
    </row>
    <row r="50" spans="2:13" x14ac:dyDescent="0.3">
      <c r="B50" s="297" t="s">
        <v>1004</v>
      </c>
      <c r="C50" s="147">
        <v>27</v>
      </c>
      <c r="D50" s="147">
        <v>1</v>
      </c>
      <c r="E50" s="147">
        <v>1</v>
      </c>
      <c r="F50" s="147">
        <v>0</v>
      </c>
      <c r="G50" s="157">
        <f t="shared" si="0"/>
        <v>29</v>
      </c>
      <c r="H50" s="147">
        <v>24</v>
      </c>
      <c r="I50" s="147">
        <v>0</v>
      </c>
      <c r="J50" s="147">
        <v>0</v>
      </c>
      <c r="K50" s="147">
        <v>0</v>
      </c>
      <c r="L50" s="157">
        <f t="shared" si="1"/>
        <v>24</v>
      </c>
      <c r="M50" s="115">
        <f t="shared" si="2"/>
        <v>0.20833333333333326</v>
      </c>
    </row>
    <row r="51" spans="2:13" x14ac:dyDescent="0.3">
      <c r="B51" s="296" t="s">
        <v>1006</v>
      </c>
      <c r="C51" s="147">
        <v>25</v>
      </c>
      <c r="D51" s="147">
        <v>1</v>
      </c>
      <c r="E51" s="147">
        <v>0</v>
      </c>
      <c r="F51" s="147">
        <v>0</v>
      </c>
      <c r="G51" s="157">
        <f t="shared" si="0"/>
        <v>26</v>
      </c>
      <c r="H51" s="147">
        <v>21</v>
      </c>
      <c r="I51" s="147">
        <v>1</v>
      </c>
      <c r="J51" s="147">
        <v>0</v>
      </c>
      <c r="K51" s="147">
        <v>0</v>
      </c>
      <c r="L51" s="157">
        <f t="shared" si="1"/>
        <v>22</v>
      </c>
      <c r="M51" s="115">
        <f t="shared" si="2"/>
        <v>0.18181818181818188</v>
      </c>
    </row>
    <row r="52" spans="2:13" x14ac:dyDescent="0.3">
      <c r="B52" s="296" t="s">
        <v>1007</v>
      </c>
      <c r="C52" s="147">
        <v>17</v>
      </c>
      <c r="D52" s="147">
        <v>0</v>
      </c>
      <c r="E52" s="147">
        <v>0</v>
      </c>
      <c r="F52" s="147">
        <v>0</v>
      </c>
      <c r="G52" s="157">
        <f t="shared" si="0"/>
        <v>17</v>
      </c>
      <c r="H52" s="147">
        <v>19</v>
      </c>
      <c r="I52" s="147">
        <v>1</v>
      </c>
      <c r="J52" s="147">
        <v>0</v>
      </c>
      <c r="K52" s="147">
        <v>0</v>
      </c>
      <c r="L52" s="157">
        <f t="shared" si="1"/>
        <v>20</v>
      </c>
      <c r="M52" s="116">
        <f t="shared" si="2"/>
        <v>-0.15000000000000002</v>
      </c>
    </row>
    <row r="53" spans="2:13" x14ac:dyDescent="0.3">
      <c r="B53" s="296" t="s">
        <v>99</v>
      </c>
      <c r="C53" s="147">
        <v>7</v>
      </c>
      <c r="D53" s="147">
        <v>2</v>
      </c>
      <c r="E53" s="147">
        <v>1</v>
      </c>
      <c r="F53" s="147">
        <v>0</v>
      </c>
      <c r="G53" s="157">
        <f t="shared" si="0"/>
        <v>10</v>
      </c>
      <c r="H53" s="147">
        <v>10</v>
      </c>
      <c r="I53" s="147">
        <v>2</v>
      </c>
      <c r="J53" s="147">
        <v>3</v>
      </c>
      <c r="K53" s="147"/>
      <c r="L53" s="157">
        <f t="shared" si="1"/>
        <v>15</v>
      </c>
      <c r="M53" s="116">
        <f t="shared" si="2"/>
        <v>-0.33333333333333337</v>
      </c>
    </row>
    <row r="54" spans="2:13" ht="30.75" x14ac:dyDescent="0.3">
      <c r="B54" s="296" t="s">
        <v>1008</v>
      </c>
      <c r="C54" s="147">
        <v>2</v>
      </c>
      <c r="D54" s="147">
        <v>9</v>
      </c>
      <c r="E54" s="147">
        <v>0</v>
      </c>
      <c r="F54" s="147">
        <v>0</v>
      </c>
      <c r="G54" s="157">
        <f t="shared" si="0"/>
        <v>11</v>
      </c>
      <c r="H54" s="147">
        <f>9+13</f>
        <v>22</v>
      </c>
      <c r="I54" s="147">
        <f>1+2</f>
        <v>3</v>
      </c>
      <c r="J54" s="147">
        <v>0</v>
      </c>
      <c r="K54" s="147">
        <v>0</v>
      </c>
      <c r="L54" s="157">
        <f t="shared" si="1"/>
        <v>25</v>
      </c>
      <c r="M54" s="115">
        <f t="shared" si="2"/>
        <v>-0.56000000000000005</v>
      </c>
    </row>
    <row r="55" spans="2:13" x14ac:dyDescent="0.3">
      <c r="B55" s="296" t="s">
        <v>101</v>
      </c>
      <c r="C55" s="147">
        <v>2</v>
      </c>
      <c r="D55" s="147">
        <v>1</v>
      </c>
      <c r="E55" s="147">
        <v>0</v>
      </c>
      <c r="F55" s="147">
        <v>0</v>
      </c>
      <c r="G55" s="157">
        <f t="shared" si="0"/>
        <v>3</v>
      </c>
      <c r="H55" s="147">
        <v>8</v>
      </c>
      <c r="I55" s="147">
        <v>0</v>
      </c>
      <c r="J55" s="147">
        <v>1</v>
      </c>
      <c r="K55" s="147">
        <v>0</v>
      </c>
      <c r="L55" s="157">
        <f t="shared" si="1"/>
        <v>9</v>
      </c>
      <c r="M55" s="116">
        <f t="shared" si="2"/>
        <v>-0.66666666666666674</v>
      </c>
    </row>
    <row r="56" spans="2:13" x14ac:dyDescent="0.3">
      <c r="B56" s="296" t="s">
        <v>1009</v>
      </c>
      <c r="C56" s="147">
        <v>2</v>
      </c>
      <c r="D56" s="147">
        <v>2</v>
      </c>
      <c r="E56" s="147">
        <v>0</v>
      </c>
      <c r="F56" s="147">
        <v>0</v>
      </c>
      <c r="G56" s="157">
        <f t="shared" si="0"/>
        <v>4</v>
      </c>
      <c r="H56" s="147">
        <v>8</v>
      </c>
      <c r="I56" s="147">
        <v>0</v>
      </c>
      <c r="J56" s="147">
        <v>0</v>
      </c>
      <c r="K56" s="147">
        <v>0</v>
      </c>
      <c r="L56" s="157">
        <f t="shared" si="1"/>
        <v>8</v>
      </c>
      <c r="M56" s="116">
        <f t="shared" si="2"/>
        <v>-0.5</v>
      </c>
    </row>
    <row r="57" spans="2:13" x14ac:dyDescent="0.3">
      <c r="B57" s="296" t="s">
        <v>102</v>
      </c>
      <c r="C57" s="147">
        <v>25</v>
      </c>
      <c r="D57" s="147">
        <v>2</v>
      </c>
      <c r="E57" s="147">
        <v>1</v>
      </c>
      <c r="F57" s="147">
        <v>0</v>
      </c>
      <c r="G57" s="157">
        <f t="shared" si="0"/>
        <v>28</v>
      </c>
      <c r="H57" s="147">
        <v>7</v>
      </c>
      <c r="I57" s="147">
        <v>0</v>
      </c>
      <c r="J57" s="147">
        <v>0</v>
      </c>
      <c r="K57" s="147">
        <v>0</v>
      </c>
      <c r="L57" s="157">
        <f t="shared" si="1"/>
        <v>7</v>
      </c>
      <c r="M57" s="115">
        <f>+(G57/L57)-1</f>
        <v>3</v>
      </c>
    </row>
    <row r="58" spans="2:13" x14ac:dyDescent="0.3">
      <c r="B58" s="296" t="s">
        <v>1010</v>
      </c>
      <c r="C58" s="147">
        <v>9</v>
      </c>
      <c r="D58" s="147">
        <v>3</v>
      </c>
      <c r="E58" s="147">
        <v>0</v>
      </c>
      <c r="F58" s="147">
        <v>0</v>
      </c>
      <c r="G58" s="157">
        <f t="shared" si="0"/>
        <v>12</v>
      </c>
      <c r="H58" s="147">
        <v>6</v>
      </c>
      <c r="I58" s="147">
        <v>1</v>
      </c>
      <c r="J58" s="147"/>
      <c r="K58" s="147">
        <v>0</v>
      </c>
      <c r="L58" s="157">
        <f t="shared" si="1"/>
        <v>7</v>
      </c>
      <c r="M58" s="115">
        <f t="shared" si="2"/>
        <v>0.71428571428571419</v>
      </c>
    </row>
    <row r="59" spans="2:13" x14ac:dyDescent="0.3">
      <c r="B59" s="296" t="s">
        <v>104</v>
      </c>
      <c r="C59" s="147">
        <v>0</v>
      </c>
      <c r="D59" s="147">
        <v>0</v>
      </c>
      <c r="E59" s="147">
        <v>0</v>
      </c>
      <c r="F59" s="147">
        <v>0</v>
      </c>
      <c r="G59" s="157">
        <f t="shared" si="0"/>
        <v>0</v>
      </c>
      <c r="H59" s="147">
        <v>4</v>
      </c>
      <c r="I59" s="147">
        <v>3</v>
      </c>
      <c r="J59" s="147">
        <v>0</v>
      </c>
      <c r="K59" s="147">
        <v>0</v>
      </c>
      <c r="L59" s="157">
        <f t="shared" si="1"/>
        <v>7</v>
      </c>
      <c r="M59" s="271">
        <v>0</v>
      </c>
    </row>
    <row r="60" spans="2:13" x14ac:dyDescent="0.3">
      <c r="B60" s="297" t="s">
        <v>1011</v>
      </c>
      <c r="C60" s="147">
        <v>10</v>
      </c>
      <c r="D60" s="147">
        <v>0</v>
      </c>
      <c r="E60" s="147">
        <v>0</v>
      </c>
      <c r="F60" s="147">
        <v>0</v>
      </c>
      <c r="G60" s="157">
        <f t="shared" si="0"/>
        <v>10</v>
      </c>
      <c r="H60" s="147">
        <v>4</v>
      </c>
      <c r="I60" s="147">
        <v>1</v>
      </c>
      <c r="J60" s="147">
        <v>0</v>
      </c>
      <c r="K60" s="147">
        <v>0</v>
      </c>
      <c r="L60" s="157">
        <f t="shared" si="1"/>
        <v>5</v>
      </c>
      <c r="M60" s="271">
        <v>0</v>
      </c>
    </row>
    <row r="61" spans="2:13" x14ac:dyDescent="0.3">
      <c r="B61" s="297" t="s">
        <v>1003</v>
      </c>
      <c r="C61" s="147">
        <v>0</v>
      </c>
      <c r="D61" s="147">
        <v>0</v>
      </c>
      <c r="E61" s="147">
        <v>0</v>
      </c>
      <c r="F61" s="147">
        <v>0</v>
      </c>
      <c r="G61" s="157">
        <f t="shared" si="0"/>
        <v>0</v>
      </c>
      <c r="H61" s="147">
        <v>0</v>
      </c>
      <c r="I61" s="147">
        <v>0</v>
      </c>
      <c r="J61" s="147">
        <v>0</v>
      </c>
      <c r="K61" s="147">
        <v>0</v>
      </c>
      <c r="L61" s="157">
        <f t="shared" si="1"/>
        <v>0</v>
      </c>
      <c r="M61" s="271">
        <v>0</v>
      </c>
    </row>
    <row r="62" spans="2:13" x14ac:dyDescent="0.3">
      <c r="B62" s="296" t="s">
        <v>106</v>
      </c>
      <c r="C62" s="147">
        <v>0</v>
      </c>
      <c r="D62" s="147">
        <v>1</v>
      </c>
      <c r="E62" s="147">
        <v>0</v>
      </c>
      <c r="F62" s="147">
        <v>0</v>
      </c>
      <c r="G62" s="157">
        <f t="shared" si="0"/>
        <v>1</v>
      </c>
      <c r="H62" s="147">
        <v>1</v>
      </c>
      <c r="I62" s="147">
        <v>0</v>
      </c>
      <c r="J62" s="147">
        <v>0</v>
      </c>
      <c r="K62" s="147">
        <v>0</v>
      </c>
      <c r="L62" s="157">
        <f t="shared" si="1"/>
        <v>1</v>
      </c>
      <c r="M62" s="271">
        <f t="shared" si="2"/>
        <v>0</v>
      </c>
    </row>
    <row r="63" spans="2:13" x14ac:dyDescent="0.3">
      <c r="B63" s="152" t="s">
        <v>107</v>
      </c>
      <c r="C63" s="156">
        <f t="shared" ref="C63:L63" si="3">SUM(C43:C62)</f>
        <v>485</v>
      </c>
      <c r="D63" s="156">
        <f t="shared" si="3"/>
        <v>126</v>
      </c>
      <c r="E63" s="156">
        <f t="shared" si="3"/>
        <v>9</v>
      </c>
      <c r="F63" s="156">
        <f t="shared" si="3"/>
        <v>1</v>
      </c>
      <c r="G63" s="149">
        <f t="shared" si="3"/>
        <v>621</v>
      </c>
      <c r="H63" s="156">
        <f t="shared" si="3"/>
        <v>515</v>
      </c>
      <c r="I63" s="156">
        <f t="shared" si="3"/>
        <v>118</v>
      </c>
      <c r="J63" s="156">
        <f t="shared" si="3"/>
        <v>27</v>
      </c>
      <c r="K63" s="156">
        <f t="shared" si="3"/>
        <v>1</v>
      </c>
      <c r="L63" s="149">
        <f t="shared" si="3"/>
        <v>661</v>
      </c>
      <c r="M63" s="116">
        <f t="shared" si="2"/>
        <v>-6.0514372163388841E-2</v>
      </c>
    </row>
    <row r="64" spans="2:13" x14ac:dyDescent="0.3">
      <c r="B64" s="160" t="s">
        <v>934</v>
      </c>
    </row>
    <row r="65" spans="1:6" x14ac:dyDescent="0.3">
      <c r="B65" s="160" t="s">
        <v>998</v>
      </c>
    </row>
    <row r="68" spans="1:6" ht="18.75" x14ac:dyDescent="0.3">
      <c r="A68" s="33" t="s">
        <v>108</v>
      </c>
    </row>
    <row r="70" spans="1:6" x14ac:dyDescent="0.3">
      <c r="B70" s="120" t="s">
        <v>109</v>
      </c>
      <c r="C70" s="120" t="s">
        <v>935</v>
      </c>
      <c r="D70" s="120" t="s">
        <v>936</v>
      </c>
      <c r="E70" s="120" t="s">
        <v>110</v>
      </c>
      <c r="F70" s="120" t="s">
        <v>111</v>
      </c>
    </row>
    <row r="71" spans="1:6" x14ac:dyDescent="0.3">
      <c r="B71" s="121" t="s">
        <v>112</v>
      </c>
      <c r="C71" s="119">
        <f>287+76</f>
        <v>363</v>
      </c>
      <c r="D71" s="119">
        <f>335+120</f>
        <v>455</v>
      </c>
      <c r="E71" s="119">
        <v>447</v>
      </c>
      <c r="F71" s="119">
        <v>535</v>
      </c>
    </row>
    <row r="72" spans="1:6" x14ac:dyDescent="0.3">
      <c r="B72" s="121" t="s">
        <v>113</v>
      </c>
      <c r="C72" s="277">
        <v>0.83</v>
      </c>
      <c r="D72" s="278">
        <v>0.85</v>
      </c>
      <c r="E72" s="277">
        <v>0.83</v>
      </c>
      <c r="F72" s="277">
        <v>0.64</v>
      </c>
    </row>
    <row r="73" spans="1:6" x14ac:dyDescent="0.3">
      <c r="B73" s="4" t="s">
        <v>937</v>
      </c>
    </row>
    <row r="75" spans="1:6" ht="18.75" x14ac:dyDescent="0.3">
      <c r="A75" s="33" t="s">
        <v>114</v>
      </c>
    </row>
    <row r="76" spans="1:6" ht="17.25" thickBot="1" x14ac:dyDescent="0.35"/>
    <row r="77" spans="1:6" ht="17.25" thickBot="1" x14ac:dyDescent="0.35">
      <c r="C77" s="305" t="s">
        <v>115</v>
      </c>
      <c r="D77" s="306"/>
      <c r="E77" s="305" t="s">
        <v>116</v>
      </c>
      <c r="F77" s="306"/>
    </row>
    <row r="78" spans="1:6" x14ac:dyDescent="0.3">
      <c r="B78" s="21" t="s">
        <v>117</v>
      </c>
      <c r="C78" s="22" t="s">
        <v>118</v>
      </c>
      <c r="D78" s="23" t="s">
        <v>119</v>
      </c>
      <c r="E78" s="22" t="s">
        <v>118</v>
      </c>
      <c r="F78" s="23" t="s">
        <v>119</v>
      </c>
    </row>
    <row r="79" spans="1:6" x14ac:dyDescent="0.3">
      <c r="B79" s="24" t="s">
        <v>120</v>
      </c>
      <c r="C79" s="25">
        <v>92</v>
      </c>
      <c r="D79" s="26">
        <f>+C79/$C$82</f>
        <v>0.86792452830188682</v>
      </c>
      <c r="E79" s="25">
        <v>76</v>
      </c>
      <c r="F79" s="26">
        <f>+E79/$E$82</f>
        <v>0.71698113207547165</v>
      </c>
    </row>
    <row r="80" spans="1:6" x14ac:dyDescent="0.3">
      <c r="B80" s="24" t="s">
        <v>121</v>
      </c>
      <c r="C80" s="25">
        <v>5</v>
      </c>
      <c r="D80" s="69">
        <f>+C80/$C$82</f>
        <v>4.716981132075472E-2</v>
      </c>
      <c r="E80" s="68">
        <v>21</v>
      </c>
      <c r="F80" s="69">
        <f>+E80/$E$82</f>
        <v>0.19811320754716982</v>
      </c>
    </row>
    <row r="81" spans="1:6" x14ac:dyDescent="0.3">
      <c r="B81" s="24" t="s">
        <v>122</v>
      </c>
      <c r="C81" s="25">
        <v>9</v>
      </c>
      <c r="D81" s="26">
        <f>+C81/$C$82</f>
        <v>8.4905660377358486E-2</v>
      </c>
      <c r="E81" s="25">
        <v>9</v>
      </c>
      <c r="F81" s="26">
        <f>+E81/$E$82</f>
        <v>8.4905660377358486E-2</v>
      </c>
    </row>
    <row r="82" spans="1:6" ht="17.25" thickBot="1" x14ac:dyDescent="0.35">
      <c r="B82" s="27" t="s">
        <v>123</v>
      </c>
      <c r="C82" s="28">
        <f>SUM(C79:C81)</f>
        <v>106</v>
      </c>
      <c r="D82" s="29">
        <f>SUM(D79:D81)</f>
        <v>1</v>
      </c>
      <c r="E82" s="28">
        <f>SUM(E79:E81)</f>
        <v>106</v>
      </c>
      <c r="F82" s="29">
        <f>SUM(F79:F81)</f>
        <v>0.99999999999999989</v>
      </c>
    </row>
    <row r="86" spans="1:6" ht="18.75" x14ac:dyDescent="0.3">
      <c r="A86" s="33" t="s">
        <v>124</v>
      </c>
    </row>
    <row r="102" spans="1:10" ht="30" customHeight="1" x14ac:dyDescent="0.3">
      <c r="B102" s="30" t="s">
        <v>125</v>
      </c>
      <c r="C102" s="20" t="s">
        <v>66</v>
      </c>
      <c r="D102" s="20" t="s">
        <v>77</v>
      </c>
      <c r="E102" s="30" t="s">
        <v>126</v>
      </c>
      <c r="F102" s="20" t="s">
        <v>74</v>
      </c>
      <c r="G102" s="20" t="s">
        <v>75</v>
      </c>
      <c r="H102" s="30" t="s">
        <v>949</v>
      </c>
      <c r="I102" s="20" t="s">
        <v>76</v>
      </c>
      <c r="J102" s="138" t="s">
        <v>127</v>
      </c>
    </row>
    <row r="103" spans="1:10" x14ac:dyDescent="0.3">
      <c r="B103" s="31" t="s">
        <v>128</v>
      </c>
      <c r="C103" s="265">
        <v>1</v>
      </c>
      <c r="D103" s="265">
        <v>1</v>
      </c>
      <c r="E103" s="265">
        <v>34</v>
      </c>
      <c r="F103" s="265">
        <v>3</v>
      </c>
      <c r="G103" s="265">
        <v>2</v>
      </c>
      <c r="H103" s="265">
        <v>39</v>
      </c>
      <c r="I103" s="265">
        <v>1</v>
      </c>
      <c r="J103" s="139">
        <f>SUM(C103:I103)</f>
        <v>81</v>
      </c>
    </row>
    <row r="104" spans="1:10" x14ac:dyDescent="0.3">
      <c r="B104" s="31" t="s">
        <v>129</v>
      </c>
      <c r="C104" s="265">
        <v>1</v>
      </c>
      <c r="D104" s="265">
        <v>0</v>
      </c>
      <c r="E104" s="265">
        <v>4</v>
      </c>
      <c r="F104" s="265">
        <v>0</v>
      </c>
      <c r="G104" s="265">
        <v>0</v>
      </c>
      <c r="H104" s="265">
        <v>6</v>
      </c>
      <c r="I104" s="265">
        <v>0</v>
      </c>
      <c r="J104" s="139">
        <f>SUM(C104:I104)</f>
        <v>11</v>
      </c>
    </row>
    <row r="105" spans="1:10" x14ac:dyDescent="0.3">
      <c r="B105" s="31" t="s">
        <v>130</v>
      </c>
      <c r="C105" s="265">
        <v>0</v>
      </c>
      <c r="D105" s="265">
        <v>0</v>
      </c>
      <c r="E105" s="265">
        <v>1</v>
      </c>
      <c r="F105" s="265">
        <v>0</v>
      </c>
      <c r="G105" s="265">
        <v>0</v>
      </c>
      <c r="H105" s="265">
        <v>1</v>
      </c>
      <c r="I105" s="265">
        <v>0</v>
      </c>
      <c r="J105" s="139">
        <f>SUM(C105:I105)</f>
        <v>2</v>
      </c>
    </row>
    <row r="106" spans="1:10" x14ac:dyDescent="0.3">
      <c r="B106" s="31" t="s">
        <v>131</v>
      </c>
      <c r="C106" s="265">
        <v>0</v>
      </c>
      <c r="D106" s="265">
        <v>0</v>
      </c>
      <c r="E106" s="265">
        <v>0</v>
      </c>
      <c r="F106" s="265">
        <v>0</v>
      </c>
      <c r="G106" s="265">
        <v>0</v>
      </c>
      <c r="H106" s="265">
        <v>3</v>
      </c>
      <c r="I106" s="265">
        <v>0</v>
      </c>
      <c r="J106" s="139">
        <f>SUM(C106:I106)</f>
        <v>3</v>
      </c>
    </row>
    <row r="107" spans="1:10" x14ac:dyDescent="0.3">
      <c r="B107" s="31" t="s">
        <v>122</v>
      </c>
      <c r="C107" s="265">
        <v>0</v>
      </c>
      <c r="D107" s="265">
        <v>0</v>
      </c>
      <c r="E107" s="265">
        <v>5</v>
      </c>
      <c r="F107" s="265">
        <v>0</v>
      </c>
      <c r="G107" s="265">
        <v>0</v>
      </c>
      <c r="H107" s="265">
        <v>4</v>
      </c>
      <c r="I107" s="265">
        <v>0</v>
      </c>
      <c r="J107" s="139">
        <f>SUM(C107:I107)</f>
        <v>9</v>
      </c>
    </row>
    <row r="108" spans="1:10" x14ac:dyDescent="0.3">
      <c r="B108" s="32" t="s">
        <v>123</v>
      </c>
      <c r="C108" s="32">
        <f>SUM(C103:C107)</f>
        <v>2</v>
      </c>
      <c r="D108" s="32">
        <f t="shared" ref="D108:I108" si="4">SUM(D103:D107)</f>
        <v>1</v>
      </c>
      <c r="E108" s="32">
        <f t="shared" si="4"/>
        <v>44</v>
      </c>
      <c r="F108" s="32">
        <f t="shared" si="4"/>
        <v>3</v>
      </c>
      <c r="G108" s="32">
        <f t="shared" si="4"/>
        <v>2</v>
      </c>
      <c r="H108" s="32">
        <f t="shared" si="4"/>
        <v>53</v>
      </c>
      <c r="I108" s="32">
        <f t="shared" si="4"/>
        <v>1</v>
      </c>
      <c r="J108" s="139">
        <f>SUM(J103:J107)</f>
        <v>106</v>
      </c>
    </row>
    <row r="111" spans="1:10" ht="18.75" x14ac:dyDescent="0.3">
      <c r="A111" s="33" t="s">
        <v>132</v>
      </c>
    </row>
    <row r="127" spans="2:10" ht="31.5" customHeight="1" x14ac:dyDescent="0.3">
      <c r="B127" s="30" t="s">
        <v>133</v>
      </c>
      <c r="C127" s="20" t="s">
        <v>66</v>
      </c>
      <c r="D127" s="20" t="s">
        <v>77</v>
      </c>
      <c r="E127" s="30" t="s">
        <v>126</v>
      </c>
      <c r="F127" s="20" t="s">
        <v>74</v>
      </c>
      <c r="G127" s="20" t="s">
        <v>75</v>
      </c>
      <c r="H127" s="30" t="s">
        <v>949</v>
      </c>
      <c r="I127" s="20" t="s">
        <v>76</v>
      </c>
      <c r="J127" s="138" t="s">
        <v>123</v>
      </c>
    </row>
    <row r="128" spans="2:10" x14ac:dyDescent="0.3">
      <c r="B128" s="31" t="s">
        <v>134</v>
      </c>
      <c r="C128" s="265">
        <v>1</v>
      </c>
      <c r="D128" s="265">
        <v>1</v>
      </c>
      <c r="E128" s="265">
        <v>21</v>
      </c>
      <c r="F128" s="265">
        <v>2</v>
      </c>
      <c r="G128" s="265">
        <v>0</v>
      </c>
      <c r="H128" s="265">
        <v>37</v>
      </c>
      <c r="I128" s="265">
        <v>1</v>
      </c>
      <c r="J128" s="139">
        <f>SUM(C128:I128)</f>
        <v>63</v>
      </c>
    </row>
    <row r="129" spans="2:10" x14ac:dyDescent="0.3">
      <c r="B129" s="31" t="s">
        <v>135</v>
      </c>
      <c r="C129" s="265">
        <v>0</v>
      </c>
      <c r="D129" s="265">
        <v>0</v>
      </c>
      <c r="E129" s="265">
        <v>7</v>
      </c>
      <c r="F129" s="265">
        <v>0</v>
      </c>
      <c r="G129" s="265">
        <v>1</v>
      </c>
      <c r="H129" s="265">
        <v>5</v>
      </c>
      <c r="I129" s="265">
        <v>0</v>
      </c>
      <c r="J129" s="139">
        <f>SUM(C129:I129)</f>
        <v>13</v>
      </c>
    </row>
    <row r="130" spans="2:10" x14ac:dyDescent="0.3">
      <c r="B130" s="31" t="s">
        <v>136</v>
      </c>
      <c r="C130" s="265">
        <v>1</v>
      </c>
      <c r="D130" s="265">
        <v>0</v>
      </c>
      <c r="E130" s="265">
        <v>11</v>
      </c>
      <c r="F130" s="265">
        <v>1</v>
      </c>
      <c r="G130" s="265">
        <v>1</v>
      </c>
      <c r="H130" s="265">
        <v>7</v>
      </c>
      <c r="I130" s="265">
        <v>0</v>
      </c>
      <c r="J130" s="139">
        <f>SUM(C130:I130)</f>
        <v>21</v>
      </c>
    </row>
    <row r="131" spans="2:10" x14ac:dyDescent="0.3">
      <c r="B131" s="31" t="s">
        <v>137</v>
      </c>
      <c r="C131" s="265">
        <v>0</v>
      </c>
      <c r="D131" s="265">
        <v>0</v>
      </c>
      <c r="E131" s="265">
        <v>5</v>
      </c>
      <c r="F131" s="265">
        <v>0</v>
      </c>
      <c r="G131" s="265">
        <v>0</v>
      </c>
      <c r="H131" s="265">
        <v>4</v>
      </c>
      <c r="I131" s="265">
        <v>0</v>
      </c>
      <c r="J131" s="139">
        <f>SUM(C131:I131)</f>
        <v>9</v>
      </c>
    </row>
    <row r="132" spans="2:10" x14ac:dyDescent="0.3">
      <c r="B132" s="32"/>
      <c r="C132" s="32">
        <f>SUM(C128:C131)</f>
        <v>2</v>
      </c>
      <c r="D132" s="32">
        <f t="shared" ref="D132:I132" si="5">SUM(D128:D131)</f>
        <v>1</v>
      </c>
      <c r="E132" s="32">
        <f t="shared" si="5"/>
        <v>44</v>
      </c>
      <c r="F132" s="32">
        <f t="shared" si="5"/>
        <v>3</v>
      </c>
      <c r="G132" s="32">
        <f t="shared" si="5"/>
        <v>2</v>
      </c>
      <c r="H132" s="32">
        <f t="shared" si="5"/>
        <v>53</v>
      </c>
      <c r="I132" s="32">
        <f t="shared" si="5"/>
        <v>1</v>
      </c>
      <c r="J132" s="139">
        <f>SUM(J128:J131)</f>
        <v>106</v>
      </c>
    </row>
  </sheetData>
  <sortState xmlns:xlrd2="http://schemas.microsoft.com/office/spreadsheetml/2017/richdata2" ref="B43:H62">
    <sortCondition descending="1" ref="G43:G62"/>
  </sortState>
  <mergeCells count="9">
    <mergeCell ref="A1:O1"/>
    <mergeCell ref="A2:O2"/>
    <mergeCell ref="A3:O3"/>
    <mergeCell ref="C77:D77"/>
    <mergeCell ref="E77:F77"/>
    <mergeCell ref="B10:C10"/>
    <mergeCell ref="B24:D24"/>
    <mergeCell ref="C41:G41"/>
    <mergeCell ref="H41:L41"/>
  </mergeCells>
  <conditionalFormatting sqref="D26:D29">
    <cfRule type="dataBar" priority="13">
      <dataBar>
        <cfvo type="min"/>
        <cfvo type="max"/>
        <color rgb="FF638EC6"/>
      </dataBar>
      <extLst>
        <ext xmlns:x14="http://schemas.microsoft.com/office/spreadsheetml/2009/9/main" uri="{B025F937-C7B1-47D3-B67F-A62EFF666E3E}">
          <x14:id>{02303FBF-47A8-45F7-91E8-6EBAE15BBC55}</x14:id>
        </ext>
      </extLst>
    </cfRule>
  </conditionalFormatting>
  <conditionalFormatting sqref="D26:D29">
    <cfRule type="dataBar" priority="25">
      <dataBar>
        <cfvo type="min"/>
        <cfvo type="max"/>
        <color rgb="FF638EC6"/>
      </dataBar>
      <extLst>
        <ext xmlns:x14="http://schemas.microsoft.com/office/spreadsheetml/2009/9/main" uri="{B025F937-C7B1-47D3-B67F-A62EFF666E3E}">
          <x14:id>{5EBB6746-B9D1-4176-847B-10B1E0DFAEB5}</x14:id>
        </ext>
      </extLst>
    </cfRule>
  </conditionalFormatting>
  <conditionalFormatting sqref="C12:C19">
    <cfRule type="dataBar" priority="88">
      <dataBar>
        <cfvo type="min"/>
        <cfvo type="max"/>
        <color rgb="FF638EC6"/>
      </dataBar>
      <extLst>
        <ext xmlns:x14="http://schemas.microsoft.com/office/spreadsheetml/2009/9/main" uri="{B025F937-C7B1-47D3-B67F-A62EFF666E3E}">
          <x14:id>{59D62DDA-3C69-48EE-B8A1-AC5A1D8CD989}</x14:id>
        </ext>
      </extLst>
    </cfRule>
  </conditionalFormatting>
  <conditionalFormatting sqref="C26:C33">
    <cfRule type="dataBar" priority="4">
      <dataBar>
        <cfvo type="min"/>
        <cfvo type="max"/>
        <color rgb="FF638EC6"/>
      </dataBar>
      <extLst>
        <ext xmlns:x14="http://schemas.microsoft.com/office/spreadsheetml/2009/9/main" uri="{B025F937-C7B1-47D3-B67F-A62EFF666E3E}">
          <x14:id>{65E8205E-FF66-4C06-9E5B-AD78A32C615D}</x14:id>
        </ext>
      </extLst>
    </cfRule>
  </conditionalFormatting>
  <conditionalFormatting sqref="D30:D33">
    <cfRule type="dataBar" priority="89">
      <dataBar>
        <cfvo type="min"/>
        <cfvo type="max"/>
        <color rgb="FF638EC6"/>
      </dataBar>
      <extLst>
        <ext xmlns:x14="http://schemas.microsoft.com/office/spreadsheetml/2009/9/main" uri="{B025F937-C7B1-47D3-B67F-A62EFF666E3E}">
          <x14:id>{087D2822-E0D0-455D-B477-5093FEA7500E}</x14:id>
        </ext>
      </extLst>
    </cfRule>
  </conditionalFormatting>
  <conditionalFormatting sqref="L61">
    <cfRule type="dataBar" priority="1">
      <dataBar>
        <cfvo type="min"/>
        <cfvo type="max"/>
        <color rgb="FF638EC6"/>
      </dataBar>
      <extLst>
        <ext xmlns:x14="http://schemas.microsoft.com/office/spreadsheetml/2009/9/main" uri="{B025F937-C7B1-47D3-B67F-A62EFF666E3E}">
          <x14:id>{A97CE1FF-25C3-44BF-9E26-63DA84B6338A}</x14:id>
        </ext>
      </extLst>
    </cfRule>
  </conditionalFormatting>
  <conditionalFormatting sqref="L43:L60 L62">
    <cfRule type="dataBar" priority="92">
      <dataBar>
        <cfvo type="min"/>
        <cfvo type="max"/>
        <color rgb="FF638EC6"/>
      </dataBar>
      <extLst>
        <ext xmlns:x14="http://schemas.microsoft.com/office/spreadsheetml/2009/9/main" uri="{B025F937-C7B1-47D3-B67F-A62EFF666E3E}">
          <x14:id>{5CDAEE7E-C717-4252-BC57-3826D9632E34}</x14:id>
        </ext>
      </extLst>
    </cfRule>
  </conditionalFormatting>
  <conditionalFormatting sqref="J103:J107">
    <cfRule type="dataBar" priority="155">
      <dataBar>
        <cfvo type="min"/>
        <cfvo type="max"/>
        <color rgb="FF638EC6"/>
      </dataBar>
      <extLst>
        <ext xmlns:x14="http://schemas.microsoft.com/office/spreadsheetml/2009/9/main" uri="{B025F937-C7B1-47D3-B67F-A62EFF666E3E}">
          <x14:id>{465E72D5-9B6E-4EF4-B3FF-EEBE8C2FE889}</x14:id>
        </ext>
      </extLst>
    </cfRule>
  </conditionalFormatting>
  <conditionalFormatting sqref="J128:J131">
    <cfRule type="dataBar" priority="156">
      <dataBar>
        <cfvo type="min"/>
        <cfvo type="max"/>
        <color rgb="FF638EC6"/>
      </dataBar>
      <extLst>
        <ext xmlns:x14="http://schemas.microsoft.com/office/spreadsheetml/2009/9/main" uri="{B025F937-C7B1-47D3-B67F-A62EFF666E3E}">
          <x14:id>{144030FC-5BED-40AB-ADF0-D5BF489385CE}</x14:id>
        </ext>
      </extLst>
    </cfRule>
  </conditionalFormatting>
  <conditionalFormatting sqref="D79:D81">
    <cfRule type="dataBar" priority="157">
      <dataBar>
        <cfvo type="min"/>
        <cfvo type="max"/>
        <color rgb="FF638EC6"/>
      </dataBar>
      <extLst>
        <ext xmlns:x14="http://schemas.microsoft.com/office/spreadsheetml/2009/9/main" uri="{B025F937-C7B1-47D3-B67F-A62EFF666E3E}">
          <x14:id>{F89977BC-74E7-458B-83EA-01168A1413D2}</x14:id>
        </ext>
      </extLst>
    </cfRule>
    <cfRule type="dataBar" priority="158">
      <dataBar>
        <cfvo type="min"/>
        <cfvo type="max"/>
        <color rgb="FF638EC6"/>
      </dataBar>
      <extLst>
        <ext xmlns:x14="http://schemas.microsoft.com/office/spreadsheetml/2009/9/main" uri="{B025F937-C7B1-47D3-B67F-A62EFF666E3E}">
          <x14:id>{D1088AEB-9F50-4011-99A0-B0EAE5C5340F}</x14:id>
        </ext>
      </extLst>
    </cfRule>
  </conditionalFormatting>
  <conditionalFormatting sqref="F79:F81">
    <cfRule type="dataBar" priority="161">
      <dataBar>
        <cfvo type="min"/>
        <cfvo type="max"/>
        <color rgb="FF638EC6"/>
      </dataBar>
      <extLst>
        <ext xmlns:x14="http://schemas.microsoft.com/office/spreadsheetml/2009/9/main" uri="{B025F937-C7B1-47D3-B67F-A62EFF666E3E}">
          <x14:id>{AEE6DB63-FDBE-4A67-B52B-39066EE0E9AB}</x14:id>
        </ext>
      </extLst>
    </cfRule>
    <cfRule type="dataBar" priority="162">
      <dataBar>
        <cfvo type="min"/>
        <cfvo type="max"/>
        <color rgb="FF638EC6"/>
      </dataBar>
      <extLst>
        <ext xmlns:x14="http://schemas.microsoft.com/office/spreadsheetml/2009/9/main" uri="{B025F937-C7B1-47D3-B67F-A62EFF666E3E}">
          <x14:id>{385FE153-998D-4B38-8AFB-2B210F9AEC0B}</x14:id>
        </ext>
      </extLst>
    </cfRule>
    <cfRule type="dataBar" priority="163">
      <dataBar>
        <cfvo type="min"/>
        <cfvo type="max"/>
        <color rgb="FF638EC6"/>
      </dataBar>
      <extLst>
        <ext xmlns:x14="http://schemas.microsoft.com/office/spreadsheetml/2009/9/main" uri="{B025F937-C7B1-47D3-B67F-A62EFF666E3E}">
          <x14:id>{92B77EFA-2DBA-4A05-906B-658CF4A2B2C6}</x14:id>
        </ext>
      </extLst>
    </cfRule>
  </conditionalFormatting>
  <conditionalFormatting sqref="G43:G62">
    <cfRule type="dataBar" priority="164">
      <dataBar>
        <cfvo type="min"/>
        <cfvo type="max"/>
        <color rgb="FF638EC6"/>
      </dataBar>
      <extLst>
        <ext xmlns:x14="http://schemas.microsoft.com/office/spreadsheetml/2009/9/main" uri="{B025F937-C7B1-47D3-B67F-A62EFF666E3E}">
          <x14:id>{1745B45D-D4C0-47EB-B419-5A29658E8ED4}</x14:id>
        </ext>
      </extLst>
    </cfRule>
  </conditionalFormatting>
  <hyperlinks>
    <hyperlink ref="E34" location="'cálculo muestra'!A1" display="Ver calculo" xr:uid="{0BE4868B-FFCF-4587-A1DB-1133B0868BD4}"/>
    <hyperlink ref="P1" location="INICIO" display="Regresar" xr:uid="{49C09B4E-3FB9-456C-A779-CF4E86E980CC}"/>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02303FBF-47A8-45F7-91E8-6EBAE15BBC55}">
            <x14:dataBar minLength="0" maxLength="100" border="1" negativeBarBorderColorSameAsPositive="0">
              <x14:cfvo type="autoMin"/>
              <x14:cfvo type="autoMax"/>
              <x14:borderColor rgb="FF638EC6"/>
              <x14:negativeFillColor rgb="FFFF0000"/>
              <x14:negativeBorderColor rgb="FFFF0000"/>
              <x14:axisColor rgb="FF000000"/>
            </x14:dataBar>
          </x14:cfRule>
          <xm:sqref>D26:D29</xm:sqref>
        </x14:conditionalFormatting>
        <x14:conditionalFormatting xmlns:xm="http://schemas.microsoft.com/office/excel/2006/main">
          <x14:cfRule type="dataBar" id="{5EBB6746-B9D1-4176-847B-10B1E0DFAEB5}">
            <x14:dataBar minLength="0" maxLength="100" gradient="0">
              <x14:cfvo type="autoMin"/>
              <x14:cfvo type="autoMax"/>
              <x14:negativeFillColor rgb="FFFF0000"/>
              <x14:axisColor rgb="FF000000"/>
            </x14:dataBar>
          </x14:cfRule>
          <xm:sqref>D26:D29</xm:sqref>
        </x14:conditionalFormatting>
        <x14:conditionalFormatting xmlns:xm="http://schemas.microsoft.com/office/excel/2006/main">
          <x14:cfRule type="dataBar" id="{59D62DDA-3C69-48EE-B8A1-AC5A1D8CD989}">
            <x14:dataBar minLength="0" maxLength="100" border="1" negativeBarBorderColorSameAsPositive="0">
              <x14:cfvo type="autoMin"/>
              <x14:cfvo type="autoMax"/>
              <x14:borderColor rgb="FF638EC6"/>
              <x14:negativeFillColor rgb="FFFF0000"/>
              <x14:negativeBorderColor rgb="FFFF0000"/>
              <x14:axisColor rgb="FF000000"/>
            </x14:dataBar>
          </x14:cfRule>
          <xm:sqref>C12:C19</xm:sqref>
        </x14:conditionalFormatting>
        <x14:conditionalFormatting xmlns:xm="http://schemas.microsoft.com/office/excel/2006/main">
          <x14:cfRule type="dataBar" id="{65E8205E-FF66-4C06-9E5B-AD78A32C615D}">
            <x14:dataBar minLength="0" maxLength="100" border="1" negativeBarBorderColorSameAsPositive="0">
              <x14:cfvo type="autoMin"/>
              <x14:cfvo type="autoMax"/>
              <x14:borderColor rgb="FF638EC6"/>
              <x14:negativeFillColor rgb="FFFF0000"/>
              <x14:negativeBorderColor rgb="FFFF0000"/>
              <x14:axisColor rgb="FF000000"/>
            </x14:dataBar>
          </x14:cfRule>
          <xm:sqref>C26:C33</xm:sqref>
        </x14:conditionalFormatting>
        <x14:conditionalFormatting xmlns:xm="http://schemas.microsoft.com/office/excel/2006/main">
          <x14:cfRule type="dataBar" id="{087D2822-E0D0-455D-B477-5093FEA7500E}">
            <x14:dataBar minLength="0" maxLength="100" border="1" negativeBarBorderColorSameAsPositive="0">
              <x14:cfvo type="autoMin"/>
              <x14:cfvo type="autoMax"/>
              <x14:borderColor rgb="FF638EC6"/>
              <x14:negativeFillColor rgb="FFFF0000"/>
              <x14:negativeBorderColor rgb="FFFF0000"/>
              <x14:axisColor rgb="FF000000"/>
            </x14:dataBar>
          </x14:cfRule>
          <xm:sqref>D30:D33</xm:sqref>
        </x14:conditionalFormatting>
        <x14:conditionalFormatting xmlns:xm="http://schemas.microsoft.com/office/excel/2006/main">
          <x14:cfRule type="dataBar" id="{A97CE1FF-25C3-44BF-9E26-63DA84B6338A}">
            <x14:dataBar minLength="0" maxLength="100" border="1" negativeBarBorderColorSameAsPositive="0">
              <x14:cfvo type="autoMin"/>
              <x14:cfvo type="autoMax"/>
              <x14:borderColor rgb="FF638EC6"/>
              <x14:negativeFillColor rgb="FFFF0000"/>
              <x14:negativeBorderColor rgb="FFFF0000"/>
              <x14:axisColor rgb="FF000000"/>
            </x14:dataBar>
          </x14:cfRule>
          <xm:sqref>L61</xm:sqref>
        </x14:conditionalFormatting>
        <x14:conditionalFormatting xmlns:xm="http://schemas.microsoft.com/office/excel/2006/main">
          <x14:cfRule type="dataBar" id="{5CDAEE7E-C717-4252-BC57-3826D9632E34}">
            <x14:dataBar minLength="0" maxLength="100" border="1" negativeBarBorderColorSameAsPositive="0">
              <x14:cfvo type="autoMin"/>
              <x14:cfvo type="autoMax"/>
              <x14:borderColor rgb="FF638EC6"/>
              <x14:negativeFillColor rgb="FFFF0000"/>
              <x14:negativeBorderColor rgb="FFFF0000"/>
              <x14:axisColor rgb="FF000000"/>
            </x14:dataBar>
          </x14:cfRule>
          <xm:sqref>L43:L60 L62</xm:sqref>
        </x14:conditionalFormatting>
        <x14:conditionalFormatting xmlns:xm="http://schemas.microsoft.com/office/excel/2006/main">
          <x14:cfRule type="dataBar" id="{465E72D5-9B6E-4EF4-B3FF-EEBE8C2FE889}">
            <x14:dataBar minLength="0" maxLength="100" gradient="0">
              <x14:cfvo type="autoMin"/>
              <x14:cfvo type="autoMax"/>
              <x14:negativeFillColor rgb="FFFF0000"/>
              <x14:axisColor rgb="FF000000"/>
            </x14:dataBar>
          </x14:cfRule>
          <xm:sqref>J103:J107</xm:sqref>
        </x14:conditionalFormatting>
        <x14:conditionalFormatting xmlns:xm="http://schemas.microsoft.com/office/excel/2006/main">
          <x14:cfRule type="dataBar" id="{144030FC-5BED-40AB-ADF0-D5BF489385CE}">
            <x14:dataBar minLength="0" maxLength="100" gradient="0">
              <x14:cfvo type="autoMin"/>
              <x14:cfvo type="autoMax"/>
              <x14:negativeFillColor rgb="FFFF0000"/>
              <x14:axisColor rgb="FF000000"/>
            </x14:dataBar>
          </x14:cfRule>
          <xm:sqref>J128:J131</xm:sqref>
        </x14:conditionalFormatting>
        <x14:conditionalFormatting xmlns:xm="http://schemas.microsoft.com/office/excel/2006/main">
          <x14:cfRule type="dataBar" id="{F89977BC-74E7-458B-83EA-01168A1413D2}">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D1088AEB-9F50-4011-99A0-B0EAE5C5340F}">
            <x14:dataBar minLength="0" maxLength="100" gradient="0">
              <x14:cfvo type="autoMin"/>
              <x14:cfvo type="autoMax"/>
              <x14:negativeFillColor rgb="FFFF0000"/>
              <x14:axisColor rgb="FF000000"/>
            </x14:dataBar>
          </x14:cfRule>
          <xm:sqref>D79:D81</xm:sqref>
        </x14:conditionalFormatting>
        <x14:conditionalFormatting xmlns:xm="http://schemas.microsoft.com/office/excel/2006/main">
          <x14:cfRule type="dataBar" id="{AEE6DB63-FDBE-4A67-B52B-39066EE0E9AB}">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385FE153-998D-4B38-8AFB-2B210F9AEC0B}">
            <x14:dataBar minLength="0" maxLength="100" gradient="0">
              <x14:cfvo type="autoMin"/>
              <x14:cfvo type="autoMax"/>
              <x14:negativeFillColor rgb="FFFF0000"/>
              <x14:axisColor rgb="FF000000"/>
            </x14:dataBar>
          </x14:cfRule>
          <x14:cfRule type="dataBar" id="{92B77EFA-2DBA-4A05-906B-658CF4A2B2C6}">
            <x14:dataBar minLength="0" maxLength="100" gradient="0">
              <x14:cfvo type="autoMin"/>
              <x14:cfvo type="autoMax"/>
              <x14:negativeFillColor rgb="FFFF0000"/>
              <x14:axisColor rgb="FF000000"/>
            </x14:dataBar>
          </x14:cfRule>
          <xm:sqref>F79:F81</xm:sqref>
        </x14:conditionalFormatting>
        <x14:conditionalFormatting xmlns:xm="http://schemas.microsoft.com/office/excel/2006/main">
          <x14:cfRule type="dataBar" id="{1745B45D-D4C0-47EB-B419-5A29658E8ED4}">
            <x14:dataBar minLength="0" maxLength="100" border="1" negativeBarBorderColorSameAsPositive="0">
              <x14:cfvo type="autoMin"/>
              <x14:cfvo type="autoMax"/>
              <x14:borderColor rgb="FF638EC6"/>
              <x14:negativeFillColor rgb="FFFF0000"/>
              <x14:negativeBorderColor rgb="FFFF0000"/>
              <x14:axisColor rgb="FF000000"/>
            </x14:dataBar>
          </x14:cfRule>
          <xm:sqref>G43:G62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15"/>
  <sheetViews>
    <sheetView zoomScale="85" zoomScaleNormal="85" workbookViewId="0">
      <selection activeCell="A12" sqref="A12"/>
    </sheetView>
  </sheetViews>
  <sheetFormatPr baseColWidth="10" defaultColWidth="11.42578125" defaultRowHeight="12.75" x14ac:dyDescent="0.2"/>
  <cols>
    <col min="1" max="1" width="20" style="35" customWidth="1"/>
    <col min="2" max="2" width="16.7109375" style="35" customWidth="1"/>
    <col min="3" max="3" width="39" style="41" customWidth="1"/>
    <col min="4" max="4" width="9.7109375" style="36" customWidth="1"/>
    <col min="5" max="5" width="11.7109375" style="37" customWidth="1"/>
    <col min="6" max="6" width="19" style="37" customWidth="1"/>
    <col min="7" max="7" width="20.85546875" style="37" customWidth="1"/>
    <col min="8" max="8" width="14.5703125" style="39" customWidth="1"/>
    <col min="9" max="9" width="56" style="43" customWidth="1"/>
    <col min="10" max="10" width="14.7109375" style="43" customWidth="1"/>
    <col min="11" max="12" width="13.85546875" style="43" customWidth="1"/>
    <col min="13" max="13" width="18.140625" style="37" customWidth="1"/>
    <col min="14" max="14" width="14.140625" style="37" customWidth="1"/>
    <col min="15" max="15" width="16.5703125" style="37" customWidth="1"/>
    <col min="16" max="16" width="11.7109375" style="37" customWidth="1"/>
    <col min="17" max="17" width="14" style="37" customWidth="1"/>
    <col min="18" max="18" width="45.5703125" style="44" customWidth="1"/>
    <col min="19" max="21" width="12.7109375" style="35" customWidth="1"/>
    <col min="22" max="23" width="14" style="36" customWidth="1"/>
    <col min="24" max="24" width="11.7109375" style="36" customWidth="1"/>
    <col min="25" max="25" width="21.85546875" style="37" customWidth="1"/>
    <col min="26" max="26" width="18.42578125" style="37" customWidth="1"/>
    <col min="27" max="27" width="17" style="37" customWidth="1"/>
    <col min="28" max="28" width="21.42578125" style="38" customWidth="1"/>
    <col min="29" max="31" width="20.140625" style="38" customWidth="1"/>
    <col min="32" max="32" width="27.42578125" style="39" customWidth="1"/>
    <col min="33" max="33" width="26.42578125" style="39" customWidth="1"/>
    <col min="34" max="34" width="17.28515625" style="39" customWidth="1"/>
    <col min="35" max="35" width="14" style="39" customWidth="1"/>
    <col min="36" max="36" width="15.42578125" style="39" customWidth="1"/>
    <col min="37" max="37" width="47.85546875" style="40" customWidth="1"/>
    <col min="38" max="16384" width="11.42578125" style="35"/>
  </cols>
  <sheetData>
    <row r="1" spans="1:37" ht="18" x14ac:dyDescent="0.25">
      <c r="A1" s="314" t="s">
        <v>138</v>
      </c>
      <c r="B1" s="314"/>
      <c r="C1" s="314"/>
      <c r="D1" s="314"/>
      <c r="E1" s="314"/>
      <c r="F1" s="314"/>
      <c r="G1" s="314"/>
      <c r="H1" s="314"/>
      <c r="I1" s="314"/>
      <c r="J1" s="314"/>
      <c r="K1" s="314"/>
      <c r="L1" s="314"/>
      <c r="M1" s="314"/>
      <c r="N1" s="314"/>
      <c r="O1" s="314"/>
      <c r="P1" s="314"/>
      <c r="Q1" s="314"/>
      <c r="R1" s="314"/>
      <c r="S1" s="292" t="s">
        <v>12</v>
      </c>
      <c r="T1" s="291"/>
      <c r="U1" s="291"/>
    </row>
    <row r="2" spans="1:37" ht="18" x14ac:dyDescent="0.25">
      <c r="A2" s="314" t="s">
        <v>139</v>
      </c>
      <c r="B2" s="314"/>
      <c r="C2" s="314"/>
      <c r="D2" s="314"/>
      <c r="E2" s="314"/>
      <c r="F2" s="314"/>
      <c r="G2" s="314"/>
      <c r="H2" s="314"/>
      <c r="I2" s="314"/>
      <c r="J2" s="314"/>
      <c r="K2" s="314"/>
      <c r="L2" s="314"/>
      <c r="M2" s="314"/>
      <c r="N2" s="314"/>
      <c r="O2" s="314"/>
      <c r="P2" s="314"/>
      <c r="Q2" s="314"/>
      <c r="R2" s="314"/>
    </row>
    <row r="3" spans="1:37" ht="18" x14ac:dyDescent="0.25">
      <c r="A3" s="314" t="s">
        <v>374</v>
      </c>
      <c r="B3" s="314"/>
      <c r="C3" s="314"/>
      <c r="D3" s="314"/>
      <c r="E3" s="314"/>
      <c r="F3" s="314"/>
      <c r="G3" s="314"/>
      <c r="H3" s="314"/>
      <c r="I3" s="314"/>
      <c r="J3" s="314"/>
      <c r="K3" s="314"/>
      <c r="L3" s="314"/>
      <c r="M3" s="314"/>
      <c r="N3" s="314"/>
      <c r="O3" s="314"/>
      <c r="P3" s="314"/>
      <c r="Q3" s="314"/>
      <c r="R3" s="314"/>
    </row>
    <row r="4" spans="1:37" x14ac:dyDescent="0.2">
      <c r="D4" s="42"/>
    </row>
    <row r="5" spans="1:37" s="98" customFormat="1" ht="27" customHeight="1" x14ac:dyDescent="0.2">
      <c r="A5" s="311" t="s">
        <v>140</v>
      </c>
      <c r="B5" s="312"/>
      <c r="C5" s="312"/>
      <c r="D5" s="313"/>
      <c r="E5" s="315" t="s">
        <v>141</v>
      </c>
      <c r="F5" s="315"/>
      <c r="G5" s="315"/>
      <c r="H5" s="315"/>
      <c r="I5" s="315"/>
      <c r="J5" s="315"/>
      <c r="K5" s="315"/>
      <c r="L5" s="315"/>
      <c r="M5" s="315"/>
      <c r="N5" s="315"/>
      <c r="O5" s="315"/>
      <c r="P5" s="315"/>
      <c r="Q5" s="315"/>
      <c r="R5" s="315"/>
      <c r="S5" s="310" t="s">
        <v>142</v>
      </c>
      <c r="T5" s="310"/>
      <c r="U5" s="310"/>
      <c r="V5" s="310"/>
      <c r="W5" s="310"/>
      <c r="X5" s="310"/>
      <c r="Y5" s="310"/>
      <c r="Z5" s="310"/>
      <c r="AA5" s="310"/>
      <c r="AB5" s="310"/>
      <c r="AC5" s="310"/>
      <c r="AD5" s="310"/>
      <c r="AE5" s="310"/>
      <c r="AF5" s="310"/>
      <c r="AG5" s="310"/>
      <c r="AH5" s="310"/>
      <c r="AI5" s="310"/>
      <c r="AJ5" s="310"/>
      <c r="AK5" s="310"/>
    </row>
    <row r="6" spans="1:37" s="45" customFormat="1" ht="51" x14ac:dyDescent="0.25">
      <c r="A6" s="95" t="s">
        <v>143</v>
      </c>
      <c r="B6" s="95" t="s">
        <v>144</v>
      </c>
      <c r="C6" s="96" t="s">
        <v>145</v>
      </c>
      <c r="D6" s="97" t="s">
        <v>146</v>
      </c>
      <c r="E6" s="97" t="s">
        <v>147</v>
      </c>
      <c r="F6" s="97" t="s">
        <v>148</v>
      </c>
      <c r="G6" s="97" t="s">
        <v>149</v>
      </c>
      <c r="H6" s="97" t="s">
        <v>150</v>
      </c>
      <c r="I6" s="97" t="s">
        <v>151</v>
      </c>
      <c r="J6" s="97" t="s">
        <v>152</v>
      </c>
      <c r="K6" s="97" t="s">
        <v>153</v>
      </c>
      <c r="L6" s="97" t="s">
        <v>154</v>
      </c>
      <c r="M6" s="97" t="s">
        <v>155</v>
      </c>
      <c r="N6" s="97" t="s">
        <v>156</v>
      </c>
      <c r="O6" s="97" t="s">
        <v>157</v>
      </c>
      <c r="P6" s="97" t="s">
        <v>158</v>
      </c>
      <c r="Q6" s="97" t="s">
        <v>159</v>
      </c>
      <c r="R6" s="97" t="s">
        <v>160</v>
      </c>
      <c r="S6" s="246" t="s">
        <v>161</v>
      </c>
      <c r="T6" s="246" t="s">
        <v>569</v>
      </c>
      <c r="U6" s="246" t="s">
        <v>572</v>
      </c>
      <c r="V6" s="246" t="s">
        <v>162</v>
      </c>
      <c r="W6" s="246" t="s">
        <v>163</v>
      </c>
      <c r="X6" s="246" t="s">
        <v>164</v>
      </c>
      <c r="Y6" s="246" t="s">
        <v>165</v>
      </c>
      <c r="Z6" s="246" t="s">
        <v>166</v>
      </c>
      <c r="AA6" s="246" t="s">
        <v>167</v>
      </c>
      <c r="AB6" s="247" t="s">
        <v>897</v>
      </c>
      <c r="AC6" s="247" t="s">
        <v>168</v>
      </c>
      <c r="AD6" s="247" t="s">
        <v>169</v>
      </c>
      <c r="AE6" s="247" t="s">
        <v>170</v>
      </c>
      <c r="AF6" s="247" t="s">
        <v>171</v>
      </c>
      <c r="AG6" s="247" t="s">
        <v>172</v>
      </c>
      <c r="AH6" s="247" t="s">
        <v>173</v>
      </c>
      <c r="AI6" s="247" t="s">
        <v>174</v>
      </c>
      <c r="AJ6" s="247" t="s">
        <v>175</v>
      </c>
      <c r="AK6" s="246" t="s">
        <v>160</v>
      </c>
    </row>
    <row r="7" spans="1:37" s="227" customFormat="1" ht="66.75" customHeight="1" x14ac:dyDescent="0.25">
      <c r="A7" s="224" t="s">
        <v>567</v>
      </c>
      <c r="B7" s="225" t="s">
        <v>375</v>
      </c>
      <c r="C7" s="233" t="s">
        <v>72</v>
      </c>
      <c r="D7" s="184">
        <f>10+10</f>
        <v>20</v>
      </c>
      <c r="E7" s="161">
        <v>45111</v>
      </c>
      <c r="F7" s="235" t="s">
        <v>176</v>
      </c>
      <c r="G7" s="230" t="s">
        <v>451</v>
      </c>
      <c r="H7" s="228" t="s">
        <v>177</v>
      </c>
      <c r="I7" s="164" t="s">
        <v>568</v>
      </c>
      <c r="J7" s="231" t="s">
        <v>178</v>
      </c>
      <c r="K7" s="231" t="s">
        <v>178</v>
      </c>
      <c r="L7" s="165" t="s">
        <v>177</v>
      </c>
      <c r="M7" s="162" t="s">
        <v>179</v>
      </c>
      <c r="N7" s="162" t="s">
        <v>179</v>
      </c>
      <c r="O7" s="162" t="s">
        <v>179</v>
      </c>
      <c r="P7" s="167">
        <f>NETWORKDAYS(E7,B7)-1</f>
        <v>0</v>
      </c>
      <c r="Q7" s="242" t="str">
        <f t="shared" ref="Q7:Q68" si="0">IF(P7&gt;3,"No Oportuno","Oportuno")</f>
        <v>Oportuno</v>
      </c>
      <c r="R7" s="243" t="s">
        <v>614</v>
      </c>
      <c r="S7" s="163" t="s">
        <v>177</v>
      </c>
      <c r="T7" s="163" t="s">
        <v>900</v>
      </c>
      <c r="U7" s="230">
        <v>45131</v>
      </c>
      <c r="V7" s="162">
        <v>45152</v>
      </c>
      <c r="W7" s="162">
        <v>45154</v>
      </c>
      <c r="X7" s="170">
        <f t="shared" ref="X7:X70" si="1">+W7-V7</f>
        <v>2</v>
      </c>
      <c r="Y7" s="165" t="s">
        <v>570</v>
      </c>
      <c r="Z7" s="165" t="s">
        <v>99</v>
      </c>
      <c r="AA7" s="165" t="s">
        <v>571</v>
      </c>
      <c r="AB7" s="163" t="s">
        <v>177</v>
      </c>
      <c r="AC7" s="163" t="s">
        <v>177</v>
      </c>
      <c r="AD7" s="169" t="s">
        <v>178</v>
      </c>
      <c r="AE7" s="169" t="s">
        <v>178</v>
      </c>
      <c r="AF7" s="163" t="s">
        <v>177</v>
      </c>
      <c r="AG7" s="163" t="s">
        <v>177</v>
      </c>
      <c r="AH7" s="228" t="s">
        <v>178</v>
      </c>
      <c r="AI7" s="170">
        <f>NETWORKDAYS(E7,V7)-1-2</f>
        <v>27</v>
      </c>
      <c r="AJ7" s="228" t="str">
        <f>IF(AI7&lt;=D7,"Oportuno","No Oportuno")</f>
        <v>No Oportuno</v>
      </c>
      <c r="AK7" s="243" t="s">
        <v>859</v>
      </c>
    </row>
    <row r="8" spans="1:37" s="227" customFormat="1" ht="45.75" customHeight="1" x14ac:dyDescent="0.25">
      <c r="A8" s="224" t="s">
        <v>573</v>
      </c>
      <c r="B8" s="225" t="s">
        <v>376</v>
      </c>
      <c r="C8" s="226" t="s">
        <v>71</v>
      </c>
      <c r="D8" s="184">
        <v>10</v>
      </c>
      <c r="E8" s="161">
        <v>45112</v>
      </c>
      <c r="F8" s="235" t="s">
        <v>87</v>
      </c>
      <c r="G8" s="162" t="s">
        <v>575</v>
      </c>
      <c r="H8" s="163" t="s">
        <v>178</v>
      </c>
      <c r="I8" s="164" t="s">
        <v>574</v>
      </c>
      <c r="J8" s="165" t="s">
        <v>177</v>
      </c>
      <c r="K8" s="165" t="s">
        <v>177</v>
      </c>
      <c r="L8" s="165" t="s">
        <v>177</v>
      </c>
      <c r="M8" s="162" t="s">
        <v>179</v>
      </c>
      <c r="N8" s="162" t="s">
        <v>179</v>
      </c>
      <c r="O8" s="162" t="s">
        <v>179</v>
      </c>
      <c r="P8" s="167">
        <f>NETWORKDAYS(E8,B8)-1</f>
        <v>0</v>
      </c>
      <c r="Q8" s="242" t="str">
        <f t="shared" si="0"/>
        <v>Oportuno</v>
      </c>
      <c r="R8" s="243" t="s">
        <v>436</v>
      </c>
      <c r="S8" s="163" t="s">
        <v>177</v>
      </c>
      <c r="T8" s="163" t="s">
        <v>178</v>
      </c>
      <c r="U8" s="163" t="s">
        <v>436</v>
      </c>
      <c r="V8" s="162">
        <v>45118</v>
      </c>
      <c r="W8" s="162">
        <v>45120</v>
      </c>
      <c r="X8" s="170">
        <f t="shared" si="1"/>
        <v>2</v>
      </c>
      <c r="Y8" s="165" t="s">
        <v>570</v>
      </c>
      <c r="Z8" s="165" t="s">
        <v>576</v>
      </c>
      <c r="AA8" s="162" t="s">
        <v>599</v>
      </c>
      <c r="AB8" s="163" t="s">
        <v>177</v>
      </c>
      <c r="AC8" s="163" t="s">
        <v>177</v>
      </c>
      <c r="AD8" s="169" t="s">
        <v>178</v>
      </c>
      <c r="AE8" s="169" t="s">
        <v>178</v>
      </c>
      <c r="AF8" s="163" t="s">
        <v>177</v>
      </c>
      <c r="AG8" s="163" t="s">
        <v>177</v>
      </c>
      <c r="AH8" s="163" t="s">
        <v>177</v>
      </c>
      <c r="AI8" s="170">
        <f>NETWORKDAYS(E8,V8)-1</f>
        <v>4</v>
      </c>
      <c r="AJ8" s="241" t="str">
        <f>IF(AI8&lt;=D8,"Oportuno","No Oportuno")</f>
        <v>Oportuno</v>
      </c>
      <c r="AK8" s="245" t="s">
        <v>436</v>
      </c>
    </row>
    <row r="9" spans="1:37" s="227" customFormat="1" ht="204" x14ac:dyDescent="0.25">
      <c r="A9" s="224" t="s">
        <v>577</v>
      </c>
      <c r="B9" s="225" t="s">
        <v>377</v>
      </c>
      <c r="C9" s="226" t="s">
        <v>72</v>
      </c>
      <c r="D9" s="184">
        <v>15</v>
      </c>
      <c r="E9" s="161">
        <v>45114</v>
      </c>
      <c r="F9" s="235" t="s">
        <v>87</v>
      </c>
      <c r="G9" s="162" t="s">
        <v>575</v>
      </c>
      <c r="H9" s="163" t="s">
        <v>178</v>
      </c>
      <c r="I9" s="164" t="s">
        <v>578</v>
      </c>
      <c r="J9" s="165" t="s">
        <v>177</v>
      </c>
      <c r="K9" s="165" t="s">
        <v>177</v>
      </c>
      <c r="L9" s="165" t="s">
        <v>177</v>
      </c>
      <c r="M9" s="162" t="s">
        <v>179</v>
      </c>
      <c r="N9" s="162" t="s">
        <v>579</v>
      </c>
      <c r="O9" s="162" t="s">
        <v>179</v>
      </c>
      <c r="P9" s="167">
        <f>NETWORKDAYS(E9,B9)-1</f>
        <v>0</v>
      </c>
      <c r="Q9" s="242" t="str">
        <f t="shared" si="0"/>
        <v>Oportuno</v>
      </c>
      <c r="R9" s="243" t="s">
        <v>436</v>
      </c>
      <c r="S9" s="228" t="s">
        <v>451</v>
      </c>
      <c r="T9" s="163" t="s">
        <v>178</v>
      </c>
      <c r="U9" s="163" t="s">
        <v>436</v>
      </c>
      <c r="V9" s="162">
        <v>45174</v>
      </c>
      <c r="W9" s="162">
        <v>45176</v>
      </c>
      <c r="X9" s="170">
        <f t="shared" si="1"/>
        <v>2</v>
      </c>
      <c r="Y9" s="165" t="s">
        <v>564</v>
      </c>
      <c r="Z9" s="165" t="s">
        <v>96</v>
      </c>
      <c r="AA9" s="165" t="s">
        <v>580</v>
      </c>
      <c r="AB9" s="228" t="s">
        <v>451</v>
      </c>
      <c r="AC9" s="228" t="s">
        <v>451</v>
      </c>
      <c r="AD9" s="169" t="s">
        <v>178</v>
      </c>
      <c r="AE9" s="169" t="s">
        <v>178</v>
      </c>
      <c r="AF9" s="163" t="s">
        <v>177</v>
      </c>
      <c r="AG9" s="163" t="s">
        <v>177</v>
      </c>
      <c r="AH9" s="228" t="s">
        <v>178</v>
      </c>
      <c r="AI9" s="170">
        <f>NETWORKDAYS(E9,V9)-1-3</f>
        <v>39</v>
      </c>
      <c r="AJ9" s="228" t="str">
        <f>IF(AI9&lt;=D9,"Oportuno","No Oportuno")</f>
        <v>No Oportuno</v>
      </c>
      <c r="AK9" s="243" t="s">
        <v>581</v>
      </c>
    </row>
    <row r="10" spans="1:37" ht="15" x14ac:dyDescent="0.25">
      <c r="A10" s="229" t="s">
        <v>582</v>
      </c>
      <c r="B10" s="239" t="s">
        <v>378</v>
      </c>
      <c r="C10" s="240" t="s">
        <v>72</v>
      </c>
      <c r="D10" s="184">
        <v>15</v>
      </c>
      <c r="E10" s="162" t="s">
        <v>436</v>
      </c>
      <c r="F10" s="249" t="s">
        <v>176</v>
      </c>
      <c r="G10" s="162" t="s">
        <v>436</v>
      </c>
      <c r="H10" s="241" t="s">
        <v>436</v>
      </c>
      <c r="I10" s="164" t="s">
        <v>436</v>
      </c>
      <c r="J10" s="173" t="s">
        <v>436</v>
      </c>
      <c r="K10" s="173" t="s">
        <v>436</v>
      </c>
      <c r="L10" s="173" t="s">
        <v>436</v>
      </c>
      <c r="M10" s="161" t="s">
        <v>436</v>
      </c>
      <c r="N10" s="161" t="s">
        <v>436</v>
      </c>
      <c r="O10" s="161" t="s">
        <v>436</v>
      </c>
      <c r="P10" s="242" t="e">
        <f>NETWORKDAYS(E10,B10)-1</f>
        <v>#VALUE!</v>
      </c>
      <c r="Q10" s="242" t="e">
        <f t="shared" si="0"/>
        <v>#VALUE!</v>
      </c>
      <c r="R10" s="243" t="s">
        <v>586</v>
      </c>
      <c r="S10" s="241" t="s">
        <v>436</v>
      </c>
      <c r="T10" s="241" t="s">
        <v>436</v>
      </c>
      <c r="U10" s="241" t="s">
        <v>436</v>
      </c>
      <c r="V10" s="241" t="s">
        <v>436</v>
      </c>
      <c r="W10" s="241" t="s">
        <v>436</v>
      </c>
      <c r="X10" s="170" t="e">
        <f t="shared" si="1"/>
        <v>#VALUE!</v>
      </c>
      <c r="Y10" s="241" t="s">
        <v>436</v>
      </c>
      <c r="Z10" s="241" t="s">
        <v>436</v>
      </c>
      <c r="AA10" s="241" t="s">
        <v>436</v>
      </c>
      <c r="AB10" s="163" t="s">
        <v>436</v>
      </c>
      <c r="AC10" s="163" t="s">
        <v>436</v>
      </c>
      <c r="AD10" s="163" t="s">
        <v>436</v>
      </c>
      <c r="AE10" s="163" t="s">
        <v>436</v>
      </c>
      <c r="AF10" s="163" t="s">
        <v>436</v>
      </c>
      <c r="AG10" s="163" t="s">
        <v>436</v>
      </c>
      <c r="AH10" s="163" t="s">
        <v>436</v>
      </c>
      <c r="AI10" s="166" t="e">
        <f>NETWORKDAYS(E10,V10)-1</f>
        <v>#VALUE!</v>
      </c>
      <c r="AJ10" s="163" t="e">
        <f>IF(AI10&lt;=D10,"Oportuno","No Oportuno")</f>
        <v>#VALUE!</v>
      </c>
      <c r="AK10" s="243" t="s">
        <v>586</v>
      </c>
    </row>
    <row r="11" spans="1:37" s="227" customFormat="1" ht="32.25" customHeight="1" x14ac:dyDescent="0.25">
      <c r="A11" s="224" t="s">
        <v>583</v>
      </c>
      <c r="B11" s="225" t="s">
        <v>379</v>
      </c>
      <c r="C11" s="226" t="s">
        <v>72</v>
      </c>
      <c r="D11" s="184">
        <v>15</v>
      </c>
      <c r="E11" s="161">
        <v>45118</v>
      </c>
      <c r="F11" s="235" t="s">
        <v>176</v>
      </c>
      <c r="G11" s="230" t="s">
        <v>178</v>
      </c>
      <c r="H11" s="163" t="s">
        <v>178</v>
      </c>
      <c r="I11" s="164" t="s">
        <v>818</v>
      </c>
      <c r="J11" s="231" t="s">
        <v>178</v>
      </c>
      <c r="K11" s="165" t="s">
        <v>177</v>
      </c>
      <c r="L11" s="165" t="s">
        <v>177</v>
      </c>
      <c r="M11" s="162" t="s">
        <v>179</v>
      </c>
      <c r="N11" s="162" t="s">
        <v>179</v>
      </c>
      <c r="O11" s="162" t="s">
        <v>179</v>
      </c>
      <c r="P11" s="167">
        <f>NETWORKDAYS(E11,B11)-1</f>
        <v>0</v>
      </c>
      <c r="Q11" s="242" t="str">
        <f t="shared" si="0"/>
        <v>Oportuno</v>
      </c>
      <c r="R11" s="243" t="s">
        <v>881</v>
      </c>
      <c r="S11" s="163" t="s">
        <v>177</v>
      </c>
      <c r="T11" s="163" t="s">
        <v>178</v>
      </c>
      <c r="U11" s="163" t="s">
        <v>436</v>
      </c>
      <c r="V11" s="162">
        <v>45120</v>
      </c>
      <c r="W11" s="162">
        <v>45122</v>
      </c>
      <c r="X11" s="170">
        <f t="shared" si="1"/>
        <v>2</v>
      </c>
      <c r="Y11" s="165" t="s">
        <v>564</v>
      </c>
      <c r="Z11" s="165" t="s">
        <v>584</v>
      </c>
      <c r="AA11" s="162" t="s">
        <v>585</v>
      </c>
      <c r="AB11" s="163" t="s">
        <v>177</v>
      </c>
      <c r="AC11" s="163" t="s">
        <v>177</v>
      </c>
      <c r="AD11" s="169" t="s">
        <v>178</v>
      </c>
      <c r="AE11" s="169" t="s">
        <v>178</v>
      </c>
      <c r="AF11" s="163" t="s">
        <v>177</v>
      </c>
      <c r="AG11" s="163" t="s">
        <v>177</v>
      </c>
      <c r="AH11" s="163" t="s">
        <v>177</v>
      </c>
      <c r="AI11" s="170">
        <f>NETWORKDAYS(E11,V11)-1</f>
        <v>2</v>
      </c>
      <c r="AJ11" s="241" t="str">
        <f>IF(AI11&lt;=D11,"Oportuno","No Oportuno")</f>
        <v>Oportuno</v>
      </c>
      <c r="AK11" s="245" t="s">
        <v>436</v>
      </c>
    </row>
    <row r="12" spans="1:37" s="227" customFormat="1" ht="68.25" customHeight="1" x14ac:dyDescent="0.25">
      <c r="A12" s="224" t="s">
        <v>587</v>
      </c>
      <c r="B12" s="225" t="s">
        <v>380</v>
      </c>
      <c r="C12" s="226" t="s">
        <v>71</v>
      </c>
      <c r="D12" s="184">
        <v>10</v>
      </c>
      <c r="E12" s="161">
        <v>45125</v>
      </c>
      <c r="F12" s="235" t="s">
        <v>176</v>
      </c>
      <c r="G12" s="230" t="s">
        <v>178</v>
      </c>
      <c r="H12" s="163" t="s">
        <v>178</v>
      </c>
      <c r="I12" s="164" t="s">
        <v>588</v>
      </c>
      <c r="J12" s="231" t="s">
        <v>178</v>
      </c>
      <c r="K12" s="165" t="s">
        <v>177</v>
      </c>
      <c r="L12" s="165" t="s">
        <v>177</v>
      </c>
      <c r="M12" s="162" t="s">
        <v>179</v>
      </c>
      <c r="N12" s="162" t="s">
        <v>179</v>
      </c>
      <c r="O12" s="162" t="s">
        <v>179</v>
      </c>
      <c r="P12" s="167">
        <f>NETWORKDAYS(E12,B12)-1</f>
        <v>0</v>
      </c>
      <c r="Q12" s="242" t="str">
        <f t="shared" si="0"/>
        <v>Oportuno</v>
      </c>
      <c r="R12" s="243" t="s">
        <v>882</v>
      </c>
      <c r="S12" s="163" t="s">
        <v>177</v>
      </c>
      <c r="T12" s="163" t="s">
        <v>178</v>
      </c>
      <c r="U12" s="163" t="s">
        <v>436</v>
      </c>
      <c r="V12" s="162">
        <v>45125</v>
      </c>
      <c r="W12" s="162">
        <v>45127</v>
      </c>
      <c r="X12" s="170">
        <f t="shared" si="1"/>
        <v>2</v>
      </c>
      <c r="Y12" s="165" t="s">
        <v>570</v>
      </c>
      <c r="Z12" s="165" t="s">
        <v>589</v>
      </c>
      <c r="AA12" s="162" t="s">
        <v>590</v>
      </c>
      <c r="AB12" s="163" t="s">
        <v>177</v>
      </c>
      <c r="AC12" s="163" t="s">
        <v>177</v>
      </c>
      <c r="AD12" s="169" t="s">
        <v>178</v>
      </c>
      <c r="AE12" s="169" t="s">
        <v>178</v>
      </c>
      <c r="AF12" s="163" t="s">
        <v>177</v>
      </c>
      <c r="AG12" s="163" t="s">
        <v>177</v>
      </c>
      <c r="AH12" s="163" t="s">
        <v>177</v>
      </c>
      <c r="AI12" s="170">
        <f>NETWORKDAYS(E12,V12)-1</f>
        <v>0</v>
      </c>
      <c r="AJ12" s="241" t="str">
        <f>IF(AI12&lt;=D12,"Oportuno","No Oportuno")</f>
        <v>Oportuno</v>
      </c>
      <c r="AK12" s="245" t="s">
        <v>436</v>
      </c>
    </row>
    <row r="13" spans="1:37" s="227" customFormat="1" ht="67.5" customHeight="1" x14ac:dyDescent="0.25">
      <c r="A13" s="224" t="s">
        <v>591</v>
      </c>
      <c r="B13" s="225" t="s">
        <v>380</v>
      </c>
      <c r="C13" s="226" t="s">
        <v>72</v>
      </c>
      <c r="D13" s="184">
        <v>15</v>
      </c>
      <c r="E13" s="161">
        <v>45125</v>
      </c>
      <c r="F13" s="235" t="s">
        <v>176</v>
      </c>
      <c r="G13" s="230" t="s">
        <v>178</v>
      </c>
      <c r="H13" s="163" t="s">
        <v>178</v>
      </c>
      <c r="I13" s="164" t="s">
        <v>592</v>
      </c>
      <c r="J13" s="231" t="s">
        <v>178</v>
      </c>
      <c r="K13" s="165" t="s">
        <v>177</v>
      </c>
      <c r="L13" s="165" t="s">
        <v>177</v>
      </c>
      <c r="M13" s="162" t="s">
        <v>179</v>
      </c>
      <c r="N13" s="162" t="s">
        <v>179</v>
      </c>
      <c r="O13" s="162" t="s">
        <v>179</v>
      </c>
      <c r="P13" s="167">
        <f>NETWORKDAYS(E13,B13)-1</f>
        <v>0</v>
      </c>
      <c r="Q13" s="242" t="str">
        <f t="shared" si="0"/>
        <v>Oportuno</v>
      </c>
      <c r="R13" s="243" t="s">
        <v>883</v>
      </c>
      <c r="S13" s="163" t="s">
        <v>177</v>
      </c>
      <c r="T13" s="163" t="s">
        <v>178</v>
      </c>
      <c r="U13" s="163" t="s">
        <v>436</v>
      </c>
      <c r="V13" s="162">
        <v>45126</v>
      </c>
      <c r="W13" s="162">
        <v>45128</v>
      </c>
      <c r="X13" s="170">
        <f t="shared" si="1"/>
        <v>2</v>
      </c>
      <c r="Y13" s="165" t="s">
        <v>564</v>
      </c>
      <c r="Z13" s="165" t="s">
        <v>92</v>
      </c>
      <c r="AA13" s="231" t="s">
        <v>682</v>
      </c>
      <c r="AB13" s="163" t="s">
        <v>177</v>
      </c>
      <c r="AC13" s="163" t="s">
        <v>177</v>
      </c>
      <c r="AD13" s="169" t="s">
        <v>178</v>
      </c>
      <c r="AE13" s="169" t="s">
        <v>178</v>
      </c>
      <c r="AF13" s="163" t="s">
        <v>177</v>
      </c>
      <c r="AG13" s="163" t="s">
        <v>177</v>
      </c>
      <c r="AH13" s="163" t="s">
        <v>177</v>
      </c>
      <c r="AI13" s="170">
        <f>NETWORKDAYS(E13,V13)-1</f>
        <v>1</v>
      </c>
      <c r="AJ13" s="241" t="str">
        <f>IF(AI13&lt;=D13,"Oportuno","No Oportuno")</f>
        <v>Oportuno</v>
      </c>
      <c r="AK13" s="243" t="s">
        <v>636</v>
      </c>
    </row>
    <row r="14" spans="1:37" s="227" customFormat="1" ht="103.5" customHeight="1" x14ac:dyDescent="0.25">
      <c r="A14" s="224" t="s">
        <v>593</v>
      </c>
      <c r="B14" s="225" t="s">
        <v>381</v>
      </c>
      <c r="C14" s="226" t="s">
        <v>72</v>
      </c>
      <c r="D14" s="184">
        <v>15</v>
      </c>
      <c r="E14" s="161">
        <v>45128</v>
      </c>
      <c r="F14" s="235" t="s">
        <v>176</v>
      </c>
      <c r="G14" s="230" t="s">
        <v>178</v>
      </c>
      <c r="H14" s="163" t="s">
        <v>178</v>
      </c>
      <c r="I14" s="164" t="s">
        <v>594</v>
      </c>
      <c r="J14" s="231" t="s">
        <v>178</v>
      </c>
      <c r="K14" s="165" t="s">
        <v>177</v>
      </c>
      <c r="L14" s="165" t="s">
        <v>177</v>
      </c>
      <c r="M14" s="162" t="s">
        <v>179</v>
      </c>
      <c r="N14" s="162" t="s">
        <v>179</v>
      </c>
      <c r="O14" s="162" t="s">
        <v>179</v>
      </c>
      <c r="P14" s="167">
        <f>NETWORKDAYS(E14,B14)-1</f>
        <v>0</v>
      </c>
      <c r="Q14" s="242" t="str">
        <f t="shared" si="0"/>
        <v>Oportuno</v>
      </c>
      <c r="R14" s="243" t="s">
        <v>883</v>
      </c>
      <c r="S14" s="163" t="s">
        <v>177</v>
      </c>
      <c r="T14" s="163" t="s">
        <v>178</v>
      </c>
      <c r="U14" s="163" t="s">
        <v>436</v>
      </c>
      <c r="V14" s="162">
        <v>45128</v>
      </c>
      <c r="W14" s="162">
        <v>45130</v>
      </c>
      <c r="X14" s="170">
        <f t="shared" si="1"/>
        <v>2</v>
      </c>
      <c r="Y14" s="165" t="s">
        <v>564</v>
      </c>
      <c r="Z14" s="165" t="s">
        <v>98</v>
      </c>
      <c r="AA14" s="165" t="s">
        <v>595</v>
      </c>
      <c r="AB14" s="163" t="s">
        <v>177</v>
      </c>
      <c r="AC14" s="163" t="s">
        <v>177</v>
      </c>
      <c r="AD14" s="169" t="s">
        <v>178</v>
      </c>
      <c r="AE14" s="169" t="s">
        <v>178</v>
      </c>
      <c r="AF14" s="163" t="s">
        <v>177</v>
      </c>
      <c r="AG14" s="163" t="s">
        <v>177</v>
      </c>
      <c r="AH14" s="228" t="s">
        <v>178</v>
      </c>
      <c r="AI14" s="170">
        <f>NETWORKDAYS(E14,V14)-1</f>
        <v>0</v>
      </c>
      <c r="AJ14" s="241" t="str">
        <f>IF(AI14&lt;=D14,"Oportuno","No Oportuno")</f>
        <v>Oportuno</v>
      </c>
      <c r="AK14" s="243" t="s">
        <v>436</v>
      </c>
    </row>
    <row r="15" spans="1:37" s="227" customFormat="1" ht="43.5" customHeight="1" x14ac:dyDescent="0.25">
      <c r="A15" s="224" t="s">
        <v>596</v>
      </c>
      <c r="B15" s="225" t="s">
        <v>340</v>
      </c>
      <c r="C15" s="226" t="s">
        <v>71</v>
      </c>
      <c r="D15" s="184">
        <v>10</v>
      </c>
      <c r="E15" s="161">
        <v>45131</v>
      </c>
      <c r="F15" s="235" t="s">
        <v>87</v>
      </c>
      <c r="G15" s="162" t="s">
        <v>575</v>
      </c>
      <c r="H15" s="163" t="s">
        <v>178</v>
      </c>
      <c r="I15" s="164" t="s">
        <v>597</v>
      </c>
      <c r="J15" s="165" t="s">
        <v>575</v>
      </c>
      <c r="K15" s="165" t="s">
        <v>177</v>
      </c>
      <c r="L15" s="165" t="s">
        <v>177</v>
      </c>
      <c r="M15" s="162" t="s">
        <v>598</v>
      </c>
      <c r="N15" s="162" t="s">
        <v>598</v>
      </c>
      <c r="O15" s="162" t="s">
        <v>598</v>
      </c>
      <c r="P15" s="167">
        <f>NETWORKDAYS(E15,B15)-1</f>
        <v>0</v>
      </c>
      <c r="Q15" s="242" t="str">
        <f t="shared" si="0"/>
        <v>Oportuno</v>
      </c>
      <c r="R15" s="243" t="s">
        <v>436</v>
      </c>
      <c r="S15" s="163" t="s">
        <v>177</v>
      </c>
      <c r="T15" s="163" t="s">
        <v>178</v>
      </c>
      <c r="U15" s="163" t="s">
        <v>436</v>
      </c>
      <c r="V15" s="162">
        <v>45134</v>
      </c>
      <c r="W15" s="162">
        <v>45136</v>
      </c>
      <c r="X15" s="170">
        <f t="shared" si="1"/>
        <v>2</v>
      </c>
      <c r="Y15" s="165" t="s">
        <v>570</v>
      </c>
      <c r="Z15" s="165" t="s">
        <v>576</v>
      </c>
      <c r="AA15" s="162" t="s">
        <v>599</v>
      </c>
      <c r="AB15" s="163" t="s">
        <v>177</v>
      </c>
      <c r="AC15" s="163" t="s">
        <v>177</v>
      </c>
      <c r="AD15" s="169" t="s">
        <v>178</v>
      </c>
      <c r="AE15" s="169" t="s">
        <v>178</v>
      </c>
      <c r="AF15" s="163" t="s">
        <v>177</v>
      </c>
      <c r="AG15" s="163" t="s">
        <v>177</v>
      </c>
      <c r="AH15" s="163" t="s">
        <v>177</v>
      </c>
      <c r="AI15" s="170">
        <f>NETWORKDAYS(E15,V15)-1</f>
        <v>3</v>
      </c>
      <c r="AJ15" s="241" t="str">
        <f>IF(AI15&lt;=D15,"Oportuno","No Oportuno")</f>
        <v>Oportuno</v>
      </c>
      <c r="AK15" s="245" t="s">
        <v>436</v>
      </c>
    </row>
    <row r="16" spans="1:37" s="227" customFormat="1" ht="44.25" customHeight="1" x14ac:dyDescent="0.25">
      <c r="A16" s="224" t="s">
        <v>600</v>
      </c>
      <c r="B16" s="225" t="s">
        <v>382</v>
      </c>
      <c r="C16" s="226" t="s">
        <v>72</v>
      </c>
      <c r="D16" s="184">
        <v>15</v>
      </c>
      <c r="E16" s="161">
        <v>45134</v>
      </c>
      <c r="F16" s="235" t="s">
        <v>176</v>
      </c>
      <c r="G16" s="230" t="s">
        <v>178</v>
      </c>
      <c r="H16" s="163" t="s">
        <v>178</v>
      </c>
      <c r="I16" s="164" t="s">
        <v>601</v>
      </c>
      <c r="J16" s="231" t="s">
        <v>178</v>
      </c>
      <c r="K16" s="165" t="s">
        <v>177</v>
      </c>
      <c r="L16" s="165" t="s">
        <v>177</v>
      </c>
      <c r="M16" s="162" t="s">
        <v>179</v>
      </c>
      <c r="N16" s="162" t="s">
        <v>179</v>
      </c>
      <c r="O16" s="162" t="s">
        <v>179</v>
      </c>
      <c r="P16" s="167">
        <f>NETWORKDAYS(E16,B16)-1</f>
        <v>0</v>
      </c>
      <c r="Q16" s="242" t="str">
        <f t="shared" si="0"/>
        <v>Oportuno</v>
      </c>
      <c r="R16" s="243" t="s">
        <v>883</v>
      </c>
      <c r="S16" s="163" t="s">
        <v>177</v>
      </c>
      <c r="T16" s="163" t="s">
        <v>178</v>
      </c>
      <c r="U16" s="163" t="s">
        <v>436</v>
      </c>
      <c r="V16" s="162">
        <v>45135</v>
      </c>
      <c r="W16" s="162">
        <v>45137</v>
      </c>
      <c r="X16" s="170">
        <f t="shared" si="1"/>
        <v>2</v>
      </c>
      <c r="Y16" s="165" t="s">
        <v>564</v>
      </c>
      <c r="Z16" s="165" t="s">
        <v>584</v>
      </c>
      <c r="AA16" s="162" t="s">
        <v>585</v>
      </c>
      <c r="AB16" s="163" t="s">
        <v>177</v>
      </c>
      <c r="AC16" s="163" t="s">
        <v>177</v>
      </c>
      <c r="AD16" s="169" t="s">
        <v>178</v>
      </c>
      <c r="AE16" s="169" t="s">
        <v>178</v>
      </c>
      <c r="AF16" s="163" t="s">
        <v>177</v>
      </c>
      <c r="AG16" s="163" t="s">
        <v>177</v>
      </c>
      <c r="AH16" s="228" t="s">
        <v>178</v>
      </c>
      <c r="AI16" s="170">
        <f>NETWORKDAYS(E16,V16)-1</f>
        <v>1</v>
      </c>
      <c r="AJ16" s="241" t="str">
        <f>IF(AI16&lt;=D16,"Oportuno","No Oportuno")</f>
        <v>Oportuno</v>
      </c>
      <c r="AK16" s="245" t="s">
        <v>436</v>
      </c>
    </row>
    <row r="17" spans="1:37" s="227" customFormat="1" ht="57" customHeight="1" x14ac:dyDescent="0.25">
      <c r="A17" s="224" t="s">
        <v>602</v>
      </c>
      <c r="B17" s="225" t="s">
        <v>383</v>
      </c>
      <c r="C17" s="226" t="s">
        <v>71</v>
      </c>
      <c r="D17" s="184">
        <v>10</v>
      </c>
      <c r="E17" s="161">
        <v>45141</v>
      </c>
      <c r="F17" s="235" t="s">
        <v>176</v>
      </c>
      <c r="G17" s="230" t="s">
        <v>178</v>
      </c>
      <c r="H17" s="163" t="s">
        <v>178</v>
      </c>
      <c r="I17" s="164" t="s">
        <v>603</v>
      </c>
      <c r="J17" s="231" t="s">
        <v>178</v>
      </c>
      <c r="K17" s="165" t="s">
        <v>177</v>
      </c>
      <c r="L17" s="165" t="s">
        <v>177</v>
      </c>
      <c r="M17" s="162" t="s">
        <v>179</v>
      </c>
      <c r="N17" s="162" t="s">
        <v>179</v>
      </c>
      <c r="O17" s="162" t="s">
        <v>179</v>
      </c>
      <c r="P17" s="167">
        <f>NETWORKDAYS(E17,B17)-1</f>
        <v>0</v>
      </c>
      <c r="Q17" s="242" t="str">
        <f t="shared" si="0"/>
        <v>Oportuno</v>
      </c>
      <c r="R17" s="243" t="s">
        <v>883</v>
      </c>
      <c r="S17" s="163" t="s">
        <v>177</v>
      </c>
      <c r="T17" s="163" t="s">
        <v>178</v>
      </c>
      <c r="U17" s="163" t="s">
        <v>436</v>
      </c>
      <c r="V17" s="162">
        <v>45141</v>
      </c>
      <c r="W17" s="162">
        <v>45143</v>
      </c>
      <c r="X17" s="170">
        <f t="shared" si="1"/>
        <v>2</v>
      </c>
      <c r="Y17" s="165" t="s">
        <v>570</v>
      </c>
      <c r="Z17" s="165" t="s">
        <v>604</v>
      </c>
      <c r="AA17" s="162" t="s">
        <v>605</v>
      </c>
      <c r="AB17" s="163" t="s">
        <v>177</v>
      </c>
      <c r="AC17" s="163" t="s">
        <v>177</v>
      </c>
      <c r="AD17" s="169" t="s">
        <v>178</v>
      </c>
      <c r="AE17" s="169" t="s">
        <v>178</v>
      </c>
      <c r="AF17" s="163" t="s">
        <v>177</v>
      </c>
      <c r="AG17" s="163" t="s">
        <v>177</v>
      </c>
      <c r="AH17" s="163" t="s">
        <v>177</v>
      </c>
      <c r="AI17" s="170">
        <f>NETWORKDAYS(E17,V17)-1</f>
        <v>0</v>
      </c>
      <c r="AJ17" s="241" t="str">
        <f>IF(AI17&lt;=D17,"Oportuno","No Oportuno")</f>
        <v>Oportuno</v>
      </c>
      <c r="AK17" s="245" t="s">
        <v>436</v>
      </c>
    </row>
    <row r="18" spans="1:37" s="227" customFormat="1" ht="82.5" customHeight="1" x14ac:dyDescent="0.25">
      <c r="A18" s="224" t="s">
        <v>606</v>
      </c>
      <c r="B18" s="225" t="s">
        <v>383</v>
      </c>
      <c r="C18" s="226" t="s">
        <v>71</v>
      </c>
      <c r="D18" s="184">
        <v>10</v>
      </c>
      <c r="E18" s="230">
        <v>45017</v>
      </c>
      <c r="F18" s="235" t="s">
        <v>176</v>
      </c>
      <c r="G18" s="230" t="s">
        <v>451</v>
      </c>
      <c r="H18" s="163" t="s">
        <v>178</v>
      </c>
      <c r="I18" s="164" t="s">
        <v>607</v>
      </c>
      <c r="J18" s="231" t="s">
        <v>178</v>
      </c>
      <c r="K18" s="165" t="s">
        <v>177</v>
      </c>
      <c r="L18" s="165" t="s">
        <v>177</v>
      </c>
      <c r="M18" s="162" t="s">
        <v>179</v>
      </c>
      <c r="N18" s="162" t="s">
        <v>179</v>
      </c>
      <c r="O18" s="165" t="s">
        <v>179</v>
      </c>
      <c r="P18" s="167">
        <f>NETWORKDAYS(E18,B18)-1</f>
        <v>88</v>
      </c>
      <c r="Q18" s="232" t="str">
        <f t="shared" si="0"/>
        <v>No Oportuno</v>
      </c>
      <c r="R18" s="243" t="s">
        <v>884</v>
      </c>
      <c r="S18" s="163" t="s">
        <v>177</v>
      </c>
      <c r="T18" s="163" t="s">
        <v>178</v>
      </c>
      <c r="U18" s="163" t="s">
        <v>436</v>
      </c>
      <c r="V18" s="162">
        <v>45142</v>
      </c>
      <c r="W18" s="162">
        <v>45144</v>
      </c>
      <c r="X18" s="170">
        <f t="shared" si="1"/>
        <v>2</v>
      </c>
      <c r="Y18" s="165" t="s">
        <v>570</v>
      </c>
      <c r="Z18" s="165" t="s">
        <v>589</v>
      </c>
      <c r="AA18" s="162" t="s">
        <v>590</v>
      </c>
      <c r="AB18" s="163" t="s">
        <v>177</v>
      </c>
      <c r="AC18" s="163" t="s">
        <v>177</v>
      </c>
      <c r="AD18" s="169" t="s">
        <v>178</v>
      </c>
      <c r="AE18" s="169" t="s">
        <v>178</v>
      </c>
      <c r="AF18" s="163" t="s">
        <v>177</v>
      </c>
      <c r="AG18" s="163" t="s">
        <v>177</v>
      </c>
      <c r="AH18" s="163" t="s">
        <v>177</v>
      </c>
      <c r="AI18" s="170">
        <f>NETWORKDAYS(E18,V18)-1</f>
        <v>89</v>
      </c>
      <c r="AJ18" s="228" t="str">
        <f>IF(AI18&lt;=D18,"Oportuno","No Oportuno")</f>
        <v>No Oportuno</v>
      </c>
      <c r="AK18" s="245" t="s">
        <v>608</v>
      </c>
    </row>
    <row r="19" spans="1:37" s="227" customFormat="1" ht="43.5" customHeight="1" x14ac:dyDescent="0.25">
      <c r="A19" s="224" t="s">
        <v>609</v>
      </c>
      <c r="B19" s="225" t="s">
        <v>383</v>
      </c>
      <c r="C19" s="226" t="s">
        <v>71</v>
      </c>
      <c r="D19" s="184">
        <v>10</v>
      </c>
      <c r="E19" s="161">
        <v>45141</v>
      </c>
      <c r="F19" s="235" t="s">
        <v>176</v>
      </c>
      <c r="G19" s="230" t="s">
        <v>178</v>
      </c>
      <c r="H19" s="163" t="s">
        <v>178</v>
      </c>
      <c r="I19" s="164" t="s">
        <v>610</v>
      </c>
      <c r="J19" s="231" t="s">
        <v>178</v>
      </c>
      <c r="K19" s="165" t="s">
        <v>177</v>
      </c>
      <c r="L19" s="165" t="s">
        <v>177</v>
      </c>
      <c r="M19" s="162" t="s">
        <v>179</v>
      </c>
      <c r="N19" s="162" t="s">
        <v>179</v>
      </c>
      <c r="O19" s="162" t="s">
        <v>179</v>
      </c>
      <c r="P19" s="167">
        <f>NETWORKDAYS(E19,B19)-1</f>
        <v>0</v>
      </c>
      <c r="Q19" s="242" t="str">
        <f t="shared" si="0"/>
        <v>Oportuno</v>
      </c>
      <c r="R19" s="243" t="s">
        <v>883</v>
      </c>
      <c r="S19" s="163" t="s">
        <v>177</v>
      </c>
      <c r="T19" s="163" t="s">
        <v>178</v>
      </c>
      <c r="U19" s="163" t="s">
        <v>436</v>
      </c>
      <c r="V19" s="162">
        <v>45141</v>
      </c>
      <c r="W19" s="162">
        <v>45143</v>
      </c>
      <c r="X19" s="170">
        <f t="shared" si="1"/>
        <v>2</v>
      </c>
      <c r="Y19" s="165" t="s">
        <v>570</v>
      </c>
      <c r="Z19" s="165" t="s">
        <v>604</v>
      </c>
      <c r="AA19" s="162" t="s">
        <v>605</v>
      </c>
      <c r="AB19" s="163" t="s">
        <v>177</v>
      </c>
      <c r="AC19" s="163" t="s">
        <v>177</v>
      </c>
      <c r="AD19" s="169" t="s">
        <v>178</v>
      </c>
      <c r="AE19" s="169" t="s">
        <v>178</v>
      </c>
      <c r="AF19" s="163" t="s">
        <v>177</v>
      </c>
      <c r="AG19" s="163" t="s">
        <v>177</v>
      </c>
      <c r="AH19" s="163" t="s">
        <v>177</v>
      </c>
      <c r="AI19" s="170">
        <f>NETWORKDAYS(E19,V19)-1</f>
        <v>0</v>
      </c>
      <c r="AJ19" s="241" t="str">
        <f>IF(AI19&lt;=D19,"Oportuno","No Oportuno")</f>
        <v>Oportuno</v>
      </c>
      <c r="AK19" s="245" t="s">
        <v>436</v>
      </c>
    </row>
    <row r="20" spans="1:37" s="227" customFormat="1" ht="43.5" customHeight="1" x14ac:dyDescent="0.25">
      <c r="A20" s="224" t="s">
        <v>611</v>
      </c>
      <c r="B20" s="225" t="s">
        <v>383</v>
      </c>
      <c r="C20" s="233" t="s">
        <v>71</v>
      </c>
      <c r="D20" s="184">
        <v>15</v>
      </c>
      <c r="E20" s="161">
        <v>45141</v>
      </c>
      <c r="F20" s="235" t="s">
        <v>176</v>
      </c>
      <c r="G20" s="230" t="s">
        <v>178</v>
      </c>
      <c r="H20" s="230" t="s">
        <v>177</v>
      </c>
      <c r="I20" s="164" t="s">
        <v>612</v>
      </c>
      <c r="J20" s="231" t="s">
        <v>178</v>
      </c>
      <c r="K20" s="165" t="s">
        <v>177</v>
      </c>
      <c r="L20" s="165" t="s">
        <v>177</v>
      </c>
      <c r="M20" s="162" t="s">
        <v>179</v>
      </c>
      <c r="N20" s="162" t="s">
        <v>179</v>
      </c>
      <c r="O20" s="162" t="s">
        <v>179</v>
      </c>
      <c r="P20" s="167">
        <f>NETWORKDAYS(E20,B20)-1</f>
        <v>0</v>
      </c>
      <c r="Q20" s="242" t="str">
        <f t="shared" si="0"/>
        <v>Oportuno</v>
      </c>
      <c r="R20" s="243" t="s">
        <v>880</v>
      </c>
      <c r="S20" s="163" t="s">
        <v>177</v>
      </c>
      <c r="T20" s="163" t="s">
        <v>178</v>
      </c>
      <c r="U20" s="163" t="s">
        <v>436</v>
      </c>
      <c r="V20" s="162">
        <v>45142</v>
      </c>
      <c r="W20" s="162">
        <v>45144</v>
      </c>
      <c r="X20" s="170">
        <f t="shared" si="1"/>
        <v>2</v>
      </c>
      <c r="Y20" s="165" t="s">
        <v>564</v>
      </c>
      <c r="Z20" s="165" t="s">
        <v>92</v>
      </c>
      <c r="AA20" s="162" t="s">
        <v>613</v>
      </c>
      <c r="AB20" s="163" t="s">
        <v>177</v>
      </c>
      <c r="AC20" s="163" t="s">
        <v>177</v>
      </c>
      <c r="AD20" s="169" t="s">
        <v>178</v>
      </c>
      <c r="AE20" s="169" t="s">
        <v>178</v>
      </c>
      <c r="AF20" s="163" t="s">
        <v>177</v>
      </c>
      <c r="AG20" s="163" t="s">
        <v>177</v>
      </c>
      <c r="AH20" s="163" t="s">
        <v>177</v>
      </c>
      <c r="AI20" s="170">
        <f>NETWORKDAYS(E20,V20)-1</f>
        <v>1</v>
      </c>
      <c r="AJ20" s="241" t="str">
        <f>IF(AI20&lt;=D20,"Oportuno","No Oportuno")</f>
        <v>Oportuno</v>
      </c>
      <c r="AK20" s="245" t="s">
        <v>436</v>
      </c>
    </row>
    <row r="21" spans="1:37" s="227" customFormat="1" ht="140.25" x14ac:dyDescent="0.25">
      <c r="A21" s="224" t="s">
        <v>615</v>
      </c>
      <c r="B21" s="225" t="s">
        <v>383</v>
      </c>
      <c r="C21" s="226" t="s">
        <v>71</v>
      </c>
      <c r="D21" s="184">
        <v>10</v>
      </c>
      <c r="E21" s="161">
        <v>45141</v>
      </c>
      <c r="F21" s="235" t="s">
        <v>176</v>
      </c>
      <c r="G21" s="230" t="s">
        <v>451</v>
      </c>
      <c r="H21" s="163" t="s">
        <v>178</v>
      </c>
      <c r="I21" s="164" t="s">
        <v>616</v>
      </c>
      <c r="J21" s="231" t="s">
        <v>178</v>
      </c>
      <c r="K21" s="165" t="s">
        <v>177</v>
      </c>
      <c r="L21" s="165" t="s">
        <v>177</v>
      </c>
      <c r="M21" s="162" t="s">
        <v>179</v>
      </c>
      <c r="N21" s="162" t="s">
        <v>179</v>
      </c>
      <c r="O21" s="162" t="s">
        <v>179</v>
      </c>
      <c r="P21" s="167">
        <f>NETWORKDAYS(E21,B21)-1</f>
        <v>0</v>
      </c>
      <c r="Q21" s="242" t="str">
        <f t="shared" si="0"/>
        <v>Oportuno</v>
      </c>
      <c r="R21" s="243" t="s">
        <v>883</v>
      </c>
      <c r="S21" s="163" t="s">
        <v>177</v>
      </c>
      <c r="T21" s="163" t="s">
        <v>178</v>
      </c>
      <c r="U21" s="163" t="s">
        <v>436</v>
      </c>
      <c r="V21" s="162">
        <v>45142</v>
      </c>
      <c r="W21" s="162">
        <v>45144</v>
      </c>
      <c r="X21" s="170">
        <f t="shared" si="1"/>
        <v>2</v>
      </c>
      <c r="Y21" s="165" t="s">
        <v>564</v>
      </c>
      <c r="Z21" s="165" t="s">
        <v>92</v>
      </c>
      <c r="AA21" s="162" t="s">
        <v>613</v>
      </c>
      <c r="AB21" s="228" t="s">
        <v>451</v>
      </c>
      <c r="AC21" s="228" t="s">
        <v>451</v>
      </c>
      <c r="AD21" s="169" t="s">
        <v>178</v>
      </c>
      <c r="AE21" s="169" t="s">
        <v>178</v>
      </c>
      <c r="AF21" s="228" t="s">
        <v>451</v>
      </c>
      <c r="AG21" s="228" t="s">
        <v>178</v>
      </c>
      <c r="AH21" s="163" t="s">
        <v>177</v>
      </c>
      <c r="AI21" s="170">
        <f>NETWORKDAYS(E21,V21)-1</f>
        <v>1</v>
      </c>
      <c r="AJ21" s="241" t="str">
        <f>IF(AI21&lt;=D21,"Oportuno","No Oportuno")</f>
        <v>Oportuno</v>
      </c>
      <c r="AK21" s="243" t="s">
        <v>901</v>
      </c>
    </row>
    <row r="22" spans="1:37" s="227" customFormat="1" ht="116.25" customHeight="1" x14ac:dyDescent="0.25">
      <c r="A22" s="224" t="s">
        <v>617</v>
      </c>
      <c r="B22" s="225" t="s">
        <v>383</v>
      </c>
      <c r="C22" s="226" t="s">
        <v>71</v>
      </c>
      <c r="D22" s="184">
        <v>10</v>
      </c>
      <c r="E22" s="161">
        <v>45141</v>
      </c>
      <c r="F22" s="235" t="s">
        <v>87</v>
      </c>
      <c r="G22" s="162" t="s">
        <v>575</v>
      </c>
      <c r="H22" s="163" t="s">
        <v>178</v>
      </c>
      <c r="I22" s="164" t="s">
        <v>618</v>
      </c>
      <c r="J22" s="165" t="s">
        <v>177</v>
      </c>
      <c r="K22" s="165" t="s">
        <v>177</v>
      </c>
      <c r="L22" s="165" t="s">
        <v>177</v>
      </c>
      <c r="M22" s="162" t="s">
        <v>179</v>
      </c>
      <c r="N22" s="162" t="s">
        <v>179</v>
      </c>
      <c r="O22" s="162" t="s">
        <v>179</v>
      </c>
      <c r="P22" s="167">
        <f>NETWORKDAYS(E22,B22)-1</f>
        <v>0</v>
      </c>
      <c r="Q22" s="242" t="str">
        <f t="shared" si="0"/>
        <v>Oportuno</v>
      </c>
      <c r="R22" s="243" t="s">
        <v>436</v>
      </c>
      <c r="S22" s="163" t="s">
        <v>177</v>
      </c>
      <c r="T22" s="163" t="s">
        <v>178</v>
      </c>
      <c r="U22" s="163" t="s">
        <v>436</v>
      </c>
      <c r="V22" s="162">
        <v>45148</v>
      </c>
      <c r="W22" s="162">
        <v>45150</v>
      </c>
      <c r="X22" s="170">
        <f t="shared" si="1"/>
        <v>2</v>
      </c>
      <c r="Y22" s="165" t="s">
        <v>570</v>
      </c>
      <c r="Z22" s="165" t="s">
        <v>576</v>
      </c>
      <c r="AA22" s="162" t="s">
        <v>599</v>
      </c>
      <c r="AB22" s="163" t="s">
        <v>177</v>
      </c>
      <c r="AC22" s="241" t="s">
        <v>177</v>
      </c>
      <c r="AD22" s="169" t="s">
        <v>178</v>
      </c>
      <c r="AE22" s="169" t="s">
        <v>178</v>
      </c>
      <c r="AF22" s="163" t="s">
        <v>177</v>
      </c>
      <c r="AG22" s="228" t="s">
        <v>178</v>
      </c>
      <c r="AH22" s="163" t="s">
        <v>177</v>
      </c>
      <c r="AI22" s="170">
        <f>NETWORKDAYS(E22,V22)-1</f>
        <v>5</v>
      </c>
      <c r="AJ22" s="241" t="str">
        <f>IF(AI22&lt;=D22,"Oportuno","No Oportuno")</f>
        <v>Oportuno</v>
      </c>
      <c r="AK22" s="245" t="s">
        <v>619</v>
      </c>
    </row>
    <row r="23" spans="1:37" s="227" customFormat="1" ht="114.75" x14ac:dyDescent="0.25">
      <c r="A23" s="224" t="s">
        <v>620</v>
      </c>
      <c r="B23" s="225" t="s">
        <v>384</v>
      </c>
      <c r="C23" s="226" t="s">
        <v>71</v>
      </c>
      <c r="D23" s="184">
        <v>5</v>
      </c>
      <c r="E23" s="161">
        <v>45141</v>
      </c>
      <c r="F23" s="235" t="s">
        <v>176</v>
      </c>
      <c r="G23" s="230" t="s">
        <v>451</v>
      </c>
      <c r="H23" s="163" t="s">
        <v>178</v>
      </c>
      <c r="I23" s="164" t="s">
        <v>621</v>
      </c>
      <c r="J23" s="231" t="s">
        <v>178</v>
      </c>
      <c r="K23" s="165" t="s">
        <v>177</v>
      </c>
      <c r="L23" s="165" t="s">
        <v>177</v>
      </c>
      <c r="M23" s="162" t="s">
        <v>179</v>
      </c>
      <c r="N23" s="162" t="s">
        <v>622</v>
      </c>
      <c r="O23" s="162" t="s">
        <v>179</v>
      </c>
      <c r="P23" s="167">
        <f>NETWORKDAYS(E23,B23)-1</f>
        <v>1</v>
      </c>
      <c r="Q23" s="242" t="str">
        <f t="shared" si="0"/>
        <v>Oportuno</v>
      </c>
      <c r="R23" s="243" t="s">
        <v>885</v>
      </c>
      <c r="S23" s="163" t="s">
        <v>177</v>
      </c>
      <c r="T23" s="163" t="s">
        <v>178</v>
      </c>
      <c r="U23" s="163" t="s">
        <v>436</v>
      </c>
      <c r="V23" s="162">
        <v>45152</v>
      </c>
      <c r="W23" s="162">
        <v>45154</v>
      </c>
      <c r="X23" s="170">
        <f t="shared" si="1"/>
        <v>2</v>
      </c>
      <c r="Y23" s="165" t="s">
        <v>570</v>
      </c>
      <c r="Z23" s="165" t="s">
        <v>589</v>
      </c>
      <c r="AA23" s="162" t="s">
        <v>590</v>
      </c>
      <c r="AB23" s="163" t="s">
        <v>177</v>
      </c>
      <c r="AC23" s="163" t="s">
        <v>177</v>
      </c>
      <c r="AD23" s="169" t="s">
        <v>178</v>
      </c>
      <c r="AE23" s="169" t="s">
        <v>178</v>
      </c>
      <c r="AF23" s="163" t="s">
        <v>177</v>
      </c>
      <c r="AG23" s="163" t="s">
        <v>177</v>
      </c>
      <c r="AH23" s="163" t="s">
        <v>177</v>
      </c>
      <c r="AI23" s="170">
        <f>NETWORKDAYS(E23,V23)-1</f>
        <v>7</v>
      </c>
      <c r="AJ23" s="228" t="str">
        <f>IF(AI23&lt;=D23,"Oportuno","No Oportuno")</f>
        <v>No Oportuno</v>
      </c>
      <c r="AK23" s="245" t="s">
        <v>623</v>
      </c>
    </row>
    <row r="24" spans="1:37" s="227" customFormat="1" ht="63.75" x14ac:dyDescent="0.25">
      <c r="A24" s="224" t="s">
        <v>624</v>
      </c>
      <c r="B24" s="225" t="s">
        <v>384</v>
      </c>
      <c r="C24" s="233" t="s">
        <v>71</v>
      </c>
      <c r="D24" s="184">
        <v>15</v>
      </c>
      <c r="E24" s="161">
        <v>45142</v>
      </c>
      <c r="F24" s="235" t="s">
        <v>180</v>
      </c>
      <c r="G24" s="162" t="s">
        <v>575</v>
      </c>
      <c r="H24" s="228" t="s">
        <v>177</v>
      </c>
      <c r="I24" s="164" t="s">
        <v>625</v>
      </c>
      <c r="J24" s="231" t="s">
        <v>178</v>
      </c>
      <c r="K24" s="165" t="s">
        <v>177</v>
      </c>
      <c r="L24" s="165" t="s">
        <v>177</v>
      </c>
      <c r="M24" s="162" t="s">
        <v>179</v>
      </c>
      <c r="N24" s="162" t="s">
        <v>179</v>
      </c>
      <c r="O24" s="162" t="s">
        <v>179</v>
      </c>
      <c r="P24" s="167">
        <f>NETWORKDAYS(E24,B24)-1</f>
        <v>0</v>
      </c>
      <c r="Q24" s="242" t="str">
        <f t="shared" si="0"/>
        <v>Oportuno</v>
      </c>
      <c r="R24" s="243" t="s">
        <v>626</v>
      </c>
      <c r="S24" s="228" t="s">
        <v>178</v>
      </c>
      <c r="T24" s="163" t="s">
        <v>178</v>
      </c>
      <c r="U24" s="163" t="s">
        <v>436</v>
      </c>
      <c r="V24" s="162">
        <v>45142</v>
      </c>
      <c r="W24" s="162">
        <v>45144</v>
      </c>
      <c r="X24" s="170">
        <f t="shared" si="1"/>
        <v>2</v>
      </c>
      <c r="Y24" s="165" t="s">
        <v>627</v>
      </c>
      <c r="Z24" s="165" t="s">
        <v>92</v>
      </c>
      <c r="AA24" s="162" t="s">
        <v>613</v>
      </c>
      <c r="AB24" s="234" t="s">
        <v>178</v>
      </c>
      <c r="AC24" s="234" t="s">
        <v>178</v>
      </c>
      <c r="AD24" s="169" t="s">
        <v>178</v>
      </c>
      <c r="AE24" s="169" t="s">
        <v>178</v>
      </c>
      <c r="AF24" s="228" t="s">
        <v>734</v>
      </c>
      <c r="AG24" s="228" t="s">
        <v>734</v>
      </c>
      <c r="AH24" s="163" t="s">
        <v>177</v>
      </c>
      <c r="AI24" s="170">
        <f>NETWORKDAYS(E24,V24)-1</f>
        <v>0</v>
      </c>
      <c r="AJ24" s="241" t="str">
        <f>IF(AI24&lt;=D24,"Oportuno","No Oportuno")</f>
        <v>Oportuno</v>
      </c>
      <c r="AK24" s="245" t="s">
        <v>911</v>
      </c>
    </row>
    <row r="25" spans="1:37" s="227" customFormat="1" ht="60" customHeight="1" x14ac:dyDescent="0.25">
      <c r="A25" s="224" t="s">
        <v>628</v>
      </c>
      <c r="B25" s="225" t="s">
        <v>384</v>
      </c>
      <c r="C25" s="226" t="s">
        <v>71</v>
      </c>
      <c r="D25" s="184">
        <v>10</v>
      </c>
      <c r="E25" s="161">
        <v>45142</v>
      </c>
      <c r="F25" s="235" t="s">
        <v>176</v>
      </c>
      <c r="G25" s="230" t="s">
        <v>178</v>
      </c>
      <c r="H25" s="163" t="s">
        <v>178</v>
      </c>
      <c r="I25" s="164" t="s">
        <v>629</v>
      </c>
      <c r="J25" s="231" t="s">
        <v>178</v>
      </c>
      <c r="K25" s="165" t="s">
        <v>177</v>
      </c>
      <c r="L25" s="165" t="s">
        <v>177</v>
      </c>
      <c r="M25" s="162" t="s">
        <v>179</v>
      </c>
      <c r="N25" s="162" t="s">
        <v>179</v>
      </c>
      <c r="O25" s="162" t="s">
        <v>179</v>
      </c>
      <c r="P25" s="167">
        <f>NETWORKDAYS(E25,B25)</f>
        <v>1</v>
      </c>
      <c r="Q25" s="242" t="str">
        <f t="shared" si="0"/>
        <v>Oportuno</v>
      </c>
      <c r="R25" s="243" t="s">
        <v>886</v>
      </c>
      <c r="S25" s="163" t="s">
        <v>177</v>
      </c>
      <c r="T25" s="163" t="s">
        <v>178</v>
      </c>
      <c r="U25" s="163" t="s">
        <v>436</v>
      </c>
      <c r="V25" s="162">
        <v>45146</v>
      </c>
      <c r="W25" s="162">
        <v>45148</v>
      </c>
      <c r="X25" s="170">
        <f t="shared" si="1"/>
        <v>2</v>
      </c>
      <c r="Y25" s="165" t="s">
        <v>564</v>
      </c>
      <c r="Z25" s="165" t="s">
        <v>92</v>
      </c>
      <c r="AA25" s="162" t="s">
        <v>613</v>
      </c>
      <c r="AB25" s="234" t="s">
        <v>178</v>
      </c>
      <c r="AC25" s="234" t="s">
        <v>178</v>
      </c>
      <c r="AD25" s="169" t="s">
        <v>178</v>
      </c>
      <c r="AE25" s="169" t="s">
        <v>178</v>
      </c>
      <c r="AF25" s="163" t="s">
        <v>177</v>
      </c>
      <c r="AG25" s="228" t="s">
        <v>178</v>
      </c>
      <c r="AH25" s="163" t="s">
        <v>177</v>
      </c>
      <c r="AI25" s="170">
        <f>NETWORKDAYS(E25,V25)-1</f>
        <v>2</v>
      </c>
      <c r="AJ25" s="241" t="str">
        <f>IF(AI25&lt;=D25,"Oportuno","No Oportuno")</f>
        <v>Oportuno</v>
      </c>
      <c r="AK25" s="243" t="s">
        <v>630</v>
      </c>
    </row>
    <row r="26" spans="1:37" s="227" customFormat="1" ht="36" customHeight="1" x14ac:dyDescent="0.25">
      <c r="A26" s="224" t="s">
        <v>631</v>
      </c>
      <c r="B26" s="225" t="s">
        <v>384</v>
      </c>
      <c r="C26" s="226" t="s">
        <v>71</v>
      </c>
      <c r="D26" s="184">
        <v>10</v>
      </c>
      <c r="E26" s="161">
        <v>45142</v>
      </c>
      <c r="F26" s="235" t="s">
        <v>176</v>
      </c>
      <c r="G26" s="230" t="s">
        <v>178</v>
      </c>
      <c r="H26" s="163" t="s">
        <v>178</v>
      </c>
      <c r="I26" s="164" t="s">
        <v>632</v>
      </c>
      <c r="J26" s="231" t="s">
        <v>178</v>
      </c>
      <c r="K26" s="165" t="s">
        <v>177</v>
      </c>
      <c r="L26" s="165" t="s">
        <v>177</v>
      </c>
      <c r="M26" s="162" t="s">
        <v>179</v>
      </c>
      <c r="N26" s="162" t="s">
        <v>179</v>
      </c>
      <c r="O26" s="162" t="s">
        <v>179</v>
      </c>
      <c r="P26" s="167">
        <f>NETWORKDAYS(E26,B26)-1</f>
        <v>0</v>
      </c>
      <c r="Q26" s="242" t="str">
        <f t="shared" si="0"/>
        <v>Oportuno</v>
      </c>
      <c r="R26" s="243" t="s">
        <v>886</v>
      </c>
      <c r="S26" s="163" t="s">
        <v>177</v>
      </c>
      <c r="T26" s="163" t="s">
        <v>178</v>
      </c>
      <c r="U26" s="163" t="s">
        <v>436</v>
      </c>
      <c r="V26" s="162">
        <v>45146</v>
      </c>
      <c r="W26" s="162">
        <v>45148</v>
      </c>
      <c r="X26" s="170">
        <f t="shared" si="1"/>
        <v>2</v>
      </c>
      <c r="Y26" s="165" t="s">
        <v>564</v>
      </c>
      <c r="Z26" s="165" t="s">
        <v>604</v>
      </c>
      <c r="AA26" s="162" t="s">
        <v>605</v>
      </c>
      <c r="AB26" s="234" t="s">
        <v>178</v>
      </c>
      <c r="AC26" s="234" t="s">
        <v>178</v>
      </c>
      <c r="AD26" s="169" t="s">
        <v>178</v>
      </c>
      <c r="AE26" s="169" t="s">
        <v>178</v>
      </c>
      <c r="AF26" s="163" t="s">
        <v>177</v>
      </c>
      <c r="AG26" s="163" t="s">
        <v>177</v>
      </c>
      <c r="AH26" s="228" t="s">
        <v>178</v>
      </c>
      <c r="AI26" s="170">
        <f>NETWORKDAYS(E26,V26)-1</f>
        <v>2</v>
      </c>
      <c r="AJ26" s="241" t="str">
        <f>IF(AI26&lt;=D26,"Oportuno","No Oportuno")</f>
        <v>Oportuno</v>
      </c>
      <c r="AK26" s="245" t="s">
        <v>637</v>
      </c>
    </row>
    <row r="27" spans="1:37" s="227" customFormat="1" ht="89.25" x14ac:dyDescent="0.25">
      <c r="A27" s="224" t="s">
        <v>633</v>
      </c>
      <c r="B27" s="225" t="s">
        <v>384</v>
      </c>
      <c r="C27" s="226" t="s">
        <v>71</v>
      </c>
      <c r="D27" s="184">
        <v>10</v>
      </c>
      <c r="E27" s="161">
        <v>45142</v>
      </c>
      <c r="F27" s="235" t="s">
        <v>176</v>
      </c>
      <c r="G27" s="230" t="s">
        <v>178</v>
      </c>
      <c r="H27" s="163" t="s">
        <v>178</v>
      </c>
      <c r="I27" s="164" t="s">
        <v>634</v>
      </c>
      <c r="J27" s="165" t="s">
        <v>177</v>
      </c>
      <c r="K27" s="165" t="s">
        <v>177</v>
      </c>
      <c r="L27" s="165" t="s">
        <v>177</v>
      </c>
      <c r="M27" s="162" t="s">
        <v>179</v>
      </c>
      <c r="N27" s="162" t="s">
        <v>179</v>
      </c>
      <c r="O27" s="162" t="s">
        <v>179</v>
      </c>
      <c r="P27" s="167">
        <f>NETWORKDAYS(E27,B27)-1</f>
        <v>0</v>
      </c>
      <c r="Q27" s="242" t="str">
        <f t="shared" si="0"/>
        <v>Oportuno</v>
      </c>
      <c r="R27" s="243" t="s">
        <v>887</v>
      </c>
      <c r="S27" s="163" t="s">
        <v>177</v>
      </c>
      <c r="T27" s="163" t="s">
        <v>178</v>
      </c>
      <c r="U27" s="163" t="s">
        <v>436</v>
      </c>
      <c r="V27" s="162">
        <v>45142</v>
      </c>
      <c r="W27" s="162">
        <v>45144</v>
      </c>
      <c r="X27" s="170">
        <f t="shared" si="1"/>
        <v>2</v>
      </c>
      <c r="Y27" s="165" t="s">
        <v>570</v>
      </c>
      <c r="Z27" s="165" t="s">
        <v>589</v>
      </c>
      <c r="AA27" s="162" t="s">
        <v>590</v>
      </c>
      <c r="AB27" s="163" t="s">
        <v>177</v>
      </c>
      <c r="AC27" s="163" t="s">
        <v>177</v>
      </c>
      <c r="AD27" s="169" t="s">
        <v>178</v>
      </c>
      <c r="AE27" s="169" t="s">
        <v>178</v>
      </c>
      <c r="AF27" s="163" t="s">
        <v>177</v>
      </c>
      <c r="AG27" s="163" t="s">
        <v>177</v>
      </c>
      <c r="AH27" s="163" t="s">
        <v>177</v>
      </c>
      <c r="AI27" s="170">
        <f>NETWORKDAYS(E27,V27)-1</f>
        <v>0</v>
      </c>
      <c r="AJ27" s="241" t="str">
        <f>IF(AI27&lt;=D27,"Oportuno","No Oportuno")</f>
        <v>Oportuno</v>
      </c>
      <c r="AK27" s="245" t="s">
        <v>635</v>
      </c>
    </row>
    <row r="28" spans="1:37" s="227" customFormat="1" ht="76.5" x14ac:dyDescent="0.25">
      <c r="A28" s="224" t="s">
        <v>638</v>
      </c>
      <c r="B28" s="225" t="s">
        <v>384</v>
      </c>
      <c r="C28" s="233" t="s">
        <v>71</v>
      </c>
      <c r="D28" s="184">
        <v>15</v>
      </c>
      <c r="E28" s="161">
        <v>45142</v>
      </c>
      <c r="F28" s="235" t="s">
        <v>176</v>
      </c>
      <c r="G28" s="230" t="s">
        <v>178</v>
      </c>
      <c r="H28" s="228" t="s">
        <v>177</v>
      </c>
      <c r="I28" s="164" t="s">
        <v>819</v>
      </c>
      <c r="J28" s="231" t="s">
        <v>178</v>
      </c>
      <c r="K28" s="165" t="s">
        <v>177</v>
      </c>
      <c r="L28" s="165" t="s">
        <v>177</v>
      </c>
      <c r="M28" s="162" t="s">
        <v>179</v>
      </c>
      <c r="N28" s="162" t="s">
        <v>179</v>
      </c>
      <c r="O28" s="162" t="s">
        <v>179</v>
      </c>
      <c r="P28" s="167">
        <f>NETWORKDAYS(E28,B28)-1</f>
        <v>0</v>
      </c>
      <c r="Q28" s="242" t="str">
        <f t="shared" si="0"/>
        <v>Oportuno</v>
      </c>
      <c r="R28" s="243" t="s">
        <v>888</v>
      </c>
      <c r="S28" s="163" t="s">
        <v>177</v>
      </c>
      <c r="T28" s="163" t="s">
        <v>178</v>
      </c>
      <c r="U28" s="163" t="s">
        <v>436</v>
      </c>
      <c r="V28" s="162">
        <v>45146</v>
      </c>
      <c r="W28" s="162">
        <v>45148</v>
      </c>
      <c r="X28" s="170">
        <f t="shared" si="1"/>
        <v>2</v>
      </c>
      <c r="Y28" s="165" t="s">
        <v>564</v>
      </c>
      <c r="Z28" s="165" t="s">
        <v>92</v>
      </c>
      <c r="AA28" s="162" t="s">
        <v>613</v>
      </c>
      <c r="AB28" s="163" t="s">
        <v>177</v>
      </c>
      <c r="AC28" s="163" t="s">
        <v>177</v>
      </c>
      <c r="AD28" s="169" t="s">
        <v>178</v>
      </c>
      <c r="AE28" s="169" t="s">
        <v>178</v>
      </c>
      <c r="AF28" s="163" t="s">
        <v>177</v>
      </c>
      <c r="AG28" s="163" t="s">
        <v>177</v>
      </c>
      <c r="AH28" s="163" t="s">
        <v>177</v>
      </c>
      <c r="AI28" s="170">
        <f>NETWORKDAYS(E28,V28)-1</f>
        <v>2</v>
      </c>
      <c r="AJ28" s="241" t="str">
        <f>IF(AI28&lt;=D28,"Oportuno","No Oportuno")</f>
        <v>Oportuno</v>
      </c>
      <c r="AK28" s="243" t="s">
        <v>436</v>
      </c>
    </row>
    <row r="29" spans="1:37" s="227" customFormat="1" ht="51" x14ac:dyDescent="0.25">
      <c r="A29" s="224" t="s">
        <v>639</v>
      </c>
      <c r="B29" s="225" t="s">
        <v>385</v>
      </c>
      <c r="C29" s="233" t="s">
        <v>72</v>
      </c>
      <c r="D29" s="184">
        <v>15</v>
      </c>
      <c r="E29" s="161">
        <v>45147</v>
      </c>
      <c r="F29" s="235" t="s">
        <v>176</v>
      </c>
      <c r="G29" s="230" t="s">
        <v>178</v>
      </c>
      <c r="H29" s="228" t="s">
        <v>177</v>
      </c>
      <c r="I29" s="164" t="s">
        <v>640</v>
      </c>
      <c r="J29" s="231" t="s">
        <v>178</v>
      </c>
      <c r="K29" s="165" t="s">
        <v>177</v>
      </c>
      <c r="L29" s="165" t="s">
        <v>177</v>
      </c>
      <c r="M29" s="162" t="s">
        <v>179</v>
      </c>
      <c r="N29" s="162" t="s">
        <v>179</v>
      </c>
      <c r="O29" s="162" t="s">
        <v>179</v>
      </c>
      <c r="P29" s="167">
        <f>NETWORKDAYS(E29,B29)-1</f>
        <v>0</v>
      </c>
      <c r="Q29" s="242" t="str">
        <f t="shared" si="0"/>
        <v>Oportuno</v>
      </c>
      <c r="R29" s="243" t="s">
        <v>889</v>
      </c>
      <c r="S29" s="163" t="s">
        <v>177</v>
      </c>
      <c r="T29" s="163" t="s">
        <v>178</v>
      </c>
      <c r="U29" s="163" t="s">
        <v>436</v>
      </c>
      <c r="V29" s="162">
        <v>45168</v>
      </c>
      <c r="W29" s="162">
        <v>45170</v>
      </c>
      <c r="X29" s="170">
        <f t="shared" si="1"/>
        <v>2</v>
      </c>
      <c r="Y29" s="165" t="s">
        <v>570</v>
      </c>
      <c r="Z29" s="165" t="s">
        <v>92</v>
      </c>
      <c r="AA29" s="162" t="s">
        <v>641</v>
      </c>
      <c r="AB29" s="163" t="s">
        <v>177</v>
      </c>
      <c r="AC29" s="163" t="s">
        <v>177</v>
      </c>
      <c r="AD29" s="169" t="s">
        <v>178</v>
      </c>
      <c r="AE29" s="169" t="s">
        <v>178</v>
      </c>
      <c r="AF29" s="163" t="s">
        <v>177</v>
      </c>
      <c r="AG29" s="163" t="s">
        <v>177</v>
      </c>
      <c r="AH29" s="163" t="s">
        <v>177</v>
      </c>
      <c r="AI29" s="170">
        <f>NETWORKDAYS(E29,V29)-1</f>
        <v>15</v>
      </c>
      <c r="AJ29" s="241" t="str">
        <f>IF(AI29&lt;=D29,"Oportuno","No Oportuno")</f>
        <v>Oportuno</v>
      </c>
      <c r="AK29" s="245" t="s">
        <v>436</v>
      </c>
    </row>
    <row r="30" spans="1:37" s="227" customFormat="1" ht="92.25" customHeight="1" x14ac:dyDescent="0.25">
      <c r="A30" s="224" t="s">
        <v>642</v>
      </c>
      <c r="B30" s="225" t="s">
        <v>386</v>
      </c>
      <c r="C30" s="233" t="s">
        <v>71</v>
      </c>
      <c r="D30" s="184">
        <v>15</v>
      </c>
      <c r="E30" s="230">
        <v>45125</v>
      </c>
      <c r="F30" s="235" t="s">
        <v>176</v>
      </c>
      <c r="G30" s="230" t="s">
        <v>451</v>
      </c>
      <c r="H30" s="228" t="s">
        <v>177</v>
      </c>
      <c r="I30" s="164" t="s">
        <v>820</v>
      </c>
      <c r="J30" s="231" t="s">
        <v>178</v>
      </c>
      <c r="K30" s="165" t="s">
        <v>177</v>
      </c>
      <c r="L30" s="165" t="s">
        <v>177</v>
      </c>
      <c r="M30" s="162" t="s">
        <v>179</v>
      </c>
      <c r="N30" s="162" t="s">
        <v>179</v>
      </c>
      <c r="O30" s="165" t="s">
        <v>643</v>
      </c>
      <c r="P30" s="167">
        <f>NETWORKDAYS(E30,B30)-1</f>
        <v>18</v>
      </c>
      <c r="Q30" s="232" t="str">
        <f t="shared" si="0"/>
        <v>No Oportuno</v>
      </c>
      <c r="R30" s="244" t="s">
        <v>890</v>
      </c>
      <c r="S30" s="163" t="s">
        <v>177</v>
      </c>
      <c r="T30" s="163" t="s">
        <v>178</v>
      </c>
      <c r="U30" s="163" t="s">
        <v>436</v>
      </c>
      <c r="V30" s="162">
        <v>45154</v>
      </c>
      <c r="W30" s="162">
        <v>45156</v>
      </c>
      <c r="X30" s="170">
        <f t="shared" si="1"/>
        <v>2</v>
      </c>
      <c r="Y30" s="165" t="s">
        <v>570</v>
      </c>
      <c r="Z30" s="165" t="s">
        <v>96</v>
      </c>
      <c r="AA30" s="165" t="s">
        <v>580</v>
      </c>
      <c r="AB30" s="163" t="s">
        <v>177</v>
      </c>
      <c r="AC30" s="163" t="s">
        <v>177</v>
      </c>
      <c r="AD30" s="169" t="s">
        <v>178</v>
      </c>
      <c r="AE30" s="169" t="s">
        <v>178</v>
      </c>
      <c r="AF30" s="163" t="s">
        <v>177</v>
      </c>
      <c r="AG30" s="163" t="s">
        <v>177</v>
      </c>
      <c r="AH30" s="228" t="s">
        <v>178</v>
      </c>
      <c r="AI30" s="170">
        <f>NETWORKDAYS(E30,V30)-1-2</f>
        <v>19</v>
      </c>
      <c r="AJ30" s="228" t="str">
        <f>IF(AI30&lt;=D30,"Oportuno","No Oportuno")</f>
        <v>No Oportuno</v>
      </c>
      <c r="AK30" s="245" t="s">
        <v>644</v>
      </c>
    </row>
    <row r="31" spans="1:37" s="227" customFormat="1" ht="80.25" customHeight="1" x14ac:dyDescent="0.25">
      <c r="A31" s="224" t="s">
        <v>645</v>
      </c>
      <c r="B31" s="225" t="s">
        <v>341</v>
      </c>
      <c r="C31" s="226" t="s">
        <v>72</v>
      </c>
      <c r="D31" s="184">
        <v>15</v>
      </c>
      <c r="E31" s="161">
        <v>45153</v>
      </c>
      <c r="F31" s="235" t="s">
        <v>176</v>
      </c>
      <c r="G31" s="230" t="s">
        <v>178</v>
      </c>
      <c r="H31" s="163" t="s">
        <v>178</v>
      </c>
      <c r="I31" s="164" t="s">
        <v>646</v>
      </c>
      <c r="J31" s="231" t="s">
        <v>178</v>
      </c>
      <c r="K31" s="165" t="s">
        <v>177</v>
      </c>
      <c r="L31" s="165" t="s">
        <v>177</v>
      </c>
      <c r="M31" s="162" t="s">
        <v>179</v>
      </c>
      <c r="N31" s="162" t="s">
        <v>179</v>
      </c>
      <c r="O31" s="162" t="s">
        <v>179</v>
      </c>
      <c r="P31" s="167">
        <f>NETWORKDAYS(E31,B31)-1</f>
        <v>0</v>
      </c>
      <c r="Q31" s="242" t="str">
        <f t="shared" si="0"/>
        <v>Oportuno</v>
      </c>
      <c r="R31" s="243" t="s">
        <v>886</v>
      </c>
      <c r="S31" s="163" t="s">
        <v>177</v>
      </c>
      <c r="T31" s="163" t="s">
        <v>178</v>
      </c>
      <c r="U31" s="163" t="s">
        <v>436</v>
      </c>
      <c r="V31" s="162">
        <v>45155</v>
      </c>
      <c r="W31" s="162">
        <v>45157</v>
      </c>
      <c r="X31" s="170">
        <f t="shared" si="1"/>
        <v>2</v>
      </c>
      <c r="Y31" s="165" t="s">
        <v>564</v>
      </c>
      <c r="Z31" s="165" t="s">
        <v>97</v>
      </c>
      <c r="AA31" s="162" t="s">
        <v>647</v>
      </c>
      <c r="AB31" s="163" t="s">
        <v>177</v>
      </c>
      <c r="AC31" s="163" t="s">
        <v>177</v>
      </c>
      <c r="AD31" s="169" t="s">
        <v>178</v>
      </c>
      <c r="AE31" s="169" t="s">
        <v>178</v>
      </c>
      <c r="AF31" s="163" t="s">
        <v>177</v>
      </c>
      <c r="AG31" s="163" t="s">
        <v>177</v>
      </c>
      <c r="AH31" s="163" t="s">
        <v>177</v>
      </c>
      <c r="AI31" s="170">
        <f>NETWORKDAYS(E31,V31)-1</f>
        <v>2</v>
      </c>
      <c r="AJ31" s="241" t="str">
        <f>IF(AI31&lt;=D31,"Oportuno","No Oportuno")</f>
        <v>Oportuno</v>
      </c>
      <c r="AK31" s="245" t="s">
        <v>436</v>
      </c>
    </row>
    <row r="32" spans="1:37" s="227" customFormat="1" ht="43.5" customHeight="1" x14ac:dyDescent="0.25">
      <c r="A32" s="224" t="s">
        <v>648</v>
      </c>
      <c r="B32" s="225" t="s">
        <v>341</v>
      </c>
      <c r="C32" s="226" t="s">
        <v>71</v>
      </c>
      <c r="D32" s="184">
        <v>10</v>
      </c>
      <c r="E32" s="161">
        <v>45153</v>
      </c>
      <c r="F32" s="235" t="s">
        <v>176</v>
      </c>
      <c r="G32" s="230" t="s">
        <v>178</v>
      </c>
      <c r="H32" s="163" t="s">
        <v>178</v>
      </c>
      <c r="I32" s="171" t="s">
        <v>649</v>
      </c>
      <c r="J32" s="231" t="s">
        <v>178</v>
      </c>
      <c r="K32" s="165" t="s">
        <v>177</v>
      </c>
      <c r="L32" s="165" t="s">
        <v>177</v>
      </c>
      <c r="M32" s="162" t="s">
        <v>179</v>
      </c>
      <c r="N32" s="162" t="s">
        <v>179</v>
      </c>
      <c r="O32" s="162" t="s">
        <v>179</v>
      </c>
      <c r="P32" s="167">
        <f>NETWORKDAYS(E32,B32)-1</f>
        <v>0</v>
      </c>
      <c r="Q32" s="242" t="str">
        <f t="shared" si="0"/>
        <v>Oportuno</v>
      </c>
      <c r="R32" s="243" t="s">
        <v>886</v>
      </c>
      <c r="S32" s="163" t="s">
        <v>177</v>
      </c>
      <c r="T32" s="163" t="s">
        <v>178</v>
      </c>
      <c r="U32" s="163" t="s">
        <v>436</v>
      </c>
      <c r="V32" s="162">
        <v>45167</v>
      </c>
      <c r="W32" s="162">
        <v>45169</v>
      </c>
      <c r="X32" s="170">
        <f t="shared" si="1"/>
        <v>2</v>
      </c>
      <c r="Y32" s="165" t="s">
        <v>570</v>
      </c>
      <c r="Z32" s="165" t="s">
        <v>576</v>
      </c>
      <c r="AA32" s="162" t="s">
        <v>599</v>
      </c>
      <c r="AB32" s="163" t="s">
        <v>177</v>
      </c>
      <c r="AC32" s="163" t="s">
        <v>177</v>
      </c>
      <c r="AD32" s="169" t="s">
        <v>178</v>
      </c>
      <c r="AE32" s="169" t="s">
        <v>178</v>
      </c>
      <c r="AF32" s="163" t="s">
        <v>177</v>
      </c>
      <c r="AG32" s="163" t="s">
        <v>177</v>
      </c>
      <c r="AH32" s="163" t="s">
        <v>177</v>
      </c>
      <c r="AI32" s="170">
        <f>NETWORKDAYS(E32,V32)-1</f>
        <v>10</v>
      </c>
      <c r="AJ32" s="241" t="str">
        <f>IF(AI32&lt;=D32,"Oportuno","No Oportuno")</f>
        <v>Oportuno</v>
      </c>
      <c r="AK32" s="245" t="s">
        <v>436</v>
      </c>
    </row>
    <row r="33" spans="1:37" s="227" customFormat="1" ht="104.25" customHeight="1" x14ac:dyDescent="0.25">
      <c r="A33" s="224" t="s">
        <v>650</v>
      </c>
      <c r="B33" s="225" t="s">
        <v>387</v>
      </c>
      <c r="C33" s="226" t="s">
        <v>77</v>
      </c>
      <c r="D33" s="184">
        <v>15</v>
      </c>
      <c r="E33" s="161">
        <v>45156</v>
      </c>
      <c r="F33" s="235" t="s">
        <v>87</v>
      </c>
      <c r="G33" s="162" t="s">
        <v>575</v>
      </c>
      <c r="H33" s="163" t="s">
        <v>178</v>
      </c>
      <c r="I33" s="164" t="s">
        <v>821</v>
      </c>
      <c r="J33" s="165" t="s">
        <v>177</v>
      </c>
      <c r="K33" s="165" t="s">
        <v>177</v>
      </c>
      <c r="L33" s="165" t="s">
        <v>177</v>
      </c>
      <c r="M33" s="162" t="s">
        <v>179</v>
      </c>
      <c r="N33" s="162" t="s">
        <v>651</v>
      </c>
      <c r="O33" s="162" t="s">
        <v>179</v>
      </c>
      <c r="P33" s="167">
        <f>NETWORKDAYS(E33,B33)-1</f>
        <v>0</v>
      </c>
      <c r="Q33" s="242" t="str">
        <f t="shared" si="0"/>
        <v>Oportuno</v>
      </c>
      <c r="R33" s="243" t="s">
        <v>436</v>
      </c>
      <c r="S33" s="163" t="s">
        <v>177</v>
      </c>
      <c r="T33" s="163" t="s">
        <v>178</v>
      </c>
      <c r="U33" s="163" t="s">
        <v>436</v>
      </c>
      <c r="V33" s="162">
        <v>45160</v>
      </c>
      <c r="W33" s="162">
        <v>45162</v>
      </c>
      <c r="X33" s="170">
        <f t="shared" si="1"/>
        <v>2</v>
      </c>
      <c r="Y33" s="165" t="s">
        <v>564</v>
      </c>
      <c r="Z33" s="165" t="s">
        <v>652</v>
      </c>
      <c r="AA33" s="162" t="s">
        <v>653</v>
      </c>
      <c r="AB33" s="163" t="s">
        <v>177</v>
      </c>
      <c r="AC33" s="163" t="s">
        <v>177</v>
      </c>
      <c r="AD33" s="169" t="s">
        <v>178</v>
      </c>
      <c r="AE33" s="169" t="s">
        <v>178</v>
      </c>
      <c r="AF33" s="163" t="s">
        <v>177</v>
      </c>
      <c r="AG33" s="163" t="s">
        <v>177</v>
      </c>
      <c r="AH33" s="228" t="s">
        <v>178</v>
      </c>
      <c r="AI33" s="170">
        <f>NETWORKDAYS(E33,V33)-1</f>
        <v>2</v>
      </c>
      <c r="AJ33" s="241" t="str">
        <f>IF(AI33&lt;=D33,"Oportuno","No Oportuno")</f>
        <v>Oportuno</v>
      </c>
      <c r="AK33" s="245" t="s">
        <v>436</v>
      </c>
    </row>
    <row r="34" spans="1:37" s="227" customFormat="1" ht="80.25" customHeight="1" x14ac:dyDescent="0.25">
      <c r="A34" s="224" t="s">
        <v>654</v>
      </c>
      <c r="B34" s="225" t="s">
        <v>388</v>
      </c>
      <c r="C34" s="226" t="s">
        <v>72</v>
      </c>
      <c r="D34" s="184">
        <v>15</v>
      </c>
      <c r="E34" s="161">
        <v>45161</v>
      </c>
      <c r="F34" s="235" t="s">
        <v>176</v>
      </c>
      <c r="G34" s="230" t="s">
        <v>178</v>
      </c>
      <c r="H34" s="163" t="s">
        <v>178</v>
      </c>
      <c r="I34" s="164" t="s">
        <v>655</v>
      </c>
      <c r="J34" s="231" t="s">
        <v>178</v>
      </c>
      <c r="K34" s="165" t="s">
        <v>177</v>
      </c>
      <c r="L34" s="165" t="s">
        <v>177</v>
      </c>
      <c r="M34" s="162" t="s">
        <v>179</v>
      </c>
      <c r="N34" s="162" t="s">
        <v>179</v>
      </c>
      <c r="O34" s="162" t="s">
        <v>179</v>
      </c>
      <c r="P34" s="167">
        <f>NETWORKDAYS(E34,B34)-1</f>
        <v>0</v>
      </c>
      <c r="Q34" s="242" t="str">
        <f t="shared" si="0"/>
        <v>Oportuno</v>
      </c>
      <c r="R34" s="243" t="s">
        <v>886</v>
      </c>
      <c r="S34" s="163" t="s">
        <v>177</v>
      </c>
      <c r="T34" s="163" t="s">
        <v>178</v>
      </c>
      <c r="U34" s="163" t="s">
        <v>436</v>
      </c>
      <c r="V34" s="162">
        <v>45161</v>
      </c>
      <c r="W34" s="162">
        <v>45163</v>
      </c>
      <c r="X34" s="170">
        <f t="shared" si="1"/>
        <v>2</v>
      </c>
      <c r="Y34" s="165" t="s">
        <v>564</v>
      </c>
      <c r="Z34" s="165" t="s">
        <v>97</v>
      </c>
      <c r="AA34" s="162" t="s">
        <v>647</v>
      </c>
      <c r="AB34" s="234" t="s">
        <v>451</v>
      </c>
      <c r="AC34" s="234" t="s">
        <v>451</v>
      </c>
      <c r="AD34" s="169" t="s">
        <v>178</v>
      </c>
      <c r="AE34" s="169" t="s">
        <v>178</v>
      </c>
      <c r="AF34" s="228" t="s">
        <v>178</v>
      </c>
      <c r="AG34" s="163" t="s">
        <v>177</v>
      </c>
      <c r="AH34" s="163" t="s">
        <v>177</v>
      </c>
      <c r="AI34" s="170">
        <f>NETWORKDAYS(E34,V34)-1</f>
        <v>0</v>
      </c>
      <c r="AJ34" s="241" t="str">
        <f>IF(AI34&lt;=D34,"Oportuno","No Oportuno")</f>
        <v>Oportuno</v>
      </c>
      <c r="AK34" s="245" t="s">
        <v>656</v>
      </c>
    </row>
    <row r="35" spans="1:37" s="227" customFormat="1" ht="38.25" x14ac:dyDescent="0.25">
      <c r="A35" s="224" t="s">
        <v>657</v>
      </c>
      <c r="B35" s="225" t="s">
        <v>389</v>
      </c>
      <c r="C35" s="226" t="s">
        <v>72</v>
      </c>
      <c r="D35" s="184">
        <v>15</v>
      </c>
      <c r="E35" s="161">
        <v>45163</v>
      </c>
      <c r="F35" s="236" t="s">
        <v>88</v>
      </c>
      <c r="G35" s="162" t="s">
        <v>177</v>
      </c>
      <c r="H35" s="163" t="s">
        <v>178</v>
      </c>
      <c r="I35" s="164" t="s">
        <v>658</v>
      </c>
      <c r="J35" s="165" t="s">
        <v>177</v>
      </c>
      <c r="K35" s="231" t="s">
        <v>451</v>
      </c>
      <c r="L35" s="165" t="s">
        <v>177</v>
      </c>
      <c r="M35" s="162" t="s">
        <v>179</v>
      </c>
      <c r="N35" s="162" t="s">
        <v>179</v>
      </c>
      <c r="O35" s="162" t="s">
        <v>179</v>
      </c>
      <c r="P35" s="167">
        <f>NETWORKDAYS(E35,B35)-1</f>
        <v>0</v>
      </c>
      <c r="Q35" s="242" t="str">
        <f t="shared" si="0"/>
        <v>Oportuno</v>
      </c>
      <c r="R35" s="243" t="s">
        <v>754</v>
      </c>
      <c r="S35" s="163" t="s">
        <v>177</v>
      </c>
      <c r="T35" s="163" t="s">
        <v>178</v>
      </c>
      <c r="U35" s="163" t="s">
        <v>436</v>
      </c>
      <c r="V35" s="162">
        <v>45183</v>
      </c>
      <c r="W35" s="162">
        <v>45185</v>
      </c>
      <c r="X35" s="170">
        <f t="shared" si="1"/>
        <v>2</v>
      </c>
      <c r="Y35" s="165" t="s">
        <v>570</v>
      </c>
      <c r="Z35" s="165" t="s">
        <v>99</v>
      </c>
      <c r="AA35" s="162" t="s">
        <v>571</v>
      </c>
      <c r="AB35" s="163" t="s">
        <v>177</v>
      </c>
      <c r="AC35" s="163" t="s">
        <v>177</v>
      </c>
      <c r="AD35" s="234" t="s">
        <v>177</v>
      </c>
      <c r="AE35" s="169" t="s">
        <v>178</v>
      </c>
      <c r="AF35" s="163" t="s">
        <v>177</v>
      </c>
      <c r="AG35" s="163" t="s">
        <v>177</v>
      </c>
      <c r="AH35" s="228" t="s">
        <v>178</v>
      </c>
      <c r="AI35" s="170">
        <f>NETWORKDAYS(E35,V35)-1</f>
        <v>14</v>
      </c>
      <c r="AJ35" s="241" t="str">
        <f>IF(AI35&lt;=D35,"Oportuno","No Oportuno")</f>
        <v>Oportuno</v>
      </c>
      <c r="AK35" s="245" t="s">
        <v>436</v>
      </c>
    </row>
    <row r="36" spans="1:37" s="227" customFormat="1" ht="67.5" customHeight="1" x14ac:dyDescent="0.25">
      <c r="A36" s="224" t="s">
        <v>659</v>
      </c>
      <c r="B36" s="225" t="s">
        <v>390</v>
      </c>
      <c r="C36" s="226" t="s">
        <v>72</v>
      </c>
      <c r="D36" s="184">
        <v>15</v>
      </c>
      <c r="E36" s="161">
        <v>45167</v>
      </c>
      <c r="F36" s="235" t="s">
        <v>176</v>
      </c>
      <c r="G36" s="230" t="s">
        <v>178</v>
      </c>
      <c r="H36" s="163" t="s">
        <v>178</v>
      </c>
      <c r="I36" s="164" t="s">
        <v>660</v>
      </c>
      <c r="J36" s="231" t="s">
        <v>178</v>
      </c>
      <c r="K36" s="165" t="s">
        <v>177</v>
      </c>
      <c r="L36" s="165" t="s">
        <v>177</v>
      </c>
      <c r="M36" s="162" t="s">
        <v>179</v>
      </c>
      <c r="N36" s="162" t="s">
        <v>179</v>
      </c>
      <c r="O36" s="162" t="s">
        <v>179</v>
      </c>
      <c r="P36" s="167">
        <f>NETWORKDAYS(E36,B36)-1</f>
        <v>0</v>
      </c>
      <c r="Q36" s="242" t="str">
        <f t="shared" si="0"/>
        <v>Oportuno</v>
      </c>
      <c r="R36" s="243" t="s">
        <v>886</v>
      </c>
      <c r="S36" s="163" t="s">
        <v>177</v>
      </c>
      <c r="T36" s="163" t="s">
        <v>178</v>
      </c>
      <c r="U36" s="163" t="s">
        <v>436</v>
      </c>
      <c r="V36" s="162">
        <v>45170</v>
      </c>
      <c r="W36" s="162">
        <v>45172</v>
      </c>
      <c r="X36" s="170">
        <f t="shared" si="1"/>
        <v>2</v>
      </c>
      <c r="Y36" s="165" t="s">
        <v>564</v>
      </c>
      <c r="Z36" s="165" t="s">
        <v>661</v>
      </c>
      <c r="AA36" s="162" t="s">
        <v>662</v>
      </c>
      <c r="AB36" s="163" t="s">
        <v>177</v>
      </c>
      <c r="AC36" s="163" t="s">
        <v>177</v>
      </c>
      <c r="AD36" s="169" t="s">
        <v>178</v>
      </c>
      <c r="AE36" s="169" t="s">
        <v>178</v>
      </c>
      <c r="AF36" s="163" t="s">
        <v>177</v>
      </c>
      <c r="AG36" s="163" t="s">
        <v>177</v>
      </c>
      <c r="AH36" s="163" t="s">
        <v>177</v>
      </c>
      <c r="AI36" s="170">
        <f>NETWORKDAYS(E36,V36)-1</f>
        <v>3</v>
      </c>
      <c r="AJ36" s="241" t="str">
        <f>IF(AI36&lt;=D36,"Oportuno","No Oportuno")</f>
        <v>Oportuno</v>
      </c>
      <c r="AK36" s="245" t="s">
        <v>436</v>
      </c>
    </row>
    <row r="37" spans="1:37" s="227" customFormat="1" ht="87.75" customHeight="1" x14ac:dyDescent="0.25">
      <c r="A37" s="224" t="s">
        <v>663</v>
      </c>
      <c r="B37" s="225" t="s">
        <v>391</v>
      </c>
      <c r="C37" s="226" t="s">
        <v>74</v>
      </c>
      <c r="D37" s="184">
        <v>15</v>
      </c>
      <c r="E37" s="161">
        <v>45169</v>
      </c>
      <c r="F37" s="235" t="s">
        <v>176</v>
      </c>
      <c r="G37" s="230" t="s">
        <v>178</v>
      </c>
      <c r="H37" s="163" t="s">
        <v>178</v>
      </c>
      <c r="I37" s="164" t="s">
        <v>664</v>
      </c>
      <c r="J37" s="231" t="s">
        <v>178</v>
      </c>
      <c r="K37" s="165" t="s">
        <v>177</v>
      </c>
      <c r="L37" s="165" t="s">
        <v>177</v>
      </c>
      <c r="M37" s="162" t="s">
        <v>179</v>
      </c>
      <c r="N37" s="162" t="s">
        <v>179</v>
      </c>
      <c r="O37" s="162" t="s">
        <v>179</v>
      </c>
      <c r="P37" s="167">
        <f>NETWORKDAYS(E37,B37)-1</f>
        <v>0</v>
      </c>
      <c r="Q37" s="242" t="str">
        <f t="shared" si="0"/>
        <v>Oportuno</v>
      </c>
      <c r="R37" s="243" t="s">
        <v>891</v>
      </c>
      <c r="S37" s="163" t="s">
        <v>177</v>
      </c>
      <c r="T37" s="163" t="s">
        <v>178</v>
      </c>
      <c r="U37" s="163" t="s">
        <v>436</v>
      </c>
      <c r="V37" s="162">
        <v>45174</v>
      </c>
      <c r="W37" s="162">
        <v>45176</v>
      </c>
      <c r="X37" s="170">
        <f t="shared" si="1"/>
        <v>2</v>
      </c>
      <c r="Y37" s="165" t="s">
        <v>564</v>
      </c>
      <c r="Z37" s="165" t="s">
        <v>96</v>
      </c>
      <c r="AA37" s="165" t="s">
        <v>580</v>
      </c>
      <c r="AB37" s="163" t="s">
        <v>177</v>
      </c>
      <c r="AC37" s="163" t="s">
        <v>177</v>
      </c>
      <c r="AD37" s="234" t="s">
        <v>177</v>
      </c>
      <c r="AE37" s="169" t="s">
        <v>178</v>
      </c>
      <c r="AF37" s="163" t="s">
        <v>177</v>
      </c>
      <c r="AG37" s="163" t="s">
        <v>177</v>
      </c>
      <c r="AH37" s="228" t="s">
        <v>178</v>
      </c>
      <c r="AI37" s="170">
        <f>NETWORKDAYS(E37,V37)-1</f>
        <v>3</v>
      </c>
      <c r="AJ37" s="241" t="str">
        <f>IF(AI37&lt;=D37,"Oportuno","No Oportuno")</f>
        <v>Oportuno</v>
      </c>
      <c r="AK37" s="245" t="s">
        <v>436</v>
      </c>
    </row>
    <row r="38" spans="1:37" s="227" customFormat="1" ht="182.25" customHeight="1" x14ac:dyDescent="0.25">
      <c r="A38" s="224" t="s">
        <v>665</v>
      </c>
      <c r="B38" s="225" t="s">
        <v>392</v>
      </c>
      <c r="C38" s="226" t="s">
        <v>71</v>
      </c>
      <c r="D38" s="184">
        <v>10</v>
      </c>
      <c r="E38" s="161">
        <v>45170</v>
      </c>
      <c r="F38" s="235" t="s">
        <v>176</v>
      </c>
      <c r="G38" s="230" t="s">
        <v>451</v>
      </c>
      <c r="H38" s="163" t="s">
        <v>178</v>
      </c>
      <c r="I38" s="164" t="s">
        <v>666</v>
      </c>
      <c r="J38" s="231" t="s">
        <v>178</v>
      </c>
      <c r="K38" s="165" t="s">
        <v>177</v>
      </c>
      <c r="L38" s="165" t="s">
        <v>177</v>
      </c>
      <c r="M38" s="162" t="s">
        <v>179</v>
      </c>
      <c r="N38" s="162" t="s">
        <v>179</v>
      </c>
      <c r="O38" s="162" t="s">
        <v>179</v>
      </c>
      <c r="P38" s="167">
        <f>NETWORKDAYS(E38,B38)-1</f>
        <v>0</v>
      </c>
      <c r="Q38" s="242" t="str">
        <f t="shared" si="0"/>
        <v>Oportuno</v>
      </c>
      <c r="R38" s="243" t="s">
        <v>886</v>
      </c>
      <c r="S38" s="163" t="s">
        <v>177</v>
      </c>
      <c r="T38" s="163" t="s">
        <v>178</v>
      </c>
      <c r="U38" s="163" t="s">
        <v>436</v>
      </c>
      <c r="V38" s="162">
        <v>45177</v>
      </c>
      <c r="W38" s="162">
        <v>45179</v>
      </c>
      <c r="X38" s="170">
        <f t="shared" si="1"/>
        <v>2</v>
      </c>
      <c r="Y38" s="165" t="s">
        <v>570</v>
      </c>
      <c r="Z38" s="165" t="s">
        <v>589</v>
      </c>
      <c r="AA38" s="162" t="s">
        <v>590</v>
      </c>
      <c r="AB38" s="163" t="s">
        <v>177</v>
      </c>
      <c r="AC38" s="163" t="s">
        <v>177</v>
      </c>
      <c r="AD38" s="169" t="s">
        <v>178</v>
      </c>
      <c r="AE38" s="169" t="s">
        <v>178</v>
      </c>
      <c r="AF38" s="163" t="s">
        <v>177</v>
      </c>
      <c r="AG38" s="163" t="s">
        <v>177</v>
      </c>
      <c r="AH38" s="163" t="s">
        <v>177</v>
      </c>
      <c r="AI38" s="170">
        <f>NETWORKDAYS(E38,V38)-1</f>
        <v>5</v>
      </c>
      <c r="AJ38" s="241" t="str">
        <f>IF(AI38&lt;=D38,"Oportuno","No Oportuno")</f>
        <v>Oportuno</v>
      </c>
      <c r="AK38" s="245" t="s">
        <v>436</v>
      </c>
    </row>
    <row r="39" spans="1:37" s="227" customFormat="1" ht="31.5" customHeight="1" x14ac:dyDescent="0.25">
      <c r="A39" s="224" t="s">
        <v>667</v>
      </c>
      <c r="B39" s="225" t="s">
        <v>342</v>
      </c>
      <c r="C39" s="226" t="s">
        <v>72</v>
      </c>
      <c r="D39" s="184">
        <v>15</v>
      </c>
      <c r="E39" s="161">
        <v>45173</v>
      </c>
      <c r="F39" s="235" t="s">
        <v>176</v>
      </c>
      <c r="G39" s="230" t="s">
        <v>178</v>
      </c>
      <c r="H39" s="163" t="s">
        <v>178</v>
      </c>
      <c r="I39" s="164" t="s">
        <v>668</v>
      </c>
      <c r="J39" s="231" t="s">
        <v>178</v>
      </c>
      <c r="K39" s="165" t="s">
        <v>177</v>
      </c>
      <c r="L39" s="165" t="s">
        <v>177</v>
      </c>
      <c r="M39" s="162" t="s">
        <v>179</v>
      </c>
      <c r="N39" s="162" t="s">
        <v>179</v>
      </c>
      <c r="O39" s="162" t="s">
        <v>179</v>
      </c>
      <c r="P39" s="167">
        <f>NETWORKDAYS(E39,B39)-1</f>
        <v>0</v>
      </c>
      <c r="Q39" s="242" t="str">
        <f t="shared" si="0"/>
        <v>Oportuno</v>
      </c>
      <c r="R39" s="243" t="s">
        <v>886</v>
      </c>
      <c r="S39" s="163" t="s">
        <v>177</v>
      </c>
      <c r="T39" s="163" t="s">
        <v>178</v>
      </c>
      <c r="U39" s="163" t="s">
        <v>436</v>
      </c>
      <c r="V39" s="162">
        <v>45173</v>
      </c>
      <c r="W39" s="162">
        <v>45175</v>
      </c>
      <c r="X39" s="170">
        <f t="shared" si="1"/>
        <v>2</v>
      </c>
      <c r="Y39" s="165" t="s">
        <v>564</v>
      </c>
      <c r="Z39" s="165" t="s">
        <v>105</v>
      </c>
      <c r="AA39" s="162" t="s">
        <v>669</v>
      </c>
      <c r="AB39" s="163" t="s">
        <v>177</v>
      </c>
      <c r="AC39" s="163" t="s">
        <v>177</v>
      </c>
      <c r="AD39" s="169" t="s">
        <v>178</v>
      </c>
      <c r="AE39" s="169" t="s">
        <v>178</v>
      </c>
      <c r="AF39" s="163" t="s">
        <v>177</v>
      </c>
      <c r="AG39" s="163" t="s">
        <v>177</v>
      </c>
      <c r="AH39" s="228" t="s">
        <v>178</v>
      </c>
      <c r="AI39" s="170">
        <f>NETWORKDAYS(E39,V39)-1</f>
        <v>0</v>
      </c>
      <c r="AJ39" s="241" t="str">
        <f>IF(AI39&lt;=D39,"Oportuno","No Oportuno")</f>
        <v>Oportuno</v>
      </c>
      <c r="AK39" s="245" t="s">
        <v>436</v>
      </c>
    </row>
    <row r="40" spans="1:37" s="227" customFormat="1" ht="114.75" x14ac:dyDescent="0.25">
      <c r="A40" s="224" t="s">
        <v>670</v>
      </c>
      <c r="B40" s="225" t="s">
        <v>342</v>
      </c>
      <c r="C40" s="226" t="s">
        <v>71</v>
      </c>
      <c r="D40" s="184">
        <v>10</v>
      </c>
      <c r="E40" s="161">
        <v>45173</v>
      </c>
      <c r="F40" s="235" t="s">
        <v>176</v>
      </c>
      <c r="G40" s="230" t="s">
        <v>178</v>
      </c>
      <c r="H40" s="163" t="s">
        <v>178</v>
      </c>
      <c r="I40" s="164" t="s">
        <v>671</v>
      </c>
      <c r="J40" s="231" t="s">
        <v>178</v>
      </c>
      <c r="K40" s="165" t="s">
        <v>177</v>
      </c>
      <c r="L40" s="165" t="s">
        <v>177</v>
      </c>
      <c r="M40" s="162" t="s">
        <v>179</v>
      </c>
      <c r="N40" s="162" t="s">
        <v>179</v>
      </c>
      <c r="O40" s="162" t="s">
        <v>179</v>
      </c>
      <c r="P40" s="167">
        <f>NETWORKDAYS(E40,B40)-1</f>
        <v>0</v>
      </c>
      <c r="Q40" s="242" t="str">
        <f t="shared" si="0"/>
        <v>Oportuno</v>
      </c>
      <c r="R40" s="243" t="s">
        <v>886</v>
      </c>
      <c r="S40" s="163" t="s">
        <v>177</v>
      </c>
      <c r="T40" s="163" t="s">
        <v>178</v>
      </c>
      <c r="U40" s="163" t="s">
        <v>436</v>
      </c>
      <c r="V40" s="162">
        <v>45174</v>
      </c>
      <c r="W40" s="162">
        <v>45176</v>
      </c>
      <c r="X40" s="170">
        <f t="shared" si="1"/>
        <v>2</v>
      </c>
      <c r="Y40" s="165" t="s">
        <v>570</v>
      </c>
      <c r="Z40" s="165" t="s">
        <v>576</v>
      </c>
      <c r="AA40" s="162" t="s">
        <v>599</v>
      </c>
      <c r="AB40" s="163" t="s">
        <v>177</v>
      </c>
      <c r="AC40" s="163" t="s">
        <v>177</v>
      </c>
      <c r="AD40" s="169" t="s">
        <v>178</v>
      </c>
      <c r="AE40" s="169" t="s">
        <v>178</v>
      </c>
      <c r="AF40" s="163" t="s">
        <v>177</v>
      </c>
      <c r="AG40" s="163" t="s">
        <v>177</v>
      </c>
      <c r="AH40" s="163" t="s">
        <v>177</v>
      </c>
      <c r="AI40" s="170">
        <f>NETWORKDAYS(E40,V40)-1</f>
        <v>1</v>
      </c>
      <c r="AJ40" s="241" t="str">
        <f>IF(AI40&lt;=D40,"Oportuno","No Oportuno")</f>
        <v>Oportuno</v>
      </c>
      <c r="AK40" s="245" t="s">
        <v>436</v>
      </c>
    </row>
    <row r="41" spans="1:37" s="227" customFormat="1" ht="54" customHeight="1" x14ac:dyDescent="0.25">
      <c r="A41" s="224" t="s">
        <v>672</v>
      </c>
      <c r="B41" s="225" t="s">
        <v>393</v>
      </c>
      <c r="C41" s="226" t="s">
        <v>71</v>
      </c>
      <c r="D41" s="184">
        <f>10+10</f>
        <v>20</v>
      </c>
      <c r="E41" s="161">
        <v>45174</v>
      </c>
      <c r="F41" s="236" t="s">
        <v>88</v>
      </c>
      <c r="G41" s="162" t="s">
        <v>177</v>
      </c>
      <c r="H41" s="163" t="s">
        <v>178</v>
      </c>
      <c r="I41" s="164" t="s">
        <v>673</v>
      </c>
      <c r="J41" s="165" t="s">
        <v>177</v>
      </c>
      <c r="K41" s="231" t="s">
        <v>451</v>
      </c>
      <c r="L41" s="165" t="s">
        <v>177</v>
      </c>
      <c r="M41" s="162" t="s">
        <v>179</v>
      </c>
      <c r="N41" s="162" t="s">
        <v>179</v>
      </c>
      <c r="O41" s="162" t="s">
        <v>179</v>
      </c>
      <c r="P41" s="167">
        <f>NETWORKDAYS(E41,B41)-1</f>
        <v>0</v>
      </c>
      <c r="Q41" s="242" t="str">
        <f t="shared" si="0"/>
        <v>Oportuno</v>
      </c>
      <c r="R41" s="243"/>
      <c r="S41" s="163" t="s">
        <v>177</v>
      </c>
      <c r="T41" s="163" t="s">
        <v>900</v>
      </c>
      <c r="U41" s="162">
        <v>45187</v>
      </c>
      <c r="V41" s="162">
        <v>45201</v>
      </c>
      <c r="W41" s="162">
        <v>45203</v>
      </c>
      <c r="X41" s="170">
        <f t="shared" si="1"/>
        <v>2</v>
      </c>
      <c r="Y41" s="165" t="s">
        <v>570</v>
      </c>
      <c r="Z41" s="165" t="s">
        <v>589</v>
      </c>
      <c r="AA41" s="162" t="s">
        <v>590</v>
      </c>
      <c r="AB41" s="163" t="s">
        <v>177</v>
      </c>
      <c r="AC41" s="163" t="s">
        <v>177</v>
      </c>
      <c r="AD41" s="169" t="s">
        <v>178</v>
      </c>
      <c r="AE41" s="169" t="s">
        <v>178</v>
      </c>
      <c r="AF41" s="163" t="s">
        <v>177</v>
      </c>
      <c r="AG41" s="163" t="s">
        <v>177</v>
      </c>
      <c r="AH41" s="228" t="s">
        <v>178</v>
      </c>
      <c r="AI41" s="170">
        <f>NETWORKDAYS(E41,V41)-1</f>
        <v>19</v>
      </c>
      <c r="AJ41" s="241" t="str">
        <f>IF(AI41&lt;=D41,"Oportuno","No Oportuno")</f>
        <v>Oportuno</v>
      </c>
      <c r="AK41" s="243" t="s">
        <v>436</v>
      </c>
    </row>
    <row r="42" spans="1:37" s="227" customFormat="1" ht="35.25" customHeight="1" x14ac:dyDescent="0.25">
      <c r="A42" s="224" t="s">
        <v>674</v>
      </c>
      <c r="B42" s="225" t="s">
        <v>394</v>
      </c>
      <c r="C42" s="226" t="s">
        <v>72</v>
      </c>
      <c r="D42" s="184">
        <v>15</v>
      </c>
      <c r="E42" s="161">
        <v>45175</v>
      </c>
      <c r="F42" s="235" t="s">
        <v>87</v>
      </c>
      <c r="G42" s="162" t="s">
        <v>177</v>
      </c>
      <c r="H42" s="163" t="s">
        <v>178</v>
      </c>
      <c r="I42" s="164" t="s">
        <v>675</v>
      </c>
      <c r="J42" s="165" t="s">
        <v>177</v>
      </c>
      <c r="K42" s="173" t="s">
        <v>177</v>
      </c>
      <c r="L42" s="165" t="s">
        <v>177</v>
      </c>
      <c r="M42" s="162" t="s">
        <v>179</v>
      </c>
      <c r="N42" s="162" t="s">
        <v>179</v>
      </c>
      <c r="O42" s="162" t="s">
        <v>179</v>
      </c>
      <c r="P42" s="167">
        <f>NETWORKDAYS(E42,B42)-1</f>
        <v>0</v>
      </c>
      <c r="Q42" s="242" t="str">
        <f t="shared" si="0"/>
        <v>Oportuno</v>
      </c>
      <c r="R42" s="243" t="s">
        <v>436</v>
      </c>
      <c r="S42" s="163" t="s">
        <v>177</v>
      </c>
      <c r="T42" s="163" t="s">
        <v>178</v>
      </c>
      <c r="U42" s="163" t="s">
        <v>436</v>
      </c>
      <c r="V42" s="162">
        <v>45197</v>
      </c>
      <c r="W42" s="162">
        <v>45199</v>
      </c>
      <c r="X42" s="170">
        <f t="shared" si="1"/>
        <v>2</v>
      </c>
      <c r="Y42" s="165" t="s">
        <v>570</v>
      </c>
      <c r="Z42" s="165" t="s">
        <v>589</v>
      </c>
      <c r="AA42" s="162" t="s">
        <v>590</v>
      </c>
      <c r="AB42" s="163" t="s">
        <v>177</v>
      </c>
      <c r="AC42" s="163" t="s">
        <v>177</v>
      </c>
      <c r="AD42" s="169" t="s">
        <v>178</v>
      </c>
      <c r="AE42" s="169" t="s">
        <v>178</v>
      </c>
      <c r="AF42" s="163" t="s">
        <v>177</v>
      </c>
      <c r="AG42" s="163" t="s">
        <v>177</v>
      </c>
      <c r="AH42" s="228" t="s">
        <v>178</v>
      </c>
      <c r="AI42" s="170">
        <f>NETWORKDAYS(E42,V42)-1</f>
        <v>16</v>
      </c>
      <c r="AJ42" s="228" t="str">
        <f>IF(AI42&lt;=D42,"Oportuno","No Oportuno")</f>
        <v>No Oportuno</v>
      </c>
      <c r="AK42" s="243" t="s">
        <v>676</v>
      </c>
    </row>
    <row r="43" spans="1:37" s="227" customFormat="1" ht="176.25" customHeight="1" x14ac:dyDescent="0.25">
      <c r="A43" s="224" t="s">
        <v>677</v>
      </c>
      <c r="B43" s="225" t="s">
        <v>343</v>
      </c>
      <c r="C43" s="226" t="s">
        <v>75</v>
      </c>
      <c r="D43" s="184">
        <v>15</v>
      </c>
      <c r="E43" s="161">
        <v>45176</v>
      </c>
      <c r="F43" s="235" t="s">
        <v>87</v>
      </c>
      <c r="G43" s="162" t="s">
        <v>575</v>
      </c>
      <c r="H43" s="163" t="s">
        <v>178</v>
      </c>
      <c r="I43" s="164" t="s">
        <v>822</v>
      </c>
      <c r="J43" s="165" t="s">
        <v>177</v>
      </c>
      <c r="K43" s="165" t="s">
        <v>177</v>
      </c>
      <c r="L43" s="165" t="s">
        <v>177</v>
      </c>
      <c r="M43" s="162" t="s">
        <v>179</v>
      </c>
      <c r="N43" s="162" t="s">
        <v>179</v>
      </c>
      <c r="O43" s="162" t="s">
        <v>179</v>
      </c>
      <c r="P43" s="167">
        <f>NETWORKDAYS(E43,B43)-1</f>
        <v>0</v>
      </c>
      <c r="Q43" s="242" t="str">
        <f t="shared" si="0"/>
        <v>Oportuno</v>
      </c>
      <c r="R43" s="243" t="s">
        <v>436</v>
      </c>
      <c r="S43" s="163" t="s">
        <v>177</v>
      </c>
      <c r="T43" s="163" t="s">
        <v>178</v>
      </c>
      <c r="U43" s="163" t="s">
        <v>436</v>
      </c>
      <c r="V43" s="162">
        <v>45201</v>
      </c>
      <c r="W43" s="162">
        <v>45203</v>
      </c>
      <c r="X43" s="170">
        <f t="shared" si="1"/>
        <v>2</v>
      </c>
      <c r="Y43" s="165" t="s">
        <v>570</v>
      </c>
      <c r="Z43" s="165" t="s">
        <v>96</v>
      </c>
      <c r="AA43" s="165" t="s">
        <v>580</v>
      </c>
      <c r="AB43" s="163" t="s">
        <v>177</v>
      </c>
      <c r="AC43" s="163" t="s">
        <v>177</v>
      </c>
      <c r="AD43" s="234" t="s">
        <v>177</v>
      </c>
      <c r="AE43" s="169" t="s">
        <v>178</v>
      </c>
      <c r="AF43" s="163" t="s">
        <v>177</v>
      </c>
      <c r="AG43" s="163" t="s">
        <v>177</v>
      </c>
      <c r="AH43" s="228" t="s">
        <v>178</v>
      </c>
      <c r="AI43" s="170">
        <f>NETWORKDAYS(E43,V43)-1</f>
        <v>17</v>
      </c>
      <c r="AJ43" s="228" t="str">
        <f>IF(AI43&lt;=D43,"Oportuno","No Oportuno")</f>
        <v>No Oportuno</v>
      </c>
      <c r="AK43" s="243" t="s">
        <v>753</v>
      </c>
    </row>
    <row r="44" spans="1:37" s="227" customFormat="1" ht="76.5" x14ac:dyDescent="0.25">
      <c r="A44" s="224" t="s">
        <v>679</v>
      </c>
      <c r="B44" s="225" t="s">
        <v>395</v>
      </c>
      <c r="C44" s="226" t="s">
        <v>71</v>
      </c>
      <c r="D44" s="184">
        <v>10</v>
      </c>
      <c r="E44" s="161">
        <v>45180</v>
      </c>
      <c r="F44" s="235" t="s">
        <v>176</v>
      </c>
      <c r="G44" s="230" t="s">
        <v>451</v>
      </c>
      <c r="H44" s="163" t="s">
        <v>178</v>
      </c>
      <c r="I44" s="164" t="s">
        <v>680</v>
      </c>
      <c r="J44" s="231" t="s">
        <v>178</v>
      </c>
      <c r="K44" s="165" t="s">
        <v>177</v>
      </c>
      <c r="L44" s="165" t="s">
        <v>177</v>
      </c>
      <c r="M44" s="162" t="s">
        <v>179</v>
      </c>
      <c r="N44" s="162" t="s">
        <v>681</v>
      </c>
      <c r="O44" s="162" t="s">
        <v>179</v>
      </c>
      <c r="P44" s="167">
        <f>NETWORKDAYS(E44,B44)-1</f>
        <v>0</v>
      </c>
      <c r="Q44" s="242" t="str">
        <f t="shared" si="0"/>
        <v>Oportuno</v>
      </c>
      <c r="R44" s="243" t="s">
        <v>892</v>
      </c>
      <c r="S44" s="228" t="s">
        <v>178</v>
      </c>
      <c r="T44" s="163" t="s">
        <v>178</v>
      </c>
      <c r="U44" s="163" t="s">
        <v>436</v>
      </c>
      <c r="V44" s="162">
        <v>45194</v>
      </c>
      <c r="W44" s="162">
        <v>45196</v>
      </c>
      <c r="X44" s="170">
        <f t="shared" si="1"/>
        <v>2</v>
      </c>
      <c r="Y44" s="231" t="s">
        <v>682</v>
      </c>
      <c r="Z44" s="231" t="s">
        <v>682</v>
      </c>
      <c r="AA44" s="231" t="s">
        <v>682</v>
      </c>
      <c r="AB44" s="234" t="s">
        <v>178</v>
      </c>
      <c r="AC44" s="234" t="s">
        <v>178</v>
      </c>
      <c r="AD44" s="169" t="s">
        <v>178</v>
      </c>
      <c r="AE44" s="169" t="s">
        <v>178</v>
      </c>
      <c r="AF44" s="231" t="s">
        <v>682</v>
      </c>
      <c r="AG44" s="231" t="s">
        <v>682</v>
      </c>
      <c r="AH44" s="231" t="s">
        <v>682</v>
      </c>
      <c r="AI44" s="170">
        <f>NETWORKDAYS(E44,V44)-1</f>
        <v>10</v>
      </c>
      <c r="AJ44" s="241" t="str">
        <f>IF(AI44&lt;=D44,"Oportuno","No Oportuno")</f>
        <v>Oportuno</v>
      </c>
      <c r="AK44" s="245" t="s">
        <v>902</v>
      </c>
    </row>
    <row r="45" spans="1:37" s="227" customFormat="1" ht="89.25" x14ac:dyDescent="0.25">
      <c r="A45" s="224" t="s">
        <v>683</v>
      </c>
      <c r="B45" s="225" t="s">
        <v>395</v>
      </c>
      <c r="C45" s="226" t="s">
        <v>72</v>
      </c>
      <c r="D45" s="184">
        <v>15</v>
      </c>
      <c r="E45" s="161">
        <v>45180</v>
      </c>
      <c r="F45" s="235" t="s">
        <v>176</v>
      </c>
      <c r="G45" s="230" t="s">
        <v>178</v>
      </c>
      <c r="H45" s="163" t="s">
        <v>178</v>
      </c>
      <c r="I45" s="164" t="s">
        <v>684</v>
      </c>
      <c r="J45" s="231" t="s">
        <v>178</v>
      </c>
      <c r="K45" s="165" t="s">
        <v>177</v>
      </c>
      <c r="L45" s="165" t="s">
        <v>177</v>
      </c>
      <c r="M45" s="162" t="s">
        <v>179</v>
      </c>
      <c r="N45" s="162" t="s">
        <v>179</v>
      </c>
      <c r="O45" s="162" t="s">
        <v>179</v>
      </c>
      <c r="P45" s="167">
        <f>NETWORKDAYS(E45,B45)-1</f>
        <v>0</v>
      </c>
      <c r="Q45" s="242" t="str">
        <f t="shared" si="0"/>
        <v>Oportuno</v>
      </c>
      <c r="R45" s="243" t="s">
        <v>886</v>
      </c>
      <c r="S45" s="163" t="s">
        <v>177</v>
      </c>
      <c r="T45" s="163" t="s">
        <v>178</v>
      </c>
      <c r="U45" s="163" t="s">
        <v>436</v>
      </c>
      <c r="V45" s="162">
        <v>45202</v>
      </c>
      <c r="W45" s="162">
        <v>45204</v>
      </c>
      <c r="X45" s="170">
        <f t="shared" si="1"/>
        <v>2</v>
      </c>
      <c r="Y45" s="165" t="s">
        <v>570</v>
      </c>
      <c r="Z45" s="165" t="s">
        <v>685</v>
      </c>
      <c r="AA45" s="162" t="s">
        <v>686</v>
      </c>
      <c r="AB45" s="163" t="s">
        <v>177</v>
      </c>
      <c r="AC45" s="163" t="s">
        <v>177</v>
      </c>
      <c r="AD45" s="169" t="s">
        <v>178</v>
      </c>
      <c r="AE45" s="169" t="s">
        <v>178</v>
      </c>
      <c r="AF45" s="163" t="s">
        <v>177</v>
      </c>
      <c r="AG45" s="163" t="s">
        <v>177</v>
      </c>
      <c r="AH45" s="228" t="s">
        <v>178</v>
      </c>
      <c r="AI45" s="170">
        <f>NETWORKDAYS(E45,V45)-1</f>
        <v>16</v>
      </c>
      <c r="AJ45" s="228" t="str">
        <f>IF(AI45&lt;=D45,"Oportuno","No Oportuno")</f>
        <v>No Oportuno</v>
      </c>
      <c r="AK45" s="243" t="s">
        <v>687</v>
      </c>
    </row>
    <row r="46" spans="1:37" s="227" customFormat="1" ht="15" x14ac:dyDescent="0.25">
      <c r="A46" s="224" t="s">
        <v>688</v>
      </c>
      <c r="B46" s="225" t="s">
        <v>396</v>
      </c>
      <c r="C46" s="226" t="s">
        <v>71</v>
      </c>
      <c r="D46" s="184">
        <v>10</v>
      </c>
      <c r="E46" s="161">
        <v>45181</v>
      </c>
      <c r="F46" s="235" t="s">
        <v>176</v>
      </c>
      <c r="G46" s="162" t="s">
        <v>575</v>
      </c>
      <c r="H46" s="162" t="s">
        <v>575</v>
      </c>
      <c r="I46" s="164" t="s">
        <v>689</v>
      </c>
      <c r="J46" s="162" t="s">
        <v>575</v>
      </c>
      <c r="K46" s="162" t="s">
        <v>575</v>
      </c>
      <c r="L46" s="162" t="s">
        <v>575</v>
      </c>
      <c r="M46" s="162" t="s">
        <v>575</v>
      </c>
      <c r="N46" s="162" t="s">
        <v>575</v>
      </c>
      <c r="O46" s="162" t="s">
        <v>575</v>
      </c>
      <c r="P46" s="167">
        <f>NETWORKDAYS(E46,B46)-1</f>
        <v>0</v>
      </c>
      <c r="Q46" s="242" t="str">
        <f t="shared" si="0"/>
        <v>Oportuno</v>
      </c>
      <c r="R46" s="244" t="s">
        <v>690</v>
      </c>
      <c r="S46" s="169" t="s">
        <v>575</v>
      </c>
      <c r="T46" s="169" t="s">
        <v>575</v>
      </c>
      <c r="U46" s="169" t="s">
        <v>436</v>
      </c>
      <c r="V46" s="162">
        <v>45183</v>
      </c>
      <c r="W46" s="162">
        <v>45185</v>
      </c>
      <c r="X46" s="170">
        <f t="shared" si="1"/>
        <v>2</v>
      </c>
      <c r="Y46" s="169" t="s">
        <v>575</v>
      </c>
      <c r="Z46" s="169" t="s">
        <v>575</v>
      </c>
      <c r="AA46" s="169" t="s">
        <v>575</v>
      </c>
      <c r="AB46" s="169" t="s">
        <v>575</v>
      </c>
      <c r="AC46" s="169" t="s">
        <v>575</v>
      </c>
      <c r="AD46" s="169" t="s">
        <v>575</v>
      </c>
      <c r="AE46" s="169" t="s">
        <v>575</v>
      </c>
      <c r="AF46" s="169" t="s">
        <v>575</v>
      </c>
      <c r="AG46" s="169" t="s">
        <v>575</v>
      </c>
      <c r="AH46" s="169" t="s">
        <v>575</v>
      </c>
      <c r="AI46" s="170">
        <f>NETWORKDAYS(E46,V46)-1</f>
        <v>2</v>
      </c>
      <c r="AJ46" s="241" t="str">
        <f>IF(AI46&lt;=D46,"Oportuno","No Oportuno")</f>
        <v>Oportuno</v>
      </c>
      <c r="AK46" s="243" t="s">
        <v>690</v>
      </c>
    </row>
    <row r="47" spans="1:37" s="227" customFormat="1" ht="129.75" customHeight="1" x14ac:dyDescent="0.25">
      <c r="A47" s="224" t="s">
        <v>691</v>
      </c>
      <c r="B47" s="225" t="s">
        <v>344</v>
      </c>
      <c r="C47" s="226" t="s">
        <v>71</v>
      </c>
      <c r="D47" s="184">
        <v>5</v>
      </c>
      <c r="E47" s="161">
        <v>45187</v>
      </c>
      <c r="F47" s="235" t="s">
        <v>176</v>
      </c>
      <c r="G47" s="230" t="s">
        <v>451</v>
      </c>
      <c r="H47" s="163" t="s">
        <v>178</v>
      </c>
      <c r="I47" s="164" t="s">
        <v>692</v>
      </c>
      <c r="J47" s="231" t="s">
        <v>178</v>
      </c>
      <c r="K47" s="231" t="s">
        <v>178</v>
      </c>
      <c r="L47" s="165" t="s">
        <v>177</v>
      </c>
      <c r="M47" s="162" t="s">
        <v>179</v>
      </c>
      <c r="N47" s="162" t="s">
        <v>681</v>
      </c>
      <c r="O47" s="162" t="s">
        <v>179</v>
      </c>
      <c r="P47" s="167">
        <f>NETWORKDAYS(E47,B47)-1</f>
        <v>1</v>
      </c>
      <c r="Q47" s="242" t="str">
        <f t="shared" si="0"/>
        <v>Oportuno</v>
      </c>
      <c r="R47" s="243" t="s">
        <v>893</v>
      </c>
      <c r="S47" s="163" t="s">
        <v>177</v>
      </c>
      <c r="T47" s="163" t="s">
        <v>178</v>
      </c>
      <c r="U47" s="163" t="s">
        <v>436</v>
      </c>
      <c r="V47" s="162">
        <v>45201</v>
      </c>
      <c r="W47" s="162">
        <v>45203</v>
      </c>
      <c r="X47" s="170">
        <f t="shared" si="1"/>
        <v>2</v>
      </c>
      <c r="Y47" s="165" t="s">
        <v>570</v>
      </c>
      <c r="Z47" s="165" t="s">
        <v>96</v>
      </c>
      <c r="AA47" s="165" t="s">
        <v>580</v>
      </c>
      <c r="AB47" s="163" t="s">
        <v>177</v>
      </c>
      <c r="AC47" s="163" t="s">
        <v>177</v>
      </c>
      <c r="AD47" s="169" t="s">
        <v>178</v>
      </c>
      <c r="AE47" s="169" t="s">
        <v>178</v>
      </c>
      <c r="AF47" s="163" t="s">
        <v>177</v>
      </c>
      <c r="AG47" s="163" t="s">
        <v>177</v>
      </c>
      <c r="AH47" s="228" t="s">
        <v>178</v>
      </c>
      <c r="AI47" s="170">
        <f>NETWORKDAYS(E47,V47)-1</f>
        <v>10</v>
      </c>
      <c r="AJ47" s="228" t="str">
        <f>IF(AI47&lt;=D47,"Oportuno","No Oportuno")</f>
        <v>No Oportuno</v>
      </c>
      <c r="AK47" s="243" t="s">
        <v>687</v>
      </c>
    </row>
    <row r="48" spans="1:37" s="227" customFormat="1" ht="168" customHeight="1" x14ac:dyDescent="0.25">
      <c r="A48" s="224" t="s">
        <v>693</v>
      </c>
      <c r="B48" s="225" t="s">
        <v>345</v>
      </c>
      <c r="C48" s="226" t="s">
        <v>72</v>
      </c>
      <c r="D48" s="184">
        <v>15</v>
      </c>
      <c r="E48" s="161">
        <v>45191</v>
      </c>
      <c r="F48" s="235" t="s">
        <v>176</v>
      </c>
      <c r="G48" s="230" t="s">
        <v>178</v>
      </c>
      <c r="H48" s="163" t="s">
        <v>178</v>
      </c>
      <c r="I48" s="164" t="s">
        <v>823</v>
      </c>
      <c r="J48" s="231" t="s">
        <v>178</v>
      </c>
      <c r="K48" s="165" t="s">
        <v>177</v>
      </c>
      <c r="L48" s="165" t="s">
        <v>177</v>
      </c>
      <c r="M48" s="162" t="s">
        <v>179</v>
      </c>
      <c r="N48" s="162" t="s">
        <v>179</v>
      </c>
      <c r="O48" s="162" t="s">
        <v>179</v>
      </c>
      <c r="P48" s="167">
        <f>NETWORKDAYS(E48,B48)-1</f>
        <v>0</v>
      </c>
      <c r="Q48" s="242" t="str">
        <f t="shared" si="0"/>
        <v>Oportuno</v>
      </c>
      <c r="R48" s="243" t="s">
        <v>886</v>
      </c>
      <c r="S48" s="163" t="s">
        <v>177</v>
      </c>
      <c r="T48" s="163" t="s">
        <v>178</v>
      </c>
      <c r="U48" s="163" t="s">
        <v>436</v>
      </c>
      <c r="V48" s="162">
        <v>45194</v>
      </c>
      <c r="W48" s="162">
        <v>45196</v>
      </c>
      <c r="X48" s="170">
        <f t="shared" si="1"/>
        <v>2</v>
      </c>
      <c r="Y48" s="165" t="s">
        <v>564</v>
      </c>
      <c r="Z48" s="165" t="s">
        <v>97</v>
      </c>
      <c r="AA48" s="162" t="s">
        <v>647</v>
      </c>
      <c r="AB48" s="163" t="s">
        <v>177</v>
      </c>
      <c r="AC48" s="163" t="s">
        <v>177</v>
      </c>
      <c r="AD48" s="169" t="s">
        <v>178</v>
      </c>
      <c r="AE48" s="169" t="s">
        <v>178</v>
      </c>
      <c r="AF48" s="163" t="s">
        <v>177</v>
      </c>
      <c r="AG48" s="163" t="s">
        <v>177</v>
      </c>
      <c r="AH48" s="163" t="s">
        <v>177</v>
      </c>
      <c r="AI48" s="170">
        <f>NETWORKDAYS(E48,V48)-1</f>
        <v>1</v>
      </c>
      <c r="AJ48" s="241" t="str">
        <f>IF(AI48&lt;=D48,"Oportuno","No Oportuno")</f>
        <v>Oportuno</v>
      </c>
      <c r="AK48" s="245" t="s">
        <v>436</v>
      </c>
    </row>
    <row r="49" spans="1:37" s="227" customFormat="1" ht="197.25" customHeight="1" x14ac:dyDescent="0.25">
      <c r="A49" s="224" t="s">
        <v>694</v>
      </c>
      <c r="B49" s="225" t="s">
        <v>397</v>
      </c>
      <c r="C49" s="226" t="s">
        <v>71</v>
      </c>
      <c r="D49" s="184">
        <v>2</v>
      </c>
      <c r="E49" s="161">
        <v>45196</v>
      </c>
      <c r="F49" s="235" t="s">
        <v>176</v>
      </c>
      <c r="G49" s="230" t="s">
        <v>178</v>
      </c>
      <c r="H49" s="163" t="s">
        <v>178</v>
      </c>
      <c r="I49" s="164" t="s">
        <v>695</v>
      </c>
      <c r="J49" s="231" t="s">
        <v>178</v>
      </c>
      <c r="K49" s="165" t="s">
        <v>177</v>
      </c>
      <c r="L49" s="165" t="s">
        <v>177</v>
      </c>
      <c r="M49" s="162" t="s">
        <v>179</v>
      </c>
      <c r="N49" s="162" t="s">
        <v>681</v>
      </c>
      <c r="O49" s="162" t="s">
        <v>179</v>
      </c>
      <c r="P49" s="167">
        <f>NETWORKDAYS(E49,B49)-1</f>
        <v>0</v>
      </c>
      <c r="Q49" s="242" t="str">
        <f t="shared" si="0"/>
        <v>Oportuno</v>
      </c>
      <c r="R49" s="243" t="s">
        <v>886</v>
      </c>
      <c r="S49" s="163" t="s">
        <v>177</v>
      </c>
      <c r="T49" s="163" t="s">
        <v>178</v>
      </c>
      <c r="U49" s="163" t="s">
        <v>436</v>
      </c>
      <c r="V49" s="165">
        <v>45198</v>
      </c>
      <c r="W49" s="165">
        <v>45200</v>
      </c>
      <c r="X49" s="170">
        <f t="shared" si="1"/>
        <v>2</v>
      </c>
      <c r="Y49" s="165" t="s">
        <v>570</v>
      </c>
      <c r="Z49" s="168" t="s">
        <v>100</v>
      </c>
      <c r="AA49" s="168" t="s">
        <v>696</v>
      </c>
      <c r="AB49" s="163" t="s">
        <v>177</v>
      </c>
      <c r="AC49" s="163" t="s">
        <v>177</v>
      </c>
      <c r="AD49" s="169" t="s">
        <v>178</v>
      </c>
      <c r="AE49" s="169" t="s">
        <v>178</v>
      </c>
      <c r="AF49" s="163" t="s">
        <v>177</v>
      </c>
      <c r="AG49" s="163" t="s">
        <v>177</v>
      </c>
      <c r="AH49" s="228" t="s">
        <v>178</v>
      </c>
      <c r="AI49" s="170">
        <f>NETWORKDAYS(E49,V49)-1</f>
        <v>2</v>
      </c>
      <c r="AJ49" s="241" t="str">
        <f>IF(AI49&lt;=D49,"Oportuno","No Oportuno")</f>
        <v>Oportuno</v>
      </c>
      <c r="AK49" s="245" t="s">
        <v>436</v>
      </c>
    </row>
    <row r="50" spans="1:37" s="227" customFormat="1" ht="156" customHeight="1" x14ac:dyDescent="0.25">
      <c r="A50" s="224" t="s">
        <v>697</v>
      </c>
      <c r="B50" s="225" t="s">
        <v>398</v>
      </c>
      <c r="C50" s="226" t="s">
        <v>74</v>
      </c>
      <c r="D50" s="184">
        <v>15</v>
      </c>
      <c r="E50" s="161">
        <v>45197</v>
      </c>
      <c r="F50" s="235" t="s">
        <v>87</v>
      </c>
      <c r="G50" s="162" t="s">
        <v>177</v>
      </c>
      <c r="H50" s="163" t="s">
        <v>178</v>
      </c>
      <c r="I50" s="164" t="s">
        <v>698</v>
      </c>
      <c r="J50" s="165" t="s">
        <v>177</v>
      </c>
      <c r="K50" s="165" t="s">
        <v>177</v>
      </c>
      <c r="L50" s="165" t="s">
        <v>177</v>
      </c>
      <c r="M50" s="162" t="s">
        <v>179</v>
      </c>
      <c r="N50" s="162" t="s">
        <v>179</v>
      </c>
      <c r="O50" s="162" t="s">
        <v>179</v>
      </c>
      <c r="P50" s="167">
        <f>NETWORKDAYS(E50,B50)-1</f>
        <v>0</v>
      </c>
      <c r="Q50" s="242" t="str">
        <f t="shared" si="0"/>
        <v>Oportuno</v>
      </c>
      <c r="R50" s="243" t="s">
        <v>436</v>
      </c>
      <c r="S50" s="163" t="s">
        <v>177</v>
      </c>
      <c r="T50" s="163" t="s">
        <v>178</v>
      </c>
      <c r="U50" s="163" t="s">
        <v>436</v>
      </c>
      <c r="V50" s="162">
        <v>45231</v>
      </c>
      <c r="W50" s="162">
        <v>45233</v>
      </c>
      <c r="X50" s="170">
        <f t="shared" si="1"/>
        <v>2</v>
      </c>
      <c r="Y50" s="165" t="s">
        <v>570</v>
      </c>
      <c r="Z50" s="165" t="s">
        <v>96</v>
      </c>
      <c r="AA50" s="162" t="s">
        <v>580</v>
      </c>
      <c r="AB50" s="163" t="s">
        <v>177</v>
      </c>
      <c r="AC50" s="163" t="s">
        <v>177</v>
      </c>
      <c r="AD50" s="169" t="s">
        <v>178</v>
      </c>
      <c r="AE50" s="169" t="s">
        <v>178</v>
      </c>
      <c r="AF50" s="163" t="s">
        <v>177</v>
      </c>
      <c r="AG50" s="163" t="s">
        <v>177</v>
      </c>
      <c r="AH50" s="228" t="s">
        <v>178</v>
      </c>
      <c r="AI50" s="170">
        <f>NETWORKDAYS(E50,V50)-1-1</f>
        <v>23</v>
      </c>
      <c r="AJ50" s="228" t="str">
        <f>IF(AI50&lt;=D50,"Oportuno","No Oportuno")</f>
        <v>No Oportuno</v>
      </c>
      <c r="AK50" s="243" t="s">
        <v>687</v>
      </c>
    </row>
    <row r="51" spans="1:37" s="227" customFormat="1" ht="39.75" customHeight="1" x14ac:dyDescent="0.25">
      <c r="A51" s="224" t="s">
        <v>699</v>
      </c>
      <c r="B51" s="225" t="s">
        <v>346</v>
      </c>
      <c r="C51" s="226" t="s">
        <v>71</v>
      </c>
      <c r="D51" s="184">
        <v>1</v>
      </c>
      <c r="E51" s="161">
        <v>45198</v>
      </c>
      <c r="F51" s="235" t="s">
        <v>176</v>
      </c>
      <c r="G51" s="230" t="s">
        <v>451</v>
      </c>
      <c r="H51" s="163" t="s">
        <v>178</v>
      </c>
      <c r="I51" s="164" t="s">
        <v>824</v>
      </c>
      <c r="J51" s="231" t="s">
        <v>178</v>
      </c>
      <c r="K51" s="165" t="s">
        <v>177</v>
      </c>
      <c r="L51" s="165" t="s">
        <v>177</v>
      </c>
      <c r="M51" s="162" t="s">
        <v>179</v>
      </c>
      <c r="N51" s="162" t="s">
        <v>681</v>
      </c>
      <c r="O51" s="162" t="s">
        <v>179</v>
      </c>
      <c r="P51" s="167">
        <f>NETWORKDAYS(E51,B51)-1</f>
        <v>0</v>
      </c>
      <c r="Q51" s="242" t="str">
        <f t="shared" si="0"/>
        <v>Oportuno</v>
      </c>
      <c r="R51" s="243" t="s">
        <v>886</v>
      </c>
      <c r="S51" s="163" t="s">
        <v>177</v>
      </c>
      <c r="T51" s="163" t="s">
        <v>900</v>
      </c>
      <c r="U51" s="162">
        <v>45205</v>
      </c>
      <c r="V51" s="162">
        <v>45210</v>
      </c>
      <c r="W51" s="162">
        <v>45212</v>
      </c>
      <c r="X51" s="170">
        <f t="shared" si="1"/>
        <v>2</v>
      </c>
      <c r="Y51" s="165" t="s">
        <v>570</v>
      </c>
      <c r="Z51" s="165" t="s">
        <v>589</v>
      </c>
      <c r="AA51" s="162" t="s">
        <v>590</v>
      </c>
      <c r="AB51" s="163" t="s">
        <v>177</v>
      </c>
      <c r="AC51" s="163" t="s">
        <v>177</v>
      </c>
      <c r="AD51" s="169" t="s">
        <v>178</v>
      </c>
      <c r="AE51" s="169" t="s">
        <v>178</v>
      </c>
      <c r="AF51" s="163" t="s">
        <v>177</v>
      </c>
      <c r="AG51" s="163" t="s">
        <v>177</v>
      </c>
      <c r="AH51" s="228" t="s">
        <v>178</v>
      </c>
      <c r="AI51" s="170">
        <f>NETWORKDAYS(E51,V51)-1</f>
        <v>8</v>
      </c>
      <c r="AJ51" s="228" t="str">
        <f>IF(AI51&lt;=D51,"Oportuno","No Oportuno")</f>
        <v>No Oportuno</v>
      </c>
      <c r="AK51" s="243" t="s">
        <v>687</v>
      </c>
    </row>
    <row r="52" spans="1:37" s="227" customFormat="1" ht="42" customHeight="1" x14ac:dyDescent="0.25">
      <c r="A52" s="224" t="s">
        <v>700</v>
      </c>
      <c r="B52" s="225" t="s">
        <v>399</v>
      </c>
      <c r="C52" s="226" t="s">
        <v>73</v>
      </c>
      <c r="D52" s="184">
        <v>30</v>
      </c>
      <c r="E52" s="161">
        <v>45199</v>
      </c>
      <c r="F52" s="235" t="s">
        <v>87</v>
      </c>
      <c r="G52" s="162" t="s">
        <v>575</v>
      </c>
      <c r="H52" s="163" t="s">
        <v>178</v>
      </c>
      <c r="I52" s="164" t="s">
        <v>701</v>
      </c>
      <c r="J52" s="165" t="s">
        <v>177</v>
      </c>
      <c r="K52" s="165" t="s">
        <v>177</v>
      </c>
      <c r="L52" s="165" t="s">
        <v>177</v>
      </c>
      <c r="M52" s="162" t="s">
        <v>179</v>
      </c>
      <c r="N52" s="162" t="s">
        <v>579</v>
      </c>
      <c r="O52" s="162" t="s">
        <v>179</v>
      </c>
      <c r="P52" s="167">
        <v>1</v>
      </c>
      <c r="Q52" s="242" t="str">
        <f t="shared" si="0"/>
        <v>Oportuno</v>
      </c>
      <c r="R52" s="243" t="s">
        <v>436</v>
      </c>
      <c r="S52" s="163" t="s">
        <v>177</v>
      </c>
      <c r="T52" s="163" t="s">
        <v>178</v>
      </c>
      <c r="U52" s="163" t="s">
        <v>436</v>
      </c>
      <c r="V52" s="162">
        <v>45237</v>
      </c>
      <c r="W52" s="162">
        <v>45239</v>
      </c>
      <c r="X52" s="170">
        <f t="shared" si="1"/>
        <v>2</v>
      </c>
      <c r="Y52" s="165" t="s">
        <v>570</v>
      </c>
      <c r="Z52" s="165" t="s">
        <v>103</v>
      </c>
      <c r="AA52" s="162" t="s">
        <v>702</v>
      </c>
      <c r="AB52" s="163" t="s">
        <v>177</v>
      </c>
      <c r="AC52" s="163" t="s">
        <v>177</v>
      </c>
      <c r="AD52" s="169" t="s">
        <v>178</v>
      </c>
      <c r="AE52" s="169" t="s">
        <v>178</v>
      </c>
      <c r="AF52" s="163" t="s">
        <v>177</v>
      </c>
      <c r="AG52" s="163" t="s">
        <v>177</v>
      </c>
      <c r="AH52" s="228" t="s">
        <v>178</v>
      </c>
      <c r="AI52" s="170">
        <f>NETWORKDAYS(E52,V52)-1-2</f>
        <v>24</v>
      </c>
      <c r="AJ52" s="241" t="str">
        <f>IF(AI52&lt;=D52,"Oportuno","No Oportuno")</f>
        <v>Oportuno</v>
      </c>
      <c r="AK52" s="245" t="s">
        <v>436</v>
      </c>
    </row>
    <row r="53" spans="1:37" s="227" customFormat="1" ht="38.25" x14ac:dyDescent="0.25">
      <c r="A53" s="224" t="s">
        <v>703</v>
      </c>
      <c r="B53" s="225" t="s">
        <v>400</v>
      </c>
      <c r="C53" s="226" t="s">
        <v>72</v>
      </c>
      <c r="D53" s="184">
        <v>15</v>
      </c>
      <c r="E53" s="161">
        <v>45201</v>
      </c>
      <c r="F53" s="235" t="s">
        <v>176</v>
      </c>
      <c r="G53" s="230" t="s">
        <v>178</v>
      </c>
      <c r="H53" s="163" t="s">
        <v>178</v>
      </c>
      <c r="I53" s="164" t="s">
        <v>825</v>
      </c>
      <c r="J53" s="231" t="s">
        <v>178</v>
      </c>
      <c r="K53" s="165" t="s">
        <v>177</v>
      </c>
      <c r="L53" s="165" t="s">
        <v>177</v>
      </c>
      <c r="M53" s="162" t="s">
        <v>179</v>
      </c>
      <c r="N53" s="162" t="s">
        <v>179</v>
      </c>
      <c r="O53" s="162" t="s">
        <v>179</v>
      </c>
      <c r="P53" s="167">
        <f>NETWORKDAYS(E53,B53)-1</f>
        <v>0</v>
      </c>
      <c r="Q53" s="242" t="str">
        <f t="shared" si="0"/>
        <v>Oportuno</v>
      </c>
      <c r="R53" s="243" t="s">
        <v>886</v>
      </c>
      <c r="S53" s="163" t="s">
        <v>177</v>
      </c>
      <c r="T53" s="163" t="s">
        <v>178</v>
      </c>
      <c r="U53" s="163" t="s">
        <v>436</v>
      </c>
      <c r="V53" s="162">
        <v>45201</v>
      </c>
      <c r="W53" s="162">
        <v>45203</v>
      </c>
      <c r="X53" s="170">
        <f t="shared" si="1"/>
        <v>2</v>
      </c>
      <c r="Y53" s="165" t="s">
        <v>564</v>
      </c>
      <c r="Z53" s="165" t="s">
        <v>92</v>
      </c>
      <c r="AA53" s="165" t="s">
        <v>613</v>
      </c>
      <c r="AB53" s="163" t="s">
        <v>177</v>
      </c>
      <c r="AC53" s="163" t="s">
        <v>177</v>
      </c>
      <c r="AD53" s="169" t="s">
        <v>178</v>
      </c>
      <c r="AE53" s="169" t="s">
        <v>178</v>
      </c>
      <c r="AF53" s="163" t="s">
        <v>177</v>
      </c>
      <c r="AG53" s="163" t="s">
        <v>177</v>
      </c>
      <c r="AH53" s="163" t="s">
        <v>177</v>
      </c>
      <c r="AI53" s="170">
        <f>NETWORKDAYS(E53,V53)-1</f>
        <v>0</v>
      </c>
      <c r="AJ53" s="241" t="str">
        <f>IF(AI53&lt;=D53,"Oportuno","No Oportuno")</f>
        <v>Oportuno</v>
      </c>
      <c r="AK53" s="243" t="s">
        <v>436</v>
      </c>
    </row>
    <row r="54" spans="1:37" ht="15" x14ac:dyDescent="0.25">
      <c r="A54" s="229" t="s">
        <v>704</v>
      </c>
      <c r="B54" s="239" t="s">
        <v>347</v>
      </c>
      <c r="C54" s="240" t="s">
        <v>72</v>
      </c>
      <c r="D54" s="184">
        <v>15</v>
      </c>
      <c r="E54" s="162" t="s">
        <v>436</v>
      </c>
      <c r="F54" s="235" t="s">
        <v>176</v>
      </c>
      <c r="G54" s="162" t="s">
        <v>436</v>
      </c>
      <c r="H54" s="241" t="s">
        <v>436</v>
      </c>
      <c r="I54" s="164" t="s">
        <v>436</v>
      </c>
      <c r="J54" s="173" t="s">
        <v>436</v>
      </c>
      <c r="K54" s="173" t="s">
        <v>436</v>
      </c>
      <c r="L54" s="173" t="s">
        <v>436</v>
      </c>
      <c r="M54" s="161" t="s">
        <v>436</v>
      </c>
      <c r="N54" s="161" t="s">
        <v>436</v>
      </c>
      <c r="O54" s="161" t="s">
        <v>436</v>
      </c>
      <c r="P54" s="242" t="e">
        <f>NETWORKDAYS(E54,B54)-1</f>
        <v>#VALUE!</v>
      </c>
      <c r="Q54" s="242" t="e">
        <f t="shared" si="0"/>
        <v>#VALUE!</v>
      </c>
      <c r="R54" s="243" t="s">
        <v>586</v>
      </c>
      <c r="S54" s="241" t="s">
        <v>436</v>
      </c>
      <c r="T54" s="241" t="s">
        <v>436</v>
      </c>
      <c r="U54" s="241" t="s">
        <v>436</v>
      </c>
      <c r="V54" s="241" t="s">
        <v>436</v>
      </c>
      <c r="W54" s="241" t="s">
        <v>436</v>
      </c>
      <c r="X54" s="170" t="e">
        <f t="shared" si="1"/>
        <v>#VALUE!</v>
      </c>
      <c r="Y54" s="241" t="s">
        <v>436</v>
      </c>
      <c r="Z54" s="241" t="s">
        <v>436</v>
      </c>
      <c r="AA54" s="241" t="s">
        <v>436</v>
      </c>
      <c r="AB54" s="163" t="s">
        <v>436</v>
      </c>
      <c r="AC54" s="163" t="s">
        <v>436</v>
      </c>
      <c r="AD54" s="163" t="s">
        <v>436</v>
      </c>
      <c r="AE54" s="163" t="s">
        <v>436</v>
      </c>
      <c r="AF54" s="163" t="s">
        <v>436</v>
      </c>
      <c r="AG54" s="163" t="s">
        <v>436</v>
      </c>
      <c r="AH54" s="163" t="s">
        <v>436</v>
      </c>
      <c r="AI54" s="166" t="e">
        <f>NETWORKDAYS(E54,V54)-1</f>
        <v>#VALUE!</v>
      </c>
      <c r="AJ54" s="163" t="e">
        <f>IF(AI54&lt;=D54,"Oportuno","No Oportuno")</f>
        <v>#VALUE!</v>
      </c>
      <c r="AK54" s="243" t="s">
        <v>586</v>
      </c>
    </row>
    <row r="55" spans="1:37" s="227" customFormat="1" ht="51" x14ac:dyDescent="0.25">
      <c r="A55" s="224" t="s">
        <v>705</v>
      </c>
      <c r="B55" s="225" t="s">
        <v>347</v>
      </c>
      <c r="C55" s="233" t="s">
        <v>73</v>
      </c>
      <c r="D55" s="184">
        <v>15</v>
      </c>
      <c r="E55" s="161">
        <v>45205</v>
      </c>
      <c r="F55" s="235" t="s">
        <v>176</v>
      </c>
      <c r="G55" s="230" t="s">
        <v>178</v>
      </c>
      <c r="H55" s="230" t="s">
        <v>177</v>
      </c>
      <c r="I55" s="172" t="s">
        <v>706</v>
      </c>
      <c r="J55" s="231" t="s">
        <v>178</v>
      </c>
      <c r="K55" s="165" t="s">
        <v>177</v>
      </c>
      <c r="L55" s="165" t="s">
        <v>177</v>
      </c>
      <c r="M55" s="162" t="s">
        <v>179</v>
      </c>
      <c r="N55" s="162" t="s">
        <v>179</v>
      </c>
      <c r="O55" s="162" t="s">
        <v>179</v>
      </c>
      <c r="P55" s="167">
        <f>NETWORKDAYS(E55,B55)-1</f>
        <v>0</v>
      </c>
      <c r="Q55" s="242" t="str">
        <f t="shared" si="0"/>
        <v>Oportuno</v>
      </c>
      <c r="R55" s="243" t="s">
        <v>889</v>
      </c>
      <c r="S55" s="163" t="s">
        <v>177</v>
      </c>
      <c r="T55" s="163" t="s">
        <v>178</v>
      </c>
      <c r="U55" s="163" t="s">
        <v>436</v>
      </c>
      <c r="V55" s="162">
        <v>45209</v>
      </c>
      <c r="W55" s="162">
        <v>45211</v>
      </c>
      <c r="X55" s="170">
        <f t="shared" si="1"/>
        <v>2</v>
      </c>
      <c r="Y55" s="165" t="s">
        <v>564</v>
      </c>
      <c r="Z55" s="165" t="s">
        <v>92</v>
      </c>
      <c r="AA55" s="165" t="s">
        <v>613</v>
      </c>
      <c r="AB55" s="163" t="s">
        <v>177</v>
      </c>
      <c r="AC55" s="163" t="s">
        <v>177</v>
      </c>
      <c r="AD55" s="169" t="s">
        <v>178</v>
      </c>
      <c r="AE55" s="169" t="s">
        <v>178</v>
      </c>
      <c r="AF55" s="163" t="s">
        <v>177</v>
      </c>
      <c r="AG55" s="163" t="s">
        <v>177</v>
      </c>
      <c r="AH55" s="163" t="s">
        <v>177</v>
      </c>
      <c r="AI55" s="170">
        <f>NETWORKDAYS(E55,V55)-1</f>
        <v>2</v>
      </c>
      <c r="AJ55" s="241" t="str">
        <f>IF(AI55&lt;=D55,"Oportuno","No Oportuno")</f>
        <v>Oportuno</v>
      </c>
      <c r="AK55" s="245" t="s">
        <v>436</v>
      </c>
    </row>
    <row r="56" spans="1:37" s="227" customFormat="1" ht="89.25" x14ac:dyDescent="0.25">
      <c r="A56" s="224" t="s">
        <v>707</v>
      </c>
      <c r="B56" s="225" t="s">
        <v>347</v>
      </c>
      <c r="C56" s="226" t="s">
        <v>71</v>
      </c>
      <c r="D56" s="184">
        <v>5</v>
      </c>
      <c r="E56" s="161">
        <v>45205</v>
      </c>
      <c r="F56" s="235" t="s">
        <v>176</v>
      </c>
      <c r="G56" s="230" t="s">
        <v>178</v>
      </c>
      <c r="H56" s="163" t="s">
        <v>178</v>
      </c>
      <c r="I56" s="172" t="s">
        <v>708</v>
      </c>
      <c r="J56" s="231" t="s">
        <v>178</v>
      </c>
      <c r="K56" s="165" t="s">
        <v>177</v>
      </c>
      <c r="L56" s="165" t="s">
        <v>177</v>
      </c>
      <c r="M56" s="162" t="s">
        <v>179</v>
      </c>
      <c r="N56" s="162" t="s">
        <v>709</v>
      </c>
      <c r="O56" s="162" t="s">
        <v>179</v>
      </c>
      <c r="P56" s="167">
        <f>NETWORKDAYS(E56,B56)-1</f>
        <v>0</v>
      </c>
      <c r="Q56" s="242" t="str">
        <f t="shared" si="0"/>
        <v>Oportuno</v>
      </c>
      <c r="R56" s="243" t="s">
        <v>886</v>
      </c>
      <c r="S56" s="163" t="s">
        <v>177</v>
      </c>
      <c r="T56" s="163" t="s">
        <v>178</v>
      </c>
      <c r="U56" s="163" t="s">
        <v>436</v>
      </c>
      <c r="V56" s="162">
        <v>45212</v>
      </c>
      <c r="W56" s="162">
        <v>45214</v>
      </c>
      <c r="X56" s="170">
        <f t="shared" si="1"/>
        <v>2</v>
      </c>
      <c r="Y56" s="165" t="s">
        <v>570</v>
      </c>
      <c r="Z56" s="165" t="s">
        <v>96</v>
      </c>
      <c r="AA56" s="162" t="s">
        <v>580</v>
      </c>
      <c r="AB56" s="163" t="s">
        <v>177</v>
      </c>
      <c r="AC56" s="163" t="s">
        <v>177</v>
      </c>
      <c r="AD56" s="169" t="s">
        <v>178</v>
      </c>
      <c r="AE56" s="169" t="s">
        <v>178</v>
      </c>
      <c r="AF56" s="163" t="s">
        <v>177</v>
      </c>
      <c r="AG56" s="163" t="s">
        <v>177</v>
      </c>
      <c r="AH56" s="228" t="s">
        <v>178</v>
      </c>
      <c r="AI56" s="170">
        <f>NETWORKDAYS(E56,V56)-1</f>
        <v>5</v>
      </c>
      <c r="AJ56" s="241" t="str">
        <f>IF(AI56&lt;=D56,"Oportuno","No Oportuno")</f>
        <v>Oportuno</v>
      </c>
      <c r="AK56" s="245" t="s">
        <v>436</v>
      </c>
    </row>
    <row r="57" spans="1:37" s="227" customFormat="1" ht="76.5" x14ac:dyDescent="0.25">
      <c r="A57" s="224" t="s">
        <v>710</v>
      </c>
      <c r="B57" s="225" t="s">
        <v>348</v>
      </c>
      <c r="C57" s="226" t="s">
        <v>72</v>
      </c>
      <c r="D57" s="184">
        <v>15</v>
      </c>
      <c r="E57" s="161">
        <v>45208</v>
      </c>
      <c r="F57" s="235" t="s">
        <v>176</v>
      </c>
      <c r="G57" s="230" t="s">
        <v>178</v>
      </c>
      <c r="H57" s="163" t="s">
        <v>178</v>
      </c>
      <c r="I57" s="164" t="s">
        <v>826</v>
      </c>
      <c r="J57" s="231" t="s">
        <v>178</v>
      </c>
      <c r="K57" s="165" t="s">
        <v>177</v>
      </c>
      <c r="L57" s="165" t="s">
        <v>177</v>
      </c>
      <c r="M57" s="162" t="s">
        <v>179</v>
      </c>
      <c r="N57" s="162" t="s">
        <v>179</v>
      </c>
      <c r="O57" s="162" t="s">
        <v>179</v>
      </c>
      <c r="P57" s="167">
        <f>NETWORKDAYS(E57,B57)-1</f>
        <v>0</v>
      </c>
      <c r="Q57" s="242" t="str">
        <f t="shared" si="0"/>
        <v>Oportuno</v>
      </c>
      <c r="R57" s="243" t="s">
        <v>886</v>
      </c>
      <c r="S57" s="163" t="s">
        <v>177</v>
      </c>
      <c r="T57" s="163" t="s">
        <v>178</v>
      </c>
      <c r="U57" s="163" t="s">
        <v>436</v>
      </c>
      <c r="V57" s="162">
        <v>45211</v>
      </c>
      <c r="W57" s="162">
        <v>45213</v>
      </c>
      <c r="X57" s="170">
        <f t="shared" si="1"/>
        <v>2</v>
      </c>
      <c r="Y57" s="165" t="s">
        <v>711</v>
      </c>
      <c r="Z57" s="165" t="s">
        <v>102</v>
      </c>
      <c r="AA57" s="162" t="s">
        <v>712</v>
      </c>
      <c r="AB57" s="163" t="s">
        <v>177</v>
      </c>
      <c r="AC57" s="163" t="s">
        <v>177</v>
      </c>
      <c r="AD57" s="169" t="s">
        <v>178</v>
      </c>
      <c r="AE57" s="169" t="s">
        <v>178</v>
      </c>
      <c r="AF57" s="228" t="s">
        <v>734</v>
      </c>
      <c r="AG57" s="228" t="s">
        <v>734</v>
      </c>
      <c r="AH57" s="228" t="s">
        <v>178</v>
      </c>
      <c r="AI57" s="170">
        <f>NETWORKDAYS(E57,V57)-1</f>
        <v>3</v>
      </c>
      <c r="AJ57" s="241" t="str">
        <f>IF(AI57&lt;=D57,"Oportuno","No Oportuno")</f>
        <v>Oportuno</v>
      </c>
      <c r="AK57" s="245" t="s">
        <v>713</v>
      </c>
    </row>
    <row r="58" spans="1:37" s="227" customFormat="1" ht="114.75" x14ac:dyDescent="0.25">
      <c r="A58" s="224" t="s">
        <v>714</v>
      </c>
      <c r="B58" s="225" t="s">
        <v>401</v>
      </c>
      <c r="C58" s="233" t="s">
        <v>72</v>
      </c>
      <c r="D58" s="184">
        <f>10+10</f>
        <v>20</v>
      </c>
      <c r="E58" s="230">
        <v>45205</v>
      </c>
      <c r="F58" s="235" t="s">
        <v>176</v>
      </c>
      <c r="G58" s="162" t="s">
        <v>177</v>
      </c>
      <c r="H58" s="230" t="s">
        <v>177</v>
      </c>
      <c r="I58" s="164" t="s">
        <v>715</v>
      </c>
      <c r="J58" s="231" t="s">
        <v>178</v>
      </c>
      <c r="K58" s="231" t="s">
        <v>178</v>
      </c>
      <c r="L58" s="165" t="s">
        <v>177</v>
      </c>
      <c r="M58" s="162" t="s">
        <v>179</v>
      </c>
      <c r="N58" s="162" t="s">
        <v>179</v>
      </c>
      <c r="O58" s="165" t="s">
        <v>179</v>
      </c>
      <c r="P58" s="167">
        <f>NETWORKDAYS(E58,B58)-1</f>
        <v>2</v>
      </c>
      <c r="Q58" s="232" t="str">
        <f>IF(P58&gt;1,"No Oportuno","Oportuno")</f>
        <v>No Oportuno</v>
      </c>
      <c r="R58" s="243" t="s">
        <v>716</v>
      </c>
      <c r="S58" s="163" t="s">
        <v>177</v>
      </c>
      <c r="T58" s="163" t="s">
        <v>900</v>
      </c>
      <c r="U58" s="230">
        <v>45230</v>
      </c>
      <c r="V58" s="162">
        <v>45254</v>
      </c>
      <c r="W58" s="162">
        <v>45256</v>
      </c>
      <c r="X58" s="170">
        <f t="shared" si="1"/>
        <v>2</v>
      </c>
      <c r="Y58" s="165" t="s">
        <v>570</v>
      </c>
      <c r="Z58" s="165" t="s">
        <v>589</v>
      </c>
      <c r="AA58" s="162" t="s">
        <v>590</v>
      </c>
      <c r="AB58" s="169" t="s">
        <v>177</v>
      </c>
      <c r="AC58" s="248" t="s">
        <v>177</v>
      </c>
      <c r="AD58" s="169" t="s">
        <v>178</v>
      </c>
      <c r="AE58" s="169" t="s">
        <v>177</v>
      </c>
      <c r="AF58" s="163" t="s">
        <v>177</v>
      </c>
      <c r="AG58" s="163" t="s">
        <v>177</v>
      </c>
      <c r="AH58" s="163" t="s">
        <v>177</v>
      </c>
      <c r="AI58" s="170">
        <f>NETWORKDAYS(E58,V58)-1</f>
        <v>35</v>
      </c>
      <c r="AJ58" s="228" t="str">
        <f>IF(AI58&lt;=D58,"Oportuno","No Oportuno")</f>
        <v>No Oportuno</v>
      </c>
      <c r="AK58" s="243" t="s">
        <v>903</v>
      </c>
    </row>
    <row r="59" spans="1:37" ht="15" x14ac:dyDescent="0.25">
      <c r="A59" s="229" t="s">
        <v>717</v>
      </c>
      <c r="B59" s="239" t="s">
        <v>369</v>
      </c>
      <c r="C59" s="240" t="s">
        <v>71</v>
      </c>
      <c r="D59" s="184">
        <v>10</v>
      </c>
      <c r="E59" s="162" t="s">
        <v>436</v>
      </c>
      <c r="F59" s="235" t="s">
        <v>176</v>
      </c>
      <c r="G59" s="162" t="s">
        <v>436</v>
      </c>
      <c r="H59" s="241" t="s">
        <v>436</v>
      </c>
      <c r="I59" s="164" t="s">
        <v>436</v>
      </c>
      <c r="J59" s="173" t="s">
        <v>436</v>
      </c>
      <c r="K59" s="173" t="s">
        <v>436</v>
      </c>
      <c r="L59" s="173" t="s">
        <v>436</v>
      </c>
      <c r="M59" s="161" t="s">
        <v>436</v>
      </c>
      <c r="N59" s="161" t="s">
        <v>436</v>
      </c>
      <c r="O59" s="161" t="s">
        <v>436</v>
      </c>
      <c r="P59" s="242" t="e">
        <f>NETWORKDAYS(E59,B59)-1</f>
        <v>#VALUE!</v>
      </c>
      <c r="Q59" s="242" t="e">
        <f t="shared" si="0"/>
        <v>#VALUE!</v>
      </c>
      <c r="R59" s="243" t="s">
        <v>586</v>
      </c>
      <c r="S59" s="241" t="s">
        <v>436</v>
      </c>
      <c r="T59" s="241" t="s">
        <v>436</v>
      </c>
      <c r="U59" s="241" t="s">
        <v>436</v>
      </c>
      <c r="V59" s="241" t="s">
        <v>436</v>
      </c>
      <c r="W59" s="241" t="s">
        <v>436</v>
      </c>
      <c r="X59" s="170" t="e">
        <f t="shared" si="1"/>
        <v>#VALUE!</v>
      </c>
      <c r="Y59" s="241" t="s">
        <v>436</v>
      </c>
      <c r="Z59" s="241" t="s">
        <v>436</v>
      </c>
      <c r="AA59" s="241" t="s">
        <v>436</v>
      </c>
      <c r="AB59" s="163" t="s">
        <v>436</v>
      </c>
      <c r="AC59" s="163" t="s">
        <v>436</v>
      </c>
      <c r="AD59" s="163" t="s">
        <v>436</v>
      </c>
      <c r="AE59" s="163" t="s">
        <v>436</v>
      </c>
      <c r="AF59" s="163" t="s">
        <v>436</v>
      </c>
      <c r="AG59" s="163" t="s">
        <v>436</v>
      </c>
      <c r="AH59" s="163" t="s">
        <v>436</v>
      </c>
      <c r="AI59" s="166" t="e">
        <f>NETWORKDAYS(E59,V59)-1</f>
        <v>#VALUE!</v>
      </c>
      <c r="AJ59" s="163" t="e">
        <f>IF(AI59&lt;=D59,"Oportuno","No Oportuno")</f>
        <v>#VALUE!</v>
      </c>
      <c r="AK59" s="243" t="s">
        <v>586</v>
      </c>
    </row>
    <row r="60" spans="1:37" s="227" customFormat="1" ht="140.25" x14ac:dyDescent="0.25">
      <c r="A60" s="224" t="s">
        <v>718</v>
      </c>
      <c r="B60" s="225" t="s">
        <v>402</v>
      </c>
      <c r="C60" s="226" t="s">
        <v>72</v>
      </c>
      <c r="D60" s="184">
        <v>15</v>
      </c>
      <c r="E60" s="161">
        <v>45215</v>
      </c>
      <c r="F60" s="235" t="s">
        <v>87</v>
      </c>
      <c r="G60" s="162" t="s">
        <v>177</v>
      </c>
      <c r="H60" s="163" t="s">
        <v>178</v>
      </c>
      <c r="I60" s="164" t="s">
        <v>719</v>
      </c>
      <c r="J60" s="162" t="s">
        <v>177</v>
      </c>
      <c r="K60" s="162" t="s">
        <v>177</v>
      </c>
      <c r="L60" s="165" t="s">
        <v>177</v>
      </c>
      <c r="M60" s="162" t="s">
        <v>720</v>
      </c>
      <c r="N60" s="162" t="s">
        <v>179</v>
      </c>
      <c r="O60" s="162" t="s">
        <v>179</v>
      </c>
      <c r="P60" s="167">
        <f>NETWORKDAYS(E60,B60)-1</f>
        <v>0</v>
      </c>
      <c r="Q60" s="242" t="str">
        <f t="shared" si="0"/>
        <v>Oportuno</v>
      </c>
      <c r="R60" s="243" t="s">
        <v>436</v>
      </c>
      <c r="S60" s="163" t="s">
        <v>177</v>
      </c>
      <c r="T60" s="163" t="s">
        <v>178</v>
      </c>
      <c r="U60" s="163" t="s">
        <v>436</v>
      </c>
      <c r="V60" s="162">
        <v>45231</v>
      </c>
      <c r="W60" s="162">
        <v>45233</v>
      </c>
      <c r="X60" s="170">
        <f>+W60-V60</f>
        <v>2</v>
      </c>
      <c r="Y60" s="165" t="s">
        <v>570</v>
      </c>
      <c r="Z60" s="165" t="s">
        <v>92</v>
      </c>
      <c r="AA60" s="165" t="s">
        <v>721</v>
      </c>
      <c r="AB60" s="163" t="s">
        <v>177</v>
      </c>
      <c r="AC60" s="163" t="s">
        <v>177</v>
      </c>
      <c r="AD60" s="169" t="s">
        <v>178</v>
      </c>
      <c r="AE60" s="169" t="s">
        <v>178</v>
      </c>
      <c r="AF60" s="163" t="s">
        <v>177</v>
      </c>
      <c r="AG60" s="163" t="s">
        <v>177</v>
      </c>
      <c r="AH60" s="163" t="s">
        <v>177</v>
      </c>
      <c r="AI60" s="170">
        <f>NETWORKDAYS(E60,V60)-1</f>
        <v>12</v>
      </c>
      <c r="AJ60" s="241" t="str">
        <f>IF(AI60&lt;=D60,"Oportuno","No Oportuno")</f>
        <v>Oportuno</v>
      </c>
      <c r="AK60" s="243" t="s">
        <v>436</v>
      </c>
    </row>
    <row r="61" spans="1:37" s="227" customFormat="1" ht="58.5" customHeight="1" x14ac:dyDescent="0.25">
      <c r="A61" s="224" t="s">
        <v>722</v>
      </c>
      <c r="B61" s="225" t="s">
        <v>403</v>
      </c>
      <c r="C61" s="226" t="s">
        <v>71</v>
      </c>
      <c r="D61" s="184">
        <v>10</v>
      </c>
      <c r="E61" s="161">
        <v>45218</v>
      </c>
      <c r="F61" s="235" t="s">
        <v>176</v>
      </c>
      <c r="G61" s="230" t="s">
        <v>178</v>
      </c>
      <c r="H61" s="163" t="s">
        <v>178</v>
      </c>
      <c r="I61" s="164" t="s">
        <v>723</v>
      </c>
      <c r="J61" s="231" t="s">
        <v>178</v>
      </c>
      <c r="K61" s="162" t="s">
        <v>177</v>
      </c>
      <c r="L61" s="165" t="s">
        <v>177</v>
      </c>
      <c r="M61" s="162" t="s">
        <v>179</v>
      </c>
      <c r="N61" s="162" t="s">
        <v>179</v>
      </c>
      <c r="O61" s="162" t="s">
        <v>179</v>
      </c>
      <c r="P61" s="167">
        <f>NETWORKDAYS(E61,B61)-1</f>
        <v>0</v>
      </c>
      <c r="Q61" s="242" t="str">
        <f t="shared" si="0"/>
        <v>Oportuno</v>
      </c>
      <c r="R61" s="243" t="s">
        <v>886</v>
      </c>
      <c r="S61" s="163" t="s">
        <v>177</v>
      </c>
      <c r="T61" s="163" t="s">
        <v>178</v>
      </c>
      <c r="U61" s="163" t="s">
        <v>436</v>
      </c>
      <c r="V61" s="162">
        <v>45230</v>
      </c>
      <c r="W61" s="162">
        <v>45232</v>
      </c>
      <c r="X61" s="170">
        <f t="shared" si="1"/>
        <v>2</v>
      </c>
      <c r="Y61" s="165" t="s">
        <v>570</v>
      </c>
      <c r="Z61" s="165" t="s">
        <v>589</v>
      </c>
      <c r="AA61" s="162" t="s">
        <v>590</v>
      </c>
      <c r="AB61" s="163" t="s">
        <v>177</v>
      </c>
      <c r="AC61" s="163" t="s">
        <v>177</v>
      </c>
      <c r="AD61" s="169" t="s">
        <v>178</v>
      </c>
      <c r="AE61" s="169" t="s">
        <v>178</v>
      </c>
      <c r="AF61" s="163" t="s">
        <v>177</v>
      </c>
      <c r="AG61" s="163" t="s">
        <v>177</v>
      </c>
      <c r="AH61" s="163" t="s">
        <v>177</v>
      </c>
      <c r="AI61" s="170">
        <f>NETWORKDAYS(E61,V61)-1</f>
        <v>8</v>
      </c>
      <c r="AJ61" s="241" t="str">
        <f>IF(AI61&lt;=D61,"Oportuno","No Oportuno")</f>
        <v>Oportuno</v>
      </c>
      <c r="AK61" s="245" t="s">
        <v>436</v>
      </c>
    </row>
    <row r="62" spans="1:37" s="227" customFormat="1" ht="36" customHeight="1" x14ac:dyDescent="0.25">
      <c r="A62" s="224" t="s">
        <v>724</v>
      </c>
      <c r="B62" s="225" t="s">
        <v>404</v>
      </c>
      <c r="C62" s="226" t="s">
        <v>75</v>
      </c>
      <c r="D62" s="184">
        <v>15</v>
      </c>
      <c r="E62" s="161">
        <v>45220</v>
      </c>
      <c r="F62" s="235" t="s">
        <v>87</v>
      </c>
      <c r="G62" s="162" t="s">
        <v>177</v>
      </c>
      <c r="H62" s="163" t="s">
        <v>178</v>
      </c>
      <c r="I62" s="164" t="s">
        <v>725</v>
      </c>
      <c r="J62" s="162" t="s">
        <v>177</v>
      </c>
      <c r="K62" s="162" t="s">
        <v>177</v>
      </c>
      <c r="L62" s="165" t="s">
        <v>177</v>
      </c>
      <c r="M62" s="162" t="s">
        <v>179</v>
      </c>
      <c r="N62" s="162" t="s">
        <v>179</v>
      </c>
      <c r="O62" s="162" t="s">
        <v>179</v>
      </c>
      <c r="P62" s="167">
        <f>NETWORKDAYS(E62,B62)</f>
        <v>0</v>
      </c>
      <c r="Q62" s="242" t="str">
        <f t="shared" si="0"/>
        <v>Oportuno</v>
      </c>
      <c r="R62" s="243" t="s">
        <v>436</v>
      </c>
      <c r="S62" s="163" t="s">
        <v>177</v>
      </c>
      <c r="T62" s="163" t="s">
        <v>178</v>
      </c>
      <c r="U62" s="163" t="s">
        <v>436</v>
      </c>
      <c r="V62" s="162">
        <v>45240</v>
      </c>
      <c r="W62" s="162">
        <v>45242</v>
      </c>
      <c r="X62" s="170">
        <f t="shared" si="1"/>
        <v>2</v>
      </c>
      <c r="Y62" s="165" t="s">
        <v>570</v>
      </c>
      <c r="Z62" s="165" t="s">
        <v>652</v>
      </c>
      <c r="AA62" s="162" t="s">
        <v>653</v>
      </c>
      <c r="AB62" s="163" t="s">
        <v>177</v>
      </c>
      <c r="AC62" s="163" t="s">
        <v>177</v>
      </c>
      <c r="AD62" s="169" t="s">
        <v>178</v>
      </c>
      <c r="AE62" s="169" t="s">
        <v>178</v>
      </c>
      <c r="AF62" s="163" t="s">
        <v>177</v>
      </c>
      <c r="AG62" s="163" t="s">
        <v>177</v>
      </c>
      <c r="AH62" s="228" t="s">
        <v>178</v>
      </c>
      <c r="AI62" s="170">
        <f>NETWORKDAYS(E62,V62)-1</f>
        <v>14</v>
      </c>
      <c r="AJ62" s="241" t="str">
        <f>IF(AI62&lt;=D62,"Oportuno","No Oportuno")</f>
        <v>Oportuno</v>
      </c>
      <c r="AK62" s="245" t="s">
        <v>436</v>
      </c>
    </row>
    <row r="63" spans="1:37" s="227" customFormat="1" ht="93.75" customHeight="1" x14ac:dyDescent="0.25">
      <c r="A63" s="224" t="s">
        <v>726</v>
      </c>
      <c r="B63" s="225" t="s">
        <v>370</v>
      </c>
      <c r="C63" s="226" t="s">
        <v>72</v>
      </c>
      <c r="D63" s="184">
        <v>15</v>
      </c>
      <c r="E63" s="161">
        <v>45222</v>
      </c>
      <c r="F63" s="235" t="s">
        <v>176</v>
      </c>
      <c r="G63" s="162" t="s">
        <v>177</v>
      </c>
      <c r="H63" s="163" t="s">
        <v>178</v>
      </c>
      <c r="I63" s="164" t="s">
        <v>727</v>
      </c>
      <c r="J63" s="231" t="s">
        <v>178</v>
      </c>
      <c r="K63" s="162" t="s">
        <v>177</v>
      </c>
      <c r="L63" s="165" t="s">
        <v>177</v>
      </c>
      <c r="M63" s="162" t="s">
        <v>179</v>
      </c>
      <c r="N63" s="162" t="s">
        <v>179</v>
      </c>
      <c r="O63" s="162" t="s">
        <v>179</v>
      </c>
      <c r="P63" s="167">
        <f>NETWORKDAYS(E63,B63)-1</f>
        <v>1</v>
      </c>
      <c r="Q63" s="242" t="str">
        <f t="shared" si="0"/>
        <v>Oportuno</v>
      </c>
      <c r="R63" s="243" t="s">
        <v>728</v>
      </c>
      <c r="S63" s="163" t="s">
        <v>177</v>
      </c>
      <c r="T63" s="163" t="s">
        <v>178</v>
      </c>
      <c r="U63" s="163" t="s">
        <v>436</v>
      </c>
      <c r="V63" s="162">
        <v>45237</v>
      </c>
      <c r="W63" s="162">
        <v>45239</v>
      </c>
      <c r="X63" s="170">
        <f t="shared" si="1"/>
        <v>2</v>
      </c>
      <c r="Y63" s="165" t="s">
        <v>570</v>
      </c>
      <c r="Z63" s="165" t="s">
        <v>103</v>
      </c>
      <c r="AA63" s="162" t="s">
        <v>702</v>
      </c>
      <c r="AB63" s="163" t="s">
        <v>177</v>
      </c>
      <c r="AC63" s="163" t="s">
        <v>177</v>
      </c>
      <c r="AD63" s="169" t="s">
        <v>178</v>
      </c>
      <c r="AE63" s="169" t="s">
        <v>178</v>
      </c>
      <c r="AF63" s="163" t="s">
        <v>177</v>
      </c>
      <c r="AG63" s="163" t="s">
        <v>177</v>
      </c>
      <c r="AH63" s="163" t="s">
        <v>177</v>
      </c>
      <c r="AI63" s="170">
        <f>NETWORKDAYS(E63,V63)-1</f>
        <v>11</v>
      </c>
      <c r="AJ63" s="241" t="str">
        <f>IF(AI63&lt;=D63,"Oportuno","No Oportuno")</f>
        <v>Oportuno</v>
      </c>
      <c r="AK63" s="245" t="s">
        <v>436</v>
      </c>
    </row>
    <row r="64" spans="1:37" s="227" customFormat="1" ht="42.75" customHeight="1" x14ac:dyDescent="0.25">
      <c r="A64" s="224" t="s">
        <v>729</v>
      </c>
      <c r="B64" s="225" t="s">
        <v>370</v>
      </c>
      <c r="C64" s="226" t="s">
        <v>71</v>
      </c>
      <c r="D64" s="184">
        <v>20</v>
      </c>
      <c r="E64" s="161">
        <v>45223</v>
      </c>
      <c r="F64" s="235" t="s">
        <v>176</v>
      </c>
      <c r="G64" s="162" t="s">
        <v>177</v>
      </c>
      <c r="H64" s="163" t="s">
        <v>178</v>
      </c>
      <c r="I64" s="164" t="s">
        <v>730</v>
      </c>
      <c r="J64" s="162" t="s">
        <v>177</v>
      </c>
      <c r="K64" s="162" t="s">
        <v>177</v>
      </c>
      <c r="L64" s="165" t="s">
        <v>177</v>
      </c>
      <c r="M64" s="162" t="s">
        <v>179</v>
      </c>
      <c r="N64" s="162" t="s">
        <v>179</v>
      </c>
      <c r="O64" s="162" t="s">
        <v>179</v>
      </c>
      <c r="P64" s="167">
        <f>NETWORKDAYS(E64,B64)-1</f>
        <v>0</v>
      </c>
      <c r="Q64" s="242" t="str">
        <f t="shared" si="0"/>
        <v>Oportuno</v>
      </c>
      <c r="R64" s="243" t="s">
        <v>436</v>
      </c>
      <c r="S64" s="163" t="s">
        <v>177</v>
      </c>
      <c r="T64" s="163" t="s">
        <v>900</v>
      </c>
      <c r="U64" s="162">
        <v>45226</v>
      </c>
      <c r="V64" s="162">
        <v>45232</v>
      </c>
      <c r="W64" s="162">
        <v>45234</v>
      </c>
      <c r="X64" s="170">
        <f t="shared" si="1"/>
        <v>2</v>
      </c>
      <c r="Y64" s="165" t="s">
        <v>564</v>
      </c>
      <c r="Z64" s="165" t="s">
        <v>92</v>
      </c>
      <c r="AA64" s="162" t="s">
        <v>613</v>
      </c>
      <c r="AB64" s="234" t="s">
        <v>451</v>
      </c>
      <c r="AC64" s="234" t="s">
        <v>451</v>
      </c>
      <c r="AD64" s="169" t="s">
        <v>178</v>
      </c>
      <c r="AE64" s="169" t="s">
        <v>178</v>
      </c>
      <c r="AF64" s="228" t="s">
        <v>451</v>
      </c>
      <c r="AG64" s="163" t="s">
        <v>177</v>
      </c>
      <c r="AH64" s="163" t="s">
        <v>177</v>
      </c>
      <c r="AI64" s="170">
        <f>NETWORKDAYS(E64,V64)-1</f>
        <v>7</v>
      </c>
      <c r="AJ64" s="241" t="str">
        <f>IF(AI64&lt;=D64,"Oportuno","No Oportuno")</f>
        <v>Oportuno</v>
      </c>
      <c r="AK64" s="245" t="s">
        <v>731</v>
      </c>
    </row>
    <row r="65" spans="1:37" s="227" customFormat="1" ht="56.25" customHeight="1" x14ac:dyDescent="0.25">
      <c r="A65" s="224" t="s">
        <v>732</v>
      </c>
      <c r="B65" s="225" t="s">
        <v>405</v>
      </c>
      <c r="C65" s="226" t="s">
        <v>74</v>
      </c>
      <c r="D65" s="184">
        <v>15</v>
      </c>
      <c r="E65" s="161">
        <v>45225</v>
      </c>
      <c r="F65" s="235" t="s">
        <v>176</v>
      </c>
      <c r="G65" s="230" t="s">
        <v>178</v>
      </c>
      <c r="H65" s="169" t="s">
        <v>734</v>
      </c>
      <c r="I65" s="164" t="s">
        <v>733</v>
      </c>
      <c r="J65" s="231" t="s">
        <v>178</v>
      </c>
      <c r="K65" s="231" t="s">
        <v>178</v>
      </c>
      <c r="L65" s="231" t="s">
        <v>178</v>
      </c>
      <c r="M65" s="162" t="s">
        <v>179</v>
      </c>
      <c r="N65" s="162" t="s">
        <v>179</v>
      </c>
      <c r="O65" s="162" t="s">
        <v>179</v>
      </c>
      <c r="P65" s="167">
        <f>NETWORKDAYS(E65,B65)-1</f>
        <v>0</v>
      </c>
      <c r="Q65" s="242" t="str">
        <f t="shared" si="0"/>
        <v>Oportuno</v>
      </c>
      <c r="R65" s="243" t="s">
        <v>894</v>
      </c>
      <c r="S65" s="163" t="s">
        <v>177</v>
      </c>
      <c r="T65" s="163" t="s">
        <v>178</v>
      </c>
      <c r="U65" s="163" t="s">
        <v>436</v>
      </c>
      <c r="V65" s="162">
        <v>45226</v>
      </c>
      <c r="W65" s="162">
        <v>45228</v>
      </c>
      <c r="X65" s="170">
        <f t="shared" si="1"/>
        <v>2</v>
      </c>
      <c r="Y65" s="165" t="s">
        <v>564</v>
      </c>
      <c r="Z65" s="165" t="s">
        <v>96</v>
      </c>
      <c r="AA65" s="162" t="s">
        <v>580</v>
      </c>
      <c r="AB65" s="234" t="s">
        <v>734</v>
      </c>
      <c r="AC65" s="234" t="s">
        <v>734</v>
      </c>
      <c r="AD65" s="169" t="s">
        <v>178</v>
      </c>
      <c r="AE65" s="169" t="s">
        <v>178</v>
      </c>
      <c r="AF65" s="234" t="s">
        <v>734</v>
      </c>
      <c r="AG65" s="163" t="s">
        <v>177</v>
      </c>
      <c r="AH65" s="228" t="s">
        <v>178</v>
      </c>
      <c r="AI65" s="170">
        <f>NETWORKDAYS(E65,V65)-1</f>
        <v>1</v>
      </c>
      <c r="AJ65" s="241" t="str">
        <f>IF(AI65&lt;=D65,"Oportuno","No Oportuno")</f>
        <v>Oportuno</v>
      </c>
      <c r="AK65" s="245" t="s">
        <v>735</v>
      </c>
    </row>
    <row r="66" spans="1:37" s="227" customFormat="1" ht="29.25" customHeight="1" x14ac:dyDescent="0.25">
      <c r="A66" s="224" t="s">
        <v>736</v>
      </c>
      <c r="B66" s="225" t="s">
        <v>349</v>
      </c>
      <c r="C66" s="226" t="s">
        <v>72</v>
      </c>
      <c r="D66" s="184">
        <v>15</v>
      </c>
      <c r="E66" s="161">
        <v>45230</v>
      </c>
      <c r="F66" s="235" t="s">
        <v>87</v>
      </c>
      <c r="G66" s="162" t="s">
        <v>575</v>
      </c>
      <c r="H66" s="163" t="s">
        <v>178</v>
      </c>
      <c r="I66" s="164" t="s">
        <v>737</v>
      </c>
      <c r="J66" s="162" t="s">
        <v>177</v>
      </c>
      <c r="K66" s="162" t="s">
        <v>177</v>
      </c>
      <c r="L66" s="165" t="s">
        <v>177</v>
      </c>
      <c r="M66" s="162" t="s">
        <v>179</v>
      </c>
      <c r="N66" s="162" t="s">
        <v>179</v>
      </c>
      <c r="O66" s="162" t="s">
        <v>179</v>
      </c>
      <c r="P66" s="167">
        <f>NETWORKDAYS(E66,B66)-1</f>
        <v>0</v>
      </c>
      <c r="Q66" s="242" t="str">
        <f t="shared" si="0"/>
        <v>Oportuno</v>
      </c>
      <c r="R66" s="243" t="s">
        <v>436</v>
      </c>
      <c r="S66" s="163" t="s">
        <v>177</v>
      </c>
      <c r="T66" s="163" t="s">
        <v>178</v>
      </c>
      <c r="U66" s="163" t="s">
        <v>436</v>
      </c>
      <c r="V66" s="162">
        <v>45240</v>
      </c>
      <c r="W66" s="162">
        <v>45242</v>
      </c>
      <c r="X66" s="170">
        <f t="shared" si="1"/>
        <v>2</v>
      </c>
      <c r="Y66" s="165" t="s">
        <v>570</v>
      </c>
      <c r="Z66" s="165" t="s">
        <v>576</v>
      </c>
      <c r="AA66" s="165" t="s">
        <v>599</v>
      </c>
      <c r="AB66" s="163" t="s">
        <v>177</v>
      </c>
      <c r="AC66" s="163" t="s">
        <v>177</v>
      </c>
      <c r="AD66" s="169" t="s">
        <v>178</v>
      </c>
      <c r="AE66" s="169" t="s">
        <v>178</v>
      </c>
      <c r="AF66" s="163" t="s">
        <v>177</v>
      </c>
      <c r="AG66" s="163" t="s">
        <v>177</v>
      </c>
      <c r="AH66" s="163" t="s">
        <v>177</v>
      </c>
      <c r="AI66" s="170">
        <f>NETWORKDAYS(E66,V66)-1</f>
        <v>8</v>
      </c>
      <c r="AJ66" s="241" t="str">
        <f>IF(AI66&lt;=D66,"Oportuno","No Oportuno")</f>
        <v>Oportuno</v>
      </c>
      <c r="AK66" s="245" t="s">
        <v>436</v>
      </c>
    </row>
    <row r="67" spans="1:37" s="227" customFormat="1" ht="43.5" customHeight="1" x14ac:dyDescent="0.25">
      <c r="A67" s="224" t="s">
        <v>738</v>
      </c>
      <c r="B67" s="225" t="s">
        <v>406</v>
      </c>
      <c r="C67" s="233" t="s">
        <v>71</v>
      </c>
      <c r="D67" s="184">
        <v>15</v>
      </c>
      <c r="E67" s="161">
        <v>45232</v>
      </c>
      <c r="F67" s="235" t="s">
        <v>176</v>
      </c>
      <c r="G67" s="162" t="s">
        <v>177</v>
      </c>
      <c r="H67" s="230" t="s">
        <v>177</v>
      </c>
      <c r="I67" s="164" t="s">
        <v>827</v>
      </c>
      <c r="J67" s="231" t="s">
        <v>451</v>
      </c>
      <c r="K67" s="162" t="s">
        <v>177</v>
      </c>
      <c r="L67" s="165" t="s">
        <v>177</v>
      </c>
      <c r="M67" s="162" t="s">
        <v>179</v>
      </c>
      <c r="N67" s="162" t="s">
        <v>179</v>
      </c>
      <c r="O67" s="162" t="s">
        <v>179</v>
      </c>
      <c r="P67" s="167">
        <f>NETWORKDAYS(E67,B67)-1</f>
        <v>0</v>
      </c>
      <c r="Q67" s="242" t="str">
        <f t="shared" si="0"/>
        <v>Oportuno</v>
      </c>
      <c r="R67" s="243" t="s">
        <v>739</v>
      </c>
      <c r="S67" s="163" t="s">
        <v>177</v>
      </c>
      <c r="T67" s="163" t="s">
        <v>178</v>
      </c>
      <c r="U67" s="163" t="s">
        <v>436</v>
      </c>
      <c r="V67" s="162">
        <v>45232</v>
      </c>
      <c r="W67" s="162">
        <v>45234</v>
      </c>
      <c r="X67" s="170">
        <f t="shared" si="1"/>
        <v>2</v>
      </c>
      <c r="Y67" s="165" t="s">
        <v>564</v>
      </c>
      <c r="Z67" s="165" t="s">
        <v>584</v>
      </c>
      <c r="AA67" s="162" t="s">
        <v>740</v>
      </c>
      <c r="AB67" s="163" t="s">
        <v>177</v>
      </c>
      <c r="AC67" s="163" t="s">
        <v>177</v>
      </c>
      <c r="AD67" s="169" t="s">
        <v>178</v>
      </c>
      <c r="AE67" s="169" t="s">
        <v>178</v>
      </c>
      <c r="AF67" s="163" t="s">
        <v>177</v>
      </c>
      <c r="AG67" s="163" t="s">
        <v>177</v>
      </c>
      <c r="AH67" s="163" t="s">
        <v>177</v>
      </c>
      <c r="AI67" s="170">
        <f>NETWORKDAYS(E67,V67)-1</f>
        <v>0</v>
      </c>
      <c r="AJ67" s="241" t="str">
        <f>IF(AI67&lt;=D67,"Oportuno","No Oportuno")</f>
        <v>Oportuno</v>
      </c>
      <c r="AK67" s="245" t="s">
        <v>436</v>
      </c>
    </row>
    <row r="68" spans="1:37" s="227" customFormat="1" ht="105" customHeight="1" x14ac:dyDescent="0.25">
      <c r="A68" s="224" t="s">
        <v>741</v>
      </c>
      <c r="B68" s="225" t="s">
        <v>406</v>
      </c>
      <c r="C68" s="226" t="s">
        <v>71</v>
      </c>
      <c r="D68" s="184">
        <v>10</v>
      </c>
      <c r="E68" s="161">
        <v>45232</v>
      </c>
      <c r="F68" s="235" t="s">
        <v>87</v>
      </c>
      <c r="G68" s="162" t="s">
        <v>575</v>
      </c>
      <c r="H68" s="163" t="s">
        <v>178</v>
      </c>
      <c r="I68" s="164" t="s">
        <v>742</v>
      </c>
      <c r="J68" s="162" t="s">
        <v>177</v>
      </c>
      <c r="K68" s="162" t="s">
        <v>177</v>
      </c>
      <c r="L68" s="165" t="s">
        <v>177</v>
      </c>
      <c r="M68" s="162" t="s">
        <v>179</v>
      </c>
      <c r="N68" s="162" t="s">
        <v>179</v>
      </c>
      <c r="O68" s="162" t="s">
        <v>179</v>
      </c>
      <c r="P68" s="167">
        <f>NETWORKDAYS(E68,B68)-1</f>
        <v>0</v>
      </c>
      <c r="Q68" s="242" t="str">
        <f t="shared" si="0"/>
        <v>Oportuno</v>
      </c>
      <c r="R68" s="243" t="s">
        <v>436</v>
      </c>
      <c r="S68" s="163" t="s">
        <v>177</v>
      </c>
      <c r="T68" s="163" t="s">
        <v>178</v>
      </c>
      <c r="U68" s="163" t="s">
        <v>436</v>
      </c>
      <c r="V68" s="162">
        <v>45245</v>
      </c>
      <c r="W68" s="162">
        <v>45247</v>
      </c>
      <c r="X68" s="170">
        <f t="shared" si="1"/>
        <v>2</v>
      </c>
      <c r="Y68" s="165" t="s">
        <v>570</v>
      </c>
      <c r="Z68" s="165" t="s">
        <v>589</v>
      </c>
      <c r="AA68" s="162" t="s">
        <v>590</v>
      </c>
      <c r="AB68" s="163" t="s">
        <v>177</v>
      </c>
      <c r="AC68" s="163" t="s">
        <v>177</v>
      </c>
      <c r="AD68" s="169" t="s">
        <v>178</v>
      </c>
      <c r="AE68" s="169" t="s">
        <v>178</v>
      </c>
      <c r="AF68" s="163" t="s">
        <v>177</v>
      </c>
      <c r="AG68" s="163" t="s">
        <v>177</v>
      </c>
      <c r="AH68" s="163" t="s">
        <v>177</v>
      </c>
      <c r="AI68" s="170">
        <f>NETWORKDAYS(E68,V68)-1</f>
        <v>9</v>
      </c>
      <c r="AJ68" s="241" t="str">
        <f>IF(AI68&lt;=D68,"Oportuno","No Oportuno")</f>
        <v>Oportuno</v>
      </c>
      <c r="AK68" s="245" t="s">
        <v>436</v>
      </c>
    </row>
    <row r="69" spans="1:37" s="227" customFormat="1" ht="38.25" customHeight="1" x14ac:dyDescent="0.25">
      <c r="A69" s="224" t="s">
        <v>743</v>
      </c>
      <c r="B69" s="225" t="s">
        <v>407</v>
      </c>
      <c r="C69" s="226" t="s">
        <v>71</v>
      </c>
      <c r="D69" s="184">
        <v>10</v>
      </c>
      <c r="E69" s="161">
        <v>45233</v>
      </c>
      <c r="F69" s="235" t="s">
        <v>176</v>
      </c>
      <c r="G69" s="230" t="s">
        <v>451</v>
      </c>
      <c r="H69" s="163" t="s">
        <v>178</v>
      </c>
      <c r="I69" s="164" t="s">
        <v>744</v>
      </c>
      <c r="J69" s="231" t="s">
        <v>178</v>
      </c>
      <c r="K69" s="162" t="s">
        <v>177</v>
      </c>
      <c r="L69" s="165" t="s">
        <v>177</v>
      </c>
      <c r="M69" s="162" t="s">
        <v>179</v>
      </c>
      <c r="N69" s="162" t="s">
        <v>179</v>
      </c>
      <c r="O69" s="162" t="s">
        <v>179</v>
      </c>
      <c r="P69" s="167">
        <f>NETWORKDAYS(E69,B69)-1</f>
        <v>0</v>
      </c>
      <c r="Q69" s="242" t="str">
        <f t="shared" ref="Q69:Q89" si="2">IF(P69&gt;3,"No Oportuno","Oportuno")</f>
        <v>Oportuno</v>
      </c>
      <c r="R69" s="243" t="s">
        <v>886</v>
      </c>
      <c r="S69" s="163" t="s">
        <v>177</v>
      </c>
      <c r="T69" s="163" t="s">
        <v>178</v>
      </c>
      <c r="U69" s="163" t="s">
        <v>436</v>
      </c>
      <c r="V69" s="162">
        <v>45240</v>
      </c>
      <c r="W69" s="162">
        <v>45242</v>
      </c>
      <c r="X69" s="170">
        <f t="shared" si="1"/>
        <v>2</v>
      </c>
      <c r="Y69" s="165" t="s">
        <v>570</v>
      </c>
      <c r="Z69" s="165" t="s">
        <v>589</v>
      </c>
      <c r="AA69" s="162" t="s">
        <v>590</v>
      </c>
      <c r="AB69" s="163" t="s">
        <v>177</v>
      </c>
      <c r="AC69" s="163" t="s">
        <v>177</v>
      </c>
      <c r="AD69" s="169" t="s">
        <v>178</v>
      </c>
      <c r="AE69" s="169" t="s">
        <v>178</v>
      </c>
      <c r="AF69" s="163" t="s">
        <v>177</v>
      </c>
      <c r="AG69" s="163" t="s">
        <v>177</v>
      </c>
      <c r="AH69" s="163" t="s">
        <v>177</v>
      </c>
      <c r="AI69" s="170">
        <f>NETWORKDAYS(E69,V69)-1</f>
        <v>5</v>
      </c>
      <c r="AJ69" s="241" t="str">
        <f>IF(AI69&lt;=D69,"Oportuno","No Oportuno")</f>
        <v>Oportuno</v>
      </c>
      <c r="AK69" s="245" t="s">
        <v>436</v>
      </c>
    </row>
    <row r="70" spans="1:37" s="227" customFormat="1" ht="102" x14ac:dyDescent="0.25">
      <c r="A70" s="224" t="s">
        <v>745</v>
      </c>
      <c r="B70" s="225" t="s">
        <v>407</v>
      </c>
      <c r="C70" s="226" t="s">
        <v>72</v>
      </c>
      <c r="D70" s="184">
        <v>15</v>
      </c>
      <c r="E70" s="161">
        <v>45233</v>
      </c>
      <c r="F70" s="235" t="s">
        <v>176</v>
      </c>
      <c r="G70" s="162" t="s">
        <v>177</v>
      </c>
      <c r="H70" s="163" t="s">
        <v>178</v>
      </c>
      <c r="I70" s="164" t="s">
        <v>746</v>
      </c>
      <c r="J70" s="231" t="s">
        <v>178</v>
      </c>
      <c r="K70" s="162" t="s">
        <v>177</v>
      </c>
      <c r="L70" s="165" t="s">
        <v>177</v>
      </c>
      <c r="M70" s="162" t="s">
        <v>179</v>
      </c>
      <c r="N70" s="162" t="s">
        <v>179</v>
      </c>
      <c r="O70" s="162" t="s">
        <v>179</v>
      </c>
      <c r="P70" s="167">
        <f>NETWORKDAYS(E70,B70)-1</f>
        <v>0</v>
      </c>
      <c r="Q70" s="242" t="str">
        <f t="shared" si="2"/>
        <v>Oportuno</v>
      </c>
      <c r="R70" s="243" t="s">
        <v>728</v>
      </c>
      <c r="S70" s="163" t="s">
        <v>177</v>
      </c>
      <c r="T70" s="163" t="s">
        <v>178</v>
      </c>
      <c r="U70" s="163" t="s">
        <v>436</v>
      </c>
      <c r="V70" s="162">
        <v>45233</v>
      </c>
      <c r="W70" s="162">
        <v>45235</v>
      </c>
      <c r="X70" s="170">
        <f t="shared" si="1"/>
        <v>2</v>
      </c>
      <c r="Y70" s="165" t="s">
        <v>570</v>
      </c>
      <c r="Z70" s="165" t="s">
        <v>661</v>
      </c>
      <c r="AA70" s="162" t="s">
        <v>662</v>
      </c>
      <c r="AB70" s="163" t="s">
        <v>177</v>
      </c>
      <c r="AC70" s="163" t="s">
        <v>177</v>
      </c>
      <c r="AD70" s="169" t="s">
        <v>178</v>
      </c>
      <c r="AE70" s="169" t="s">
        <v>178</v>
      </c>
      <c r="AF70" s="163" t="s">
        <v>177</v>
      </c>
      <c r="AG70" s="163" t="s">
        <v>177</v>
      </c>
      <c r="AH70" s="163" t="s">
        <v>177</v>
      </c>
      <c r="AI70" s="170">
        <f>NETWORKDAYS(E70,V70)-1</f>
        <v>0</v>
      </c>
      <c r="AJ70" s="241" t="str">
        <f>IF(AI70&lt;=D70,"Oportuno","No Oportuno")</f>
        <v>Oportuno</v>
      </c>
      <c r="AK70" s="245" t="s">
        <v>436</v>
      </c>
    </row>
    <row r="71" spans="1:37" s="227" customFormat="1" ht="59.25" customHeight="1" x14ac:dyDescent="0.25">
      <c r="A71" s="224" t="s">
        <v>747</v>
      </c>
      <c r="B71" s="225" t="s">
        <v>408</v>
      </c>
      <c r="C71" s="233" t="s">
        <v>72</v>
      </c>
      <c r="D71" s="184">
        <f>10+10</f>
        <v>20</v>
      </c>
      <c r="E71" s="161">
        <v>45239</v>
      </c>
      <c r="F71" s="235" t="s">
        <v>176</v>
      </c>
      <c r="G71" s="162" t="s">
        <v>177</v>
      </c>
      <c r="H71" s="230" t="s">
        <v>177</v>
      </c>
      <c r="I71" s="164" t="s">
        <v>828</v>
      </c>
      <c r="J71" s="231" t="s">
        <v>178</v>
      </c>
      <c r="K71" s="162" t="s">
        <v>177</v>
      </c>
      <c r="L71" s="165" t="s">
        <v>177</v>
      </c>
      <c r="M71" s="162" t="s">
        <v>179</v>
      </c>
      <c r="N71" s="162" t="s">
        <v>179</v>
      </c>
      <c r="O71" s="162" t="s">
        <v>179</v>
      </c>
      <c r="P71" s="167">
        <f>NETWORKDAYS(E71,B71)-1</f>
        <v>1</v>
      </c>
      <c r="Q71" s="242" t="str">
        <f t="shared" si="2"/>
        <v>Oportuno</v>
      </c>
      <c r="R71" s="243" t="s">
        <v>748</v>
      </c>
      <c r="S71" s="228" t="s">
        <v>178</v>
      </c>
      <c r="T71" s="163" t="s">
        <v>900</v>
      </c>
      <c r="U71" s="163" t="s">
        <v>436</v>
      </c>
      <c r="V71" s="162">
        <v>45264</v>
      </c>
      <c r="W71" s="162">
        <v>45266</v>
      </c>
      <c r="X71" s="170">
        <f t="shared" ref="X71:X112" si="3">+W71-V71</f>
        <v>2</v>
      </c>
      <c r="Y71" s="165" t="s">
        <v>570</v>
      </c>
      <c r="Z71" s="165" t="s">
        <v>589</v>
      </c>
      <c r="AA71" s="162" t="s">
        <v>590</v>
      </c>
      <c r="AB71" s="234" t="s">
        <v>178</v>
      </c>
      <c r="AC71" s="234" t="s">
        <v>178</v>
      </c>
      <c r="AD71" s="169" t="s">
        <v>178</v>
      </c>
      <c r="AE71" s="169" t="s">
        <v>178</v>
      </c>
      <c r="AF71" s="234" t="s">
        <v>451</v>
      </c>
      <c r="AG71" s="163" t="s">
        <v>177</v>
      </c>
      <c r="AH71" s="163" t="s">
        <v>177</v>
      </c>
      <c r="AI71" s="170">
        <f>NETWORKDAYS(E71,V71)-1</f>
        <v>17</v>
      </c>
      <c r="AJ71" s="241" t="str">
        <f>IF(AI71&lt;=D71,"Oportuno","No Oportuno")</f>
        <v>Oportuno</v>
      </c>
      <c r="AK71" s="243" t="s">
        <v>898</v>
      </c>
    </row>
    <row r="72" spans="1:37" s="227" customFormat="1" ht="93.75" customHeight="1" x14ac:dyDescent="0.25">
      <c r="A72" s="224" t="s">
        <v>750</v>
      </c>
      <c r="B72" s="225" t="s">
        <v>408</v>
      </c>
      <c r="C72" s="226" t="s">
        <v>72</v>
      </c>
      <c r="D72" s="184">
        <v>15</v>
      </c>
      <c r="E72" s="161">
        <v>45240</v>
      </c>
      <c r="F72" s="235" t="s">
        <v>176</v>
      </c>
      <c r="G72" s="162" t="s">
        <v>177</v>
      </c>
      <c r="H72" s="163" t="s">
        <v>178</v>
      </c>
      <c r="I72" s="164" t="s">
        <v>829</v>
      </c>
      <c r="J72" s="231" t="s">
        <v>178</v>
      </c>
      <c r="K72" s="162" t="s">
        <v>177</v>
      </c>
      <c r="L72" s="165" t="s">
        <v>177</v>
      </c>
      <c r="M72" s="162" t="s">
        <v>179</v>
      </c>
      <c r="N72" s="162" t="s">
        <v>179</v>
      </c>
      <c r="O72" s="162" t="s">
        <v>751</v>
      </c>
      <c r="P72" s="167">
        <f>NETWORKDAYS(E72,B72)-1</f>
        <v>0</v>
      </c>
      <c r="Q72" s="242" t="str">
        <f t="shared" si="2"/>
        <v>Oportuno</v>
      </c>
      <c r="R72" s="243" t="s">
        <v>728</v>
      </c>
      <c r="S72" s="163" t="s">
        <v>177</v>
      </c>
      <c r="T72" s="163" t="s">
        <v>178</v>
      </c>
      <c r="U72" s="163" t="s">
        <v>436</v>
      </c>
      <c r="V72" s="162">
        <v>45240</v>
      </c>
      <c r="W72" s="162">
        <v>45242</v>
      </c>
      <c r="X72" s="170">
        <f t="shared" si="3"/>
        <v>2</v>
      </c>
      <c r="Y72" s="165" t="s">
        <v>564</v>
      </c>
      <c r="Z72" s="165" t="s">
        <v>92</v>
      </c>
      <c r="AA72" s="162" t="s">
        <v>613</v>
      </c>
      <c r="AB72" s="234" t="s">
        <v>451</v>
      </c>
      <c r="AC72" s="234" t="s">
        <v>451</v>
      </c>
      <c r="AD72" s="169" t="s">
        <v>178</v>
      </c>
      <c r="AE72" s="169" t="s">
        <v>178</v>
      </c>
      <c r="AF72" s="234" t="s">
        <v>451</v>
      </c>
      <c r="AG72" s="163" t="s">
        <v>177</v>
      </c>
      <c r="AH72" s="163" t="s">
        <v>177</v>
      </c>
      <c r="AI72" s="170">
        <f>NETWORKDAYS(E72,V72)-1</f>
        <v>0</v>
      </c>
      <c r="AJ72" s="241" t="str">
        <f>IF(AI72&lt;=D72,"Oportuno","No Oportuno")</f>
        <v>Oportuno</v>
      </c>
      <c r="AK72" s="245" t="s">
        <v>752</v>
      </c>
    </row>
    <row r="73" spans="1:37" s="227" customFormat="1" ht="44.25" customHeight="1" x14ac:dyDescent="0.25">
      <c r="A73" s="224" t="s">
        <v>755</v>
      </c>
      <c r="B73" s="225" t="s">
        <v>408</v>
      </c>
      <c r="C73" s="226" t="s">
        <v>72</v>
      </c>
      <c r="D73" s="184">
        <v>15</v>
      </c>
      <c r="E73" s="161">
        <v>45240</v>
      </c>
      <c r="F73" s="235" t="s">
        <v>176</v>
      </c>
      <c r="G73" s="230" t="s">
        <v>451</v>
      </c>
      <c r="H73" s="163" t="s">
        <v>178</v>
      </c>
      <c r="I73" s="164" t="s">
        <v>756</v>
      </c>
      <c r="J73" s="231" t="s">
        <v>178</v>
      </c>
      <c r="K73" s="162" t="s">
        <v>177</v>
      </c>
      <c r="L73" s="165" t="s">
        <v>177</v>
      </c>
      <c r="M73" s="162" t="s">
        <v>179</v>
      </c>
      <c r="N73" s="162" t="s">
        <v>179</v>
      </c>
      <c r="O73" s="162" t="s">
        <v>179</v>
      </c>
      <c r="P73" s="167">
        <f>NETWORKDAYS(E73,B73)-1</f>
        <v>0</v>
      </c>
      <c r="Q73" s="242" t="str">
        <f t="shared" si="2"/>
        <v>Oportuno</v>
      </c>
      <c r="R73" s="243" t="s">
        <v>886</v>
      </c>
      <c r="S73" s="163" t="s">
        <v>177</v>
      </c>
      <c r="T73" s="163" t="s">
        <v>178</v>
      </c>
      <c r="U73" s="163" t="s">
        <v>436</v>
      </c>
      <c r="V73" s="162">
        <v>45244</v>
      </c>
      <c r="W73" s="162">
        <v>45246</v>
      </c>
      <c r="X73" s="170">
        <f t="shared" si="3"/>
        <v>2</v>
      </c>
      <c r="Y73" s="165" t="s">
        <v>564</v>
      </c>
      <c r="Z73" s="165" t="s">
        <v>98</v>
      </c>
      <c r="AA73" s="162" t="s">
        <v>595</v>
      </c>
      <c r="AB73" s="163" t="s">
        <v>177</v>
      </c>
      <c r="AC73" s="163" t="s">
        <v>177</v>
      </c>
      <c r="AD73" s="169" t="s">
        <v>178</v>
      </c>
      <c r="AE73" s="169" t="s">
        <v>178</v>
      </c>
      <c r="AF73" s="163" t="s">
        <v>177</v>
      </c>
      <c r="AG73" s="163" t="s">
        <v>177</v>
      </c>
      <c r="AH73" s="163" t="s">
        <v>177</v>
      </c>
      <c r="AI73" s="170">
        <f>NETWORKDAYS(E73,V73)-1</f>
        <v>2</v>
      </c>
      <c r="AJ73" s="241" t="str">
        <f>IF(AI73&lt;=D73,"Oportuno","No Oportuno")</f>
        <v>Oportuno</v>
      </c>
      <c r="AK73" s="245" t="s">
        <v>436</v>
      </c>
    </row>
    <row r="74" spans="1:37" s="227" customFormat="1" ht="48.75" customHeight="1" x14ac:dyDescent="0.25">
      <c r="A74" s="224" t="s">
        <v>757</v>
      </c>
      <c r="B74" s="225" t="s">
        <v>409</v>
      </c>
      <c r="C74" s="226" t="s">
        <v>72</v>
      </c>
      <c r="D74" s="184">
        <v>15</v>
      </c>
      <c r="E74" s="161">
        <v>45243</v>
      </c>
      <c r="F74" s="235" t="s">
        <v>176</v>
      </c>
      <c r="G74" s="162" t="s">
        <v>177</v>
      </c>
      <c r="H74" s="163" t="s">
        <v>178</v>
      </c>
      <c r="I74" s="164" t="s">
        <v>758</v>
      </c>
      <c r="J74" s="231" t="s">
        <v>178</v>
      </c>
      <c r="K74" s="162" t="s">
        <v>177</v>
      </c>
      <c r="L74" s="165" t="s">
        <v>177</v>
      </c>
      <c r="M74" s="162" t="s">
        <v>179</v>
      </c>
      <c r="N74" s="162" t="s">
        <v>179</v>
      </c>
      <c r="O74" s="162" t="s">
        <v>179</v>
      </c>
      <c r="P74" s="167">
        <f>NETWORKDAYS(E74,B74)-1</f>
        <v>1</v>
      </c>
      <c r="Q74" s="242" t="str">
        <f t="shared" si="2"/>
        <v>Oportuno</v>
      </c>
      <c r="R74" s="243" t="s">
        <v>728</v>
      </c>
      <c r="S74" s="163" t="s">
        <v>177</v>
      </c>
      <c r="T74" s="163" t="s">
        <v>178</v>
      </c>
      <c r="U74" s="163" t="s">
        <v>436</v>
      </c>
      <c r="V74" s="162">
        <v>45244</v>
      </c>
      <c r="W74" s="162">
        <v>45246</v>
      </c>
      <c r="X74" s="170">
        <f t="shared" si="3"/>
        <v>2</v>
      </c>
      <c r="Y74" s="165" t="s">
        <v>564</v>
      </c>
      <c r="Z74" s="165" t="s">
        <v>584</v>
      </c>
      <c r="AA74" s="162" t="s">
        <v>740</v>
      </c>
      <c r="AB74" s="163" t="s">
        <v>177</v>
      </c>
      <c r="AC74" s="163" t="s">
        <v>177</v>
      </c>
      <c r="AD74" s="169" t="s">
        <v>178</v>
      </c>
      <c r="AE74" s="169" t="s">
        <v>178</v>
      </c>
      <c r="AF74" s="163" t="s">
        <v>177</v>
      </c>
      <c r="AG74" s="163" t="s">
        <v>177</v>
      </c>
      <c r="AH74" s="163" t="s">
        <v>177</v>
      </c>
      <c r="AI74" s="170">
        <f>NETWORKDAYS(E74,V74)-1</f>
        <v>1</v>
      </c>
      <c r="AJ74" s="241" t="str">
        <f>IF(AI74&lt;=D74,"Oportuno","No Oportuno")</f>
        <v>Oportuno</v>
      </c>
      <c r="AK74" s="245" t="s">
        <v>436</v>
      </c>
    </row>
    <row r="75" spans="1:37" s="39" customFormat="1" ht="102" x14ac:dyDescent="0.25">
      <c r="A75" s="237" t="s">
        <v>759</v>
      </c>
      <c r="B75" s="225" t="s">
        <v>350</v>
      </c>
      <c r="C75" s="238" t="s">
        <v>72</v>
      </c>
      <c r="D75" s="184">
        <v>15</v>
      </c>
      <c r="E75" s="161">
        <v>45245</v>
      </c>
      <c r="F75" s="235" t="s">
        <v>176</v>
      </c>
      <c r="G75" s="162" t="s">
        <v>177</v>
      </c>
      <c r="H75" s="163" t="s">
        <v>178</v>
      </c>
      <c r="I75" s="164" t="s">
        <v>760</v>
      </c>
      <c r="J75" s="231" t="s">
        <v>178</v>
      </c>
      <c r="K75" s="162" t="s">
        <v>177</v>
      </c>
      <c r="L75" s="165" t="s">
        <v>177</v>
      </c>
      <c r="M75" s="162" t="s">
        <v>179</v>
      </c>
      <c r="N75" s="162" t="s">
        <v>179</v>
      </c>
      <c r="O75" s="162" t="s">
        <v>179</v>
      </c>
      <c r="P75" s="167">
        <f>NETWORKDAYS(E75,B75)-1</f>
        <v>1</v>
      </c>
      <c r="Q75" s="242" t="str">
        <f t="shared" si="2"/>
        <v>Oportuno</v>
      </c>
      <c r="R75" s="243" t="s">
        <v>728</v>
      </c>
      <c r="S75" s="163" t="s">
        <v>177</v>
      </c>
      <c r="T75" s="163" t="s">
        <v>178</v>
      </c>
      <c r="U75" s="163" t="s">
        <v>436</v>
      </c>
      <c r="V75" s="162">
        <v>45253</v>
      </c>
      <c r="W75" s="162">
        <v>45255</v>
      </c>
      <c r="X75" s="170">
        <f t="shared" si="3"/>
        <v>2</v>
      </c>
      <c r="Y75" s="165" t="s">
        <v>570</v>
      </c>
      <c r="Z75" s="165" t="s">
        <v>101</v>
      </c>
      <c r="AA75" s="162" t="s">
        <v>761</v>
      </c>
      <c r="AB75" s="163" t="s">
        <v>177</v>
      </c>
      <c r="AC75" s="163" t="s">
        <v>177</v>
      </c>
      <c r="AD75" s="169" t="s">
        <v>178</v>
      </c>
      <c r="AE75" s="169" t="s">
        <v>178</v>
      </c>
      <c r="AF75" s="163" t="s">
        <v>177</v>
      </c>
      <c r="AG75" s="163" t="s">
        <v>177</v>
      </c>
      <c r="AH75" s="228" t="s">
        <v>178</v>
      </c>
      <c r="AI75" s="170">
        <f>NETWORKDAYS(E75,V75)-1</f>
        <v>6</v>
      </c>
      <c r="AJ75" s="241" t="str">
        <f>IF(AI75&lt;=D75,"Oportuno","No Oportuno")</f>
        <v>Oportuno</v>
      </c>
      <c r="AK75" s="245" t="s">
        <v>436</v>
      </c>
    </row>
    <row r="76" spans="1:37" ht="15" x14ac:dyDescent="0.25">
      <c r="A76" s="229" t="s">
        <v>762</v>
      </c>
      <c r="B76" s="239" t="s">
        <v>350</v>
      </c>
      <c r="C76" s="240" t="s">
        <v>71</v>
      </c>
      <c r="D76" s="184">
        <v>10</v>
      </c>
      <c r="E76" s="162" t="s">
        <v>436</v>
      </c>
      <c r="F76" s="235" t="s">
        <v>87</v>
      </c>
      <c r="G76" s="162" t="s">
        <v>436</v>
      </c>
      <c r="H76" s="241" t="s">
        <v>436</v>
      </c>
      <c r="I76" s="164" t="s">
        <v>436</v>
      </c>
      <c r="J76" s="173" t="s">
        <v>436</v>
      </c>
      <c r="K76" s="173" t="s">
        <v>436</v>
      </c>
      <c r="L76" s="173" t="s">
        <v>436</v>
      </c>
      <c r="M76" s="161" t="s">
        <v>436</v>
      </c>
      <c r="N76" s="161" t="s">
        <v>436</v>
      </c>
      <c r="O76" s="161" t="s">
        <v>436</v>
      </c>
      <c r="P76" s="242" t="e">
        <f>NETWORKDAYS(E76,B76)-1</f>
        <v>#VALUE!</v>
      </c>
      <c r="Q76" s="242" t="e">
        <f t="shared" si="2"/>
        <v>#VALUE!</v>
      </c>
      <c r="R76" s="243" t="s">
        <v>586</v>
      </c>
      <c r="S76" s="241" t="s">
        <v>436</v>
      </c>
      <c r="T76" s="241" t="s">
        <v>436</v>
      </c>
      <c r="U76" s="241" t="s">
        <v>436</v>
      </c>
      <c r="V76" s="241" t="s">
        <v>436</v>
      </c>
      <c r="W76" s="241" t="s">
        <v>436</v>
      </c>
      <c r="X76" s="170" t="e">
        <f t="shared" si="3"/>
        <v>#VALUE!</v>
      </c>
      <c r="Y76" s="241" t="s">
        <v>436</v>
      </c>
      <c r="Z76" s="241" t="s">
        <v>436</v>
      </c>
      <c r="AA76" s="241" t="s">
        <v>436</v>
      </c>
      <c r="AB76" s="163" t="s">
        <v>436</v>
      </c>
      <c r="AC76" s="163" t="s">
        <v>436</v>
      </c>
      <c r="AD76" s="163" t="s">
        <v>436</v>
      </c>
      <c r="AE76" s="163" t="s">
        <v>436</v>
      </c>
      <c r="AF76" s="163" t="s">
        <v>436</v>
      </c>
      <c r="AG76" s="163" t="s">
        <v>436</v>
      </c>
      <c r="AH76" s="163" t="s">
        <v>436</v>
      </c>
      <c r="AI76" s="166" t="e">
        <f>NETWORKDAYS(E76,V76)-1</f>
        <v>#VALUE!</v>
      </c>
      <c r="AJ76" s="163" t="e">
        <f>IF(AI76&lt;=D76,"Oportuno","No Oportuno")</f>
        <v>#VALUE!</v>
      </c>
      <c r="AK76" s="243" t="s">
        <v>586</v>
      </c>
    </row>
    <row r="77" spans="1:37" s="227" customFormat="1" ht="51" x14ac:dyDescent="0.25">
      <c r="A77" s="224" t="s">
        <v>763</v>
      </c>
      <c r="B77" s="225" t="s">
        <v>410</v>
      </c>
      <c r="C77" s="233" t="s">
        <v>72</v>
      </c>
      <c r="D77" s="184">
        <v>10</v>
      </c>
      <c r="E77" s="161">
        <v>45247</v>
      </c>
      <c r="F77" s="235" t="s">
        <v>176</v>
      </c>
      <c r="G77" s="230" t="s">
        <v>178</v>
      </c>
      <c r="H77" s="230" t="s">
        <v>177</v>
      </c>
      <c r="I77" s="164" t="s">
        <v>764</v>
      </c>
      <c r="J77" s="231" t="s">
        <v>178</v>
      </c>
      <c r="K77" s="162" t="s">
        <v>177</v>
      </c>
      <c r="L77" s="165" t="s">
        <v>177</v>
      </c>
      <c r="M77" s="162" t="s">
        <v>179</v>
      </c>
      <c r="N77" s="162" t="s">
        <v>179</v>
      </c>
      <c r="O77" s="162" t="s">
        <v>179</v>
      </c>
      <c r="P77" s="167">
        <f>NETWORKDAYS(E77,B77)-1</f>
        <v>0</v>
      </c>
      <c r="Q77" s="242" t="str">
        <f t="shared" si="2"/>
        <v>Oportuno</v>
      </c>
      <c r="R77" s="243" t="s">
        <v>888</v>
      </c>
      <c r="S77" s="163" t="s">
        <v>177</v>
      </c>
      <c r="T77" s="163" t="s">
        <v>178</v>
      </c>
      <c r="U77" s="163" t="s">
        <v>436</v>
      </c>
      <c r="V77" s="162">
        <v>45253</v>
      </c>
      <c r="W77" s="162">
        <v>45255</v>
      </c>
      <c r="X77" s="170">
        <f t="shared" si="3"/>
        <v>2</v>
      </c>
      <c r="Y77" s="165" t="s">
        <v>570</v>
      </c>
      <c r="Z77" s="165" t="s">
        <v>584</v>
      </c>
      <c r="AA77" s="162" t="s">
        <v>765</v>
      </c>
      <c r="AB77" s="163" t="s">
        <v>177</v>
      </c>
      <c r="AC77" s="163" t="s">
        <v>177</v>
      </c>
      <c r="AD77" s="169" t="s">
        <v>178</v>
      </c>
      <c r="AE77" s="169" t="s">
        <v>178</v>
      </c>
      <c r="AF77" s="163" t="s">
        <v>177</v>
      </c>
      <c r="AG77" s="163" t="s">
        <v>177</v>
      </c>
      <c r="AH77" s="163" t="s">
        <v>177</v>
      </c>
      <c r="AI77" s="170">
        <f>NETWORKDAYS(E77,V77)-1</f>
        <v>4</v>
      </c>
      <c r="AJ77" s="241" t="str">
        <f>IF(AI77&lt;=D77,"Oportuno","No Oportuno")</f>
        <v>Oportuno</v>
      </c>
      <c r="AK77" s="245" t="s">
        <v>436</v>
      </c>
    </row>
    <row r="78" spans="1:37" ht="15" x14ac:dyDescent="0.25">
      <c r="A78" s="229" t="s">
        <v>766</v>
      </c>
      <c r="B78" s="239" t="s">
        <v>351</v>
      </c>
      <c r="C78" s="240" t="s">
        <v>71</v>
      </c>
      <c r="D78" s="184">
        <v>10</v>
      </c>
      <c r="E78" s="162" t="s">
        <v>436</v>
      </c>
      <c r="F78" s="235" t="s">
        <v>176</v>
      </c>
      <c r="G78" s="162" t="s">
        <v>436</v>
      </c>
      <c r="H78" s="241" t="s">
        <v>436</v>
      </c>
      <c r="I78" s="164" t="s">
        <v>436</v>
      </c>
      <c r="J78" s="173" t="s">
        <v>436</v>
      </c>
      <c r="K78" s="173" t="s">
        <v>436</v>
      </c>
      <c r="L78" s="173" t="s">
        <v>436</v>
      </c>
      <c r="M78" s="161" t="s">
        <v>436</v>
      </c>
      <c r="N78" s="161" t="s">
        <v>436</v>
      </c>
      <c r="O78" s="161" t="s">
        <v>436</v>
      </c>
      <c r="P78" s="242" t="e">
        <f>NETWORKDAYS(E78,B78)-1</f>
        <v>#VALUE!</v>
      </c>
      <c r="Q78" s="242" t="e">
        <f t="shared" si="2"/>
        <v>#VALUE!</v>
      </c>
      <c r="R78" s="243" t="s">
        <v>586</v>
      </c>
      <c r="S78" s="241" t="s">
        <v>436</v>
      </c>
      <c r="T78" s="241" t="s">
        <v>436</v>
      </c>
      <c r="U78" s="241" t="s">
        <v>436</v>
      </c>
      <c r="V78" s="241" t="s">
        <v>436</v>
      </c>
      <c r="W78" s="241" t="s">
        <v>436</v>
      </c>
      <c r="X78" s="170" t="e">
        <f t="shared" si="3"/>
        <v>#VALUE!</v>
      </c>
      <c r="Y78" s="241" t="s">
        <v>436</v>
      </c>
      <c r="Z78" s="241" t="s">
        <v>436</v>
      </c>
      <c r="AA78" s="241" t="s">
        <v>436</v>
      </c>
      <c r="AB78" s="163" t="s">
        <v>436</v>
      </c>
      <c r="AC78" s="163" t="s">
        <v>436</v>
      </c>
      <c r="AD78" s="163" t="s">
        <v>436</v>
      </c>
      <c r="AE78" s="163" t="s">
        <v>436</v>
      </c>
      <c r="AF78" s="163" t="s">
        <v>436</v>
      </c>
      <c r="AG78" s="163" t="s">
        <v>436</v>
      </c>
      <c r="AH78" s="163" t="s">
        <v>436</v>
      </c>
      <c r="AI78" s="166" t="e">
        <f>NETWORKDAYS(E78,V78)-1</f>
        <v>#VALUE!</v>
      </c>
      <c r="AJ78" s="163" t="e">
        <f>IF(AI78&lt;=D78,"Oportuno","No Oportuno")</f>
        <v>#VALUE!</v>
      </c>
      <c r="AK78" s="243" t="s">
        <v>586</v>
      </c>
    </row>
    <row r="79" spans="1:37" s="227" customFormat="1" ht="75.75" customHeight="1" x14ac:dyDescent="0.25">
      <c r="A79" s="224" t="s">
        <v>767</v>
      </c>
      <c r="B79" s="225" t="s">
        <v>411</v>
      </c>
      <c r="C79" s="226" t="s">
        <v>71</v>
      </c>
      <c r="D79" s="184">
        <v>20</v>
      </c>
      <c r="E79" s="161">
        <v>45251</v>
      </c>
      <c r="F79" s="235" t="s">
        <v>176</v>
      </c>
      <c r="G79" s="162" t="s">
        <v>177</v>
      </c>
      <c r="H79" s="163" t="s">
        <v>178</v>
      </c>
      <c r="I79" s="164" t="s">
        <v>768</v>
      </c>
      <c r="J79" s="162" t="s">
        <v>177</v>
      </c>
      <c r="K79" s="162" t="s">
        <v>177</v>
      </c>
      <c r="L79" s="162" t="s">
        <v>177</v>
      </c>
      <c r="M79" s="162" t="s">
        <v>179</v>
      </c>
      <c r="N79" s="162" t="s">
        <v>179</v>
      </c>
      <c r="O79" s="162" t="s">
        <v>179</v>
      </c>
      <c r="P79" s="167">
        <f>NETWORKDAYS(E79,B79)-1</f>
        <v>0</v>
      </c>
      <c r="Q79" s="242" t="str">
        <f t="shared" si="2"/>
        <v>Oportuno</v>
      </c>
      <c r="R79" s="243" t="s">
        <v>436</v>
      </c>
      <c r="S79" s="163" t="s">
        <v>177</v>
      </c>
      <c r="T79" s="163" t="s">
        <v>900</v>
      </c>
      <c r="U79" s="162">
        <v>45265</v>
      </c>
      <c r="V79" s="162">
        <v>45280</v>
      </c>
      <c r="W79" s="162">
        <v>45282</v>
      </c>
      <c r="X79" s="170">
        <f t="shared" si="3"/>
        <v>2</v>
      </c>
      <c r="Y79" s="165" t="s">
        <v>570</v>
      </c>
      <c r="Z79" s="165" t="s">
        <v>589</v>
      </c>
      <c r="AA79" s="162" t="s">
        <v>590</v>
      </c>
      <c r="AB79" s="163" t="s">
        <v>177</v>
      </c>
      <c r="AC79" s="163" t="s">
        <v>177</v>
      </c>
      <c r="AD79" s="169" t="s">
        <v>178</v>
      </c>
      <c r="AE79" s="169" t="s">
        <v>178</v>
      </c>
      <c r="AF79" s="163" t="s">
        <v>177</v>
      </c>
      <c r="AG79" s="163" t="s">
        <v>177</v>
      </c>
      <c r="AH79" s="163" t="s">
        <v>177</v>
      </c>
      <c r="AI79" s="170">
        <f>NETWORKDAYS(E79,V79)-1-1</f>
        <v>20</v>
      </c>
      <c r="AJ79" s="241" t="str">
        <f>IF(AI79&lt;=D79,"Oportuno","No Oportuno")</f>
        <v>Oportuno</v>
      </c>
      <c r="AK79" s="245" t="s">
        <v>436</v>
      </c>
    </row>
    <row r="80" spans="1:37" s="227" customFormat="1" ht="165.75" x14ac:dyDescent="0.25">
      <c r="A80" s="224" t="s">
        <v>769</v>
      </c>
      <c r="B80" s="225" t="s">
        <v>411</v>
      </c>
      <c r="C80" s="226" t="s">
        <v>71</v>
      </c>
      <c r="D80" s="184">
        <v>2</v>
      </c>
      <c r="E80" s="161">
        <v>45251</v>
      </c>
      <c r="F80" s="235" t="s">
        <v>176</v>
      </c>
      <c r="G80" s="162" t="s">
        <v>177</v>
      </c>
      <c r="H80" s="163" t="s">
        <v>178</v>
      </c>
      <c r="I80" s="164" t="s">
        <v>770</v>
      </c>
      <c r="J80" s="231" t="s">
        <v>178</v>
      </c>
      <c r="K80" s="162" t="s">
        <v>177</v>
      </c>
      <c r="L80" s="162" t="s">
        <v>177</v>
      </c>
      <c r="M80" s="162" t="s">
        <v>179</v>
      </c>
      <c r="N80" s="162" t="s">
        <v>179</v>
      </c>
      <c r="O80" s="162" t="s">
        <v>179</v>
      </c>
      <c r="P80" s="167">
        <f>NETWORKDAYS(E80,B80)-1</f>
        <v>0</v>
      </c>
      <c r="Q80" s="242" t="str">
        <f t="shared" si="2"/>
        <v>Oportuno</v>
      </c>
      <c r="R80" s="243" t="s">
        <v>771</v>
      </c>
      <c r="S80" s="163" t="s">
        <v>177</v>
      </c>
      <c r="T80" s="163" t="s">
        <v>178</v>
      </c>
      <c r="U80" s="163" t="s">
        <v>436</v>
      </c>
      <c r="V80" s="162">
        <v>45254</v>
      </c>
      <c r="W80" s="162">
        <v>45256</v>
      </c>
      <c r="X80" s="170">
        <f t="shared" si="3"/>
        <v>2</v>
      </c>
      <c r="Y80" s="165" t="s">
        <v>570</v>
      </c>
      <c r="Z80" s="165" t="s">
        <v>589</v>
      </c>
      <c r="AA80" s="162" t="s">
        <v>590</v>
      </c>
      <c r="AB80" s="163" t="s">
        <v>177</v>
      </c>
      <c r="AC80" s="163" t="s">
        <v>177</v>
      </c>
      <c r="AD80" s="169" t="s">
        <v>178</v>
      </c>
      <c r="AE80" s="169" t="s">
        <v>178</v>
      </c>
      <c r="AF80" s="163" t="s">
        <v>177</v>
      </c>
      <c r="AG80" s="163" t="s">
        <v>177</v>
      </c>
      <c r="AH80" s="163" t="s">
        <v>177</v>
      </c>
      <c r="AI80" s="170">
        <f>NETWORKDAYS(E80,V80)-1</f>
        <v>3</v>
      </c>
      <c r="AJ80" s="228" t="str">
        <f>IF(AI80&lt;=D80,"Oportuno","No Oportuno")</f>
        <v>No Oportuno</v>
      </c>
      <c r="AK80" s="243" t="s">
        <v>687</v>
      </c>
    </row>
    <row r="81" spans="1:37" s="227" customFormat="1" ht="89.25" x14ac:dyDescent="0.25">
      <c r="A81" s="224" t="s">
        <v>772</v>
      </c>
      <c r="B81" s="225" t="s">
        <v>412</v>
      </c>
      <c r="C81" s="226" t="s">
        <v>71</v>
      </c>
      <c r="D81" s="184">
        <v>10</v>
      </c>
      <c r="E81" s="161">
        <v>45251</v>
      </c>
      <c r="F81" s="235" t="s">
        <v>176</v>
      </c>
      <c r="G81" s="162" t="s">
        <v>177</v>
      </c>
      <c r="H81" s="163" t="s">
        <v>178</v>
      </c>
      <c r="I81" s="164" t="s">
        <v>773</v>
      </c>
      <c r="J81" s="162" t="s">
        <v>177</v>
      </c>
      <c r="K81" s="162" t="s">
        <v>177</v>
      </c>
      <c r="L81" s="162" t="s">
        <v>177</v>
      </c>
      <c r="M81" s="162" t="s">
        <v>179</v>
      </c>
      <c r="N81" s="162" t="s">
        <v>179</v>
      </c>
      <c r="O81" s="162" t="s">
        <v>179</v>
      </c>
      <c r="P81" s="167">
        <f>NETWORKDAYS(E81,B81)-1</f>
        <v>1</v>
      </c>
      <c r="Q81" s="242" t="str">
        <f t="shared" si="2"/>
        <v>Oportuno</v>
      </c>
      <c r="R81" s="243" t="s">
        <v>436</v>
      </c>
      <c r="S81" s="163" t="s">
        <v>177</v>
      </c>
      <c r="T81" s="163" t="s">
        <v>178</v>
      </c>
      <c r="U81" s="163" t="s">
        <v>436</v>
      </c>
      <c r="V81" s="162">
        <v>45260</v>
      </c>
      <c r="W81" s="162">
        <v>45262</v>
      </c>
      <c r="X81" s="170">
        <f t="shared" si="3"/>
        <v>2</v>
      </c>
      <c r="Y81" s="165" t="s">
        <v>570</v>
      </c>
      <c r="Z81" s="165" t="s">
        <v>589</v>
      </c>
      <c r="AA81" s="162" t="s">
        <v>590</v>
      </c>
      <c r="AB81" s="163" t="s">
        <v>177</v>
      </c>
      <c r="AC81" s="163" t="s">
        <v>177</v>
      </c>
      <c r="AD81" s="169" t="s">
        <v>178</v>
      </c>
      <c r="AE81" s="169" t="s">
        <v>178</v>
      </c>
      <c r="AF81" s="163" t="s">
        <v>177</v>
      </c>
      <c r="AG81" s="163" t="s">
        <v>177</v>
      </c>
      <c r="AH81" s="163" t="s">
        <v>177</v>
      </c>
      <c r="AI81" s="170">
        <f>NETWORKDAYS(E81,V81)-1</f>
        <v>7</v>
      </c>
      <c r="AJ81" s="241" t="str">
        <f>IF(AI81&lt;=D81,"Oportuno","No Oportuno")</f>
        <v>Oportuno</v>
      </c>
      <c r="AK81" s="245" t="s">
        <v>436</v>
      </c>
    </row>
    <row r="82" spans="1:37" s="227" customFormat="1" ht="51" x14ac:dyDescent="0.25">
      <c r="A82" s="224" t="s">
        <v>774</v>
      </c>
      <c r="B82" s="225" t="s">
        <v>371</v>
      </c>
      <c r="C82" s="226" t="s">
        <v>72</v>
      </c>
      <c r="D82" s="184">
        <v>15</v>
      </c>
      <c r="E82" s="161">
        <v>45253</v>
      </c>
      <c r="F82" s="235" t="s">
        <v>176</v>
      </c>
      <c r="G82" s="162" t="s">
        <v>177</v>
      </c>
      <c r="H82" s="163" t="s">
        <v>178</v>
      </c>
      <c r="I82" s="164" t="s">
        <v>775</v>
      </c>
      <c r="J82" s="231" t="s">
        <v>178</v>
      </c>
      <c r="K82" s="162" t="s">
        <v>177</v>
      </c>
      <c r="L82" s="162" t="s">
        <v>177</v>
      </c>
      <c r="M82" s="162" t="s">
        <v>179</v>
      </c>
      <c r="N82" s="162" t="s">
        <v>179</v>
      </c>
      <c r="O82" s="162" t="s">
        <v>179</v>
      </c>
      <c r="P82" s="167">
        <f>NETWORKDAYS(E82,B82)-1</f>
        <v>0</v>
      </c>
      <c r="Q82" s="242" t="str">
        <f t="shared" si="2"/>
        <v>Oportuno</v>
      </c>
      <c r="R82" s="243" t="s">
        <v>771</v>
      </c>
      <c r="S82" s="163" t="s">
        <v>177</v>
      </c>
      <c r="T82" s="163" t="s">
        <v>178</v>
      </c>
      <c r="U82" s="163" t="s">
        <v>436</v>
      </c>
      <c r="V82" s="162">
        <v>45253</v>
      </c>
      <c r="W82" s="162">
        <v>45255</v>
      </c>
      <c r="X82" s="170">
        <f t="shared" si="3"/>
        <v>2</v>
      </c>
      <c r="Y82" s="165" t="s">
        <v>564</v>
      </c>
      <c r="Z82" s="165" t="s">
        <v>98</v>
      </c>
      <c r="AA82" s="162" t="s">
        <v>595</v>
      </c>
      <c r="AB82" s="163" t="s">
        <v>177</v>
      </c>
      <c r="AC82" s="163" t="s">
        <v>177</v>
      </c>
      <c r="AD82" s="169" t="s">
        <v>178</v>
      </c>
      <c r="AE82" s="169" t="s">
        <v>178</v>
      </c>
      <c r="AF82" s="163" t="s">
        <v>177</v>
      </c>
      <c r="AG82" s="163" t="s">
        <v>177</v>
      </c>
      <c r="AH82" s="163" t="s">
        <v>177</v>
      </c>
      <c r="AI82" s="170">
        <f>NETWORKDAYS(E82,V82)-1</f>
        <v>0</v>
      </c>
      <c r="AJ82" s="241" t="str">
        <f>IF(AI82&lt;=D82,"Oportuno","No Oportuno")</f>
        <v>Oportuno</v>
      </c>
      <c r="AK82" s="245" t="s">
        <v>436</v>
      </c>
    </row>
    <row r="83" spans="1:37" s="227" customFormat="1" ht="99.75" customHeight="1" x14ac:dyDescent="0.25">
      <c r="A83" s="224" t="s">
        <v>776</v>
      </c>
      <c r="B83" s="225" t="s">
        <v>371</v>
      </c>
      <c r="C83" s="226" t="s">
        <v>72</v>
      </c>
      <c r="D83" s="184">
        <v>15</v>
      </c>
      <c r="E83" s="161">
        <v>45253</v>
      </c>
      <c r="F83" s="235" t="s">
        <v>176</v>
      </c>
      <c r="G83" s="162" t="s">
        <v>177</v>
      </c>
      <c r="H83" s="163" t="s">
        <v>178</v>
      </c>
      <c r="I83" s="164" t="s">
        <v>777</v>
      </c>
      <c r="J83" s="231" t="s">
        <v>178</v>
      </c>
      <c r="K83" s="162" t="s">
        <v>177</v>
      </c>
      <c r="L83" s="162" t="s">
        <v>177</v>
      </c>
      <c r="M83" s="162" t="s">
        <v>179</v>
      </c>
      <c r="N83" s="162" t="s">
        <v>179</v>
      </c>
      <c r="O83" s="162" t="s">
        <v>179</v>
      </c>
      <c r="P83" s="167">
        <f>NETWORKDAYS(E83,B83)-1</f>
        <v>0</v>
      </c>
      <c r="Q83" s="242" t="str">
        <f t="shared" si="2"/>
        <v>Oportuno</v>
      </c>
      <c r="R83" s="243" t="s">
        <v>771</v>
      </c>
      <c r="S83" s="163" t="s">
        <v>177</v>
      </c>
      <c r="T83" s="163" t="s">
        <v>178</v>
      </c>
      <c r="U83" s="163" t="s">
        <v>436</v>
      </c>
      <c r="V83" s="162">
        <v>45257</v>
      </c>
      <c r="W83" s="162">
        <v>45259</v>
      </c>
      <c r="X83" s="170">
        <f t="shared" si="3"/>
        <v>2</v>
      </c>
      <c r="Y83" s="165" t="s">
        <v>564</v>
      </c>
      <c r="Z83" s="165" t="s">
        <v>105</v>
      </c>
      <c r="AA83" s="162" t="s">
        <v>669</v>
      </c>
      <c r="AB83" s="163" t="s">
        <v>177</v>
      </c>
      <c r="AC83" s="163" t="s">
        <v>177</v>
      </c>
      <c r="AD83" s="169" t="s">
        <v>178</v>
      </c>
      <c r="AE83" s="169" t="s">
        <v>178</v>
      </c>
      <c r="AF83" s="163" t="s">
        <v>177</v>
      </c>
      <c r="AG83" s="163" t="s">
        <v>177</v>
      </c>
      <c r="AH83" s="228" t="s">
        <v>178</v>
      </c>
      <c r="AI83" s="170">
        <f>NETWORKDAYS(E83,V83)-1</f>
        <v>2</v>
      </c>
      <c r="AJ83" s="241" t="str">
        <f>IF(AI83&lt;=D83,"Oportuno","No Oportuno")</f>
        <v>Oportuno</v>
      </c>
      <c r="AK83" s="245" t="s">
        <v>436</v>
      </c>
    </row>
    <row r="84" spans="1:37" s="227" customFormat="1" ht="102" x14ac:dyDescent="0.25">
      <c r="A84" s="224" t="s">
        <v>778</v>
      </c>
      <c r="B84" s="225" t="s">
        <v>413</v>
      </c>
      <c r="C84" s="226" t="s">
        <v>76</v>
      </c>
      <c r="D84" s="184">
        <v>15</v>
      </c>
      <c r="E84" s="161">
        <v>45256</v>
      </c>
      <c r="F84" s="235" t="s">
        <v>87</v>
      </c>
      <c r="G84" s="162" t="s">
        <v>575</v>
      </c>
      <c r="H84" s="163" t="s">
        <v>178</v>
      </c>
      <c r="I84" s="164" t="s">
        <v>830</v>
      </c>
      <c r="J84" s="162" t="s">
        <v>177</v>
      </c>
      <c r="K84" s="162" t="s">
        <v>177</v>
      </c>
      <c r="L84" s="162" t="s">
        <v>177</v>
      </c>
      <c r="M84" s="162" t="s">
        <v>179</v>
      </c>
      <c r="N84" s="162" t="s">
        <v>579</v>
      </c>
      <c r="O84" s="162" t="s">
        <v>179</v>
      </c>
      <c r="P84" s="167">
        <f>NETWORKDAYS(E84,B84)</f>
        <v>0</v>
      </c>
      <c r="Q84" s="242" t="str">
        <f t="shared" si="2"/>
        <v>Oportuno</v>
      </c>
      <c r="R84" s="243" t="s">
        <v>436</v>
      </c>
      <c r="S84" s="163" t="s">
        <v>177</v>
      </c>
      <c r="T84" s="163" t="s">
        <v>178</v>
      </c>
      <c r="U84" s="163" t="s">
        <v>436</v>
      </c>
      <c r="V84" s="162">
        <v>45265</v>
      </c>
      <c r="W84" s="162">
        <v>45267</v>
      </c>
      <c r="X84" s="170">
        <f t="shared" si="3"/>
        <v>2</v>
      </c>
      <c r="Y84" s="165" t="s">
        <v>564</v>
      </c>
      <c r="Z84" s="165" t="s">
        <v>779</v>
      </c>
      <c r="AA84" s="162" t="s">
        <v>780</v>
      </c>
      <c r="AB84" s="163" t="s">
        <v>177</v>
      </c>
      <c r="AC84" s="163" t="s">
        <v>177</v>
      </c>
      <c r="AD84" s="169" t="s">
        <v>178</v>
      </c>
      <c r="AE84" s="169" t="s">
        <v>178</v>
      </c>
      <c r="AF84" s="163" t="s">
        <v>177</v>
      </c>
      <c r="AG84" s="163" t="s">
        <v>177</v>
      </c>
      <c r="AH84" s="163" t="s">
        <v>177</v>
      </c>
      <c r="AI84" s="170">
        <f>NETWORKDAYS(E84,V84)-1</f>
        <v>6</v>
      </c>
      <c r="AJ84" s="241" t="str">
        <f>IF(AI84&lt;=D84,"Oportuno","No Oportuno")</f>
        <v>Oportuno</v>
      </c>
      <c r="AK84" s="245" t="s">
        <v>436</v>
      </c>
    </row>
    <row r="85" spans="1:37" s="227" customFormat="1" ht="43.5" customHeight="1" x14ac:dyDescent="0.25">
      <c r="A85" s="224" t="s">
        <v>781</v>
      </c>
      <c r="B85" s="225" t="s">
        <v>414</v>
      </c>
      <c r="C85" s="226" t="s">
        <v>72</v>
      </c>
      <c r="D85" s="184">
        <f>15+5</f>
        <v>20</v>
      </c>
      <c r="E85" s="161">
        <v>45257</v>
      </c>
      <c r="F85" s="235" t="s">
        <v>87</v>
      </c>
      <c r="G85" s="162" t="s">
        <v>177</v>
      </c>
      <c r="H85" s="163" t="s">
        <v>178</v>
      </c>
      <c r="I85" s="164" t="s">
        <v>782</v>
      </c>
      <c r="J85" s="162" t="s">
        <v>177</v>
      </c>
      <c r="K85" s="162" t="s">
        <v>177</v>
      </c>
      <c r="L85" s="162" t="s">
        <v>177</v>
      </c>
      <c r="M85" s="162" t="s">
        <v>179</v>
      </c>
      <c r="N85" s="162" t="s">
        <v>179</v>
      </c>
      <c r="O85" s="162" t="s">
        <v>179</v>
      </c>
      <c r="P85" s="167">
        <f>NETWORKDAYS(E85,B85)-1</f>
        <v>0</v>
      </c>
      <c r="Q85" s="242" t="str">
        <f t="shared" si="2"/>
        <v>Oportuno</v>
      </c>
      <c r="R85" s="243" t="s">
        <v>436</v>
      </c>
      <c r="S85" s="163" t="s">
        <v>177</v>
      </c>
      <c r="T85" s="163" t="s">
        <v>900</v>
      </c>
      <c r="U85" s="162">
        <v>45279</v>
      </c>
      <c r="V85" s="162">
        <v>45289</v>
      </c>
      <c r="W85" s="162">
        <v>45291</v>
      </c>
      <c r="X85" s="170">
        <f t="shared" si="3"/>
        <v>2</v>
      </c>
      <c r="Y85" s="165" t="s">
        <v>570</v>
      </c>
      <c r="Z85" s="165" t="s">
        <v>589</v>
      </c>
      <c r="AA85" s="162" t="s">
        <v>590</v>
      </c>
      <c r="AB85" s="234" t="s">
        <v>451</v>
      </c>
      <c r="AC85" s="234" t="s">
        <v>451</v>
      </c>
      <c r="AD85" s="169" t="s">
        <v>178</v>
      </c>
      <c r="AE85" s="169" t="s">
        <v>178</v>
      </c>
      <c r="AF85" s="163" t="s">
        <v>177</v>
      </c>
      <c r="AG85" s="163" t="s">
        <v>177</v>
      </c>
      <c r="AH85" s="163" t="s">
        <v>177</v>
      </c>
      <c r="AI85" s="170">
        <f>NETWORKDAYS(E85,V85)-1-2</f>
        <v>22</v>
      </c>
      <c r="AJ85" s="228" t="str">
        <f>IF(AI85&lt;=D85,"Oportuno","No Oportuno")</f>
        <v>No Oportuno</v>
      </c>
      <c r="AK85" s="243" t="s">
        <v>783</v>
      </c>
    </row>
    <row r="86" spans="1:37" s="227" customFormat="1" ht="140.25" x14ac:dyDescent="0.25">
      <c r="A86" s="224" t="s">
        <v>784</v>
      </c>
      <c r="B86" s="225" t="s">
        <v>414</v>
      </c>
      <c r="C86" s="233" t="s">
        <v>72</v>
      </c>
      <c r="D86" s="184">
        <f>10+10</f>
        <v>20</v>
      </c>
      <c r="E86" s="161">
        <v>45257</v>
      </c>
      <c r="F86" s="235" t="s">
        <v>176</v>
      </c>
      <c r="G86" s="162" t="s">
        <v>177</v>
      </c>
      <c r="H86" s="230" t="s">
        <v>177</v>
      </c>
      <c r="I86" s="164" t="s">
        <v>785</v>
      </c>
      <c r="J86" s="231" t="s">
        <v>178</v>
      </c>
      <c r="K86" s="162" t="s">
        <v>177</v>
      </c>
      <c r="L86" s="162" t="s">
        <v>177</v>
      </c>
      <c r="M86" s="162" t="s">
        <v>179</v>
      </c>
      <c r="N86" s="162" t="s">
        <v>179</v>
      </c>
      <c r="O86" s="162" t="s">
        <v>179</v>
      </c>
      <c r="P86" s="167">
        <f>NETWORKDAYS(E86,B86)-1</f>
        <v>0</v>
      </c>
      <c r="Q86" s="242" t="str">
        <f t="shared" si="2"/>
        <v>Oportuno</v>
      </c>
      <c r="R86" s="243" t="s">
        <v>748</v>
      </c>
      <c r="S86" s="228" t="s">
        <v>451</v>
      </c>
      <c r="T86" s="163" t="s">
        <v>900</v>
      </c>
      <c r="U86" s="230">
        <v>45279</v>
      </c>
      <c r="V86" s="162">
        <v>45280</v>
      </c>
      <c r="W86" s="162">
        <v>45282</v>
      </c>
      <c r="X86" s="170">
        <f t="shared" si="3"/>
        <v>2</v>
      </c>
      <c r="Y86" s="165" t="s">
        <v>570</v>
      </c>
      <c r="Z86" s="165" t="s">
        <v>589</v>
      </c>
      <c r="AA86" s="162" t="s">
        <v>590</v>
      </c>
      <c r="AB86" s="228" t="s">
        <v>451</v>
      </c>
      <c r="AC86" s="228" t="s">
        <v>451</v>
      </c>
      <c r="AD86" s="169" t="s">
        <v>178</v>
      </c>
      <c r="AE86" s="169" t="s">
        <v>178</v>
      </c>
      <c r="AF86" s="163" t="s">
        <v>177</v>
      </c>
      <c r="AG86" s="163" t="s">
        <v>177</v>
      </c>
      <c r="AH86" s="163" t="s">
        <v>177</v>
      </c>
      <c r="AI86" s="170">
        <f>NETWORKDAYS(E86,V86)-1-1</f>
        <v>16</v>
      </c>
      <c r="AJ86" s="241" t="str">
        <f>IF(AI86&lt;=D86,"Oportuno","No Oportuno")</f>
        <v>Oportuno</v>
      </c>
      <c r="AK86" s="243" t="s">
        <v>912</v>
      </c>
    </row>
    <row r="87" spans="1:37" s="227" customFormat="1" ht="51" x14ac:dyDescent="0.25">
      <c r="A87" s="224" t="s">
        <v>786</v>
      </c>
      <c r="B87" s="225" t="s">
        <v>415</v>
      </c>
      <c r="C87" s="226" t="s">
        <v>72</v>
      </c>
      <c r="D87" s="184">
        <f>15+15</f>
        <v>30</v>
      </c>
      <c r="E87" s="161">
        <v>45260</v>
      </c>
      <c r="F87" s="235" t="s">
        <v>87</v>
      </c>
      <c r="G87" s="162" t="s">
        <v>177</v>
      </c>
      <c r="H87" s="163" t="s">
        <v>178</v>
      </c>
      <c r="I87" s="164" t="s">
        <v>787</v>
      </c>
      <c r="J87" s="162" t="s">
        <v>177</v>
      </c>
      <c r="K87" s="162" t="s">
        <v>177</v>
      </c>
      <c r="L87" s="162" t="s">
        <v>177</v>
      </c>
      <c r="M87" s="162" t="s">
        <v>179</v>
      </c>
      <c r="N87" s="162" t="s">
        <v>179</v>
      </c>
      <c r="O87" s="162" t="s">
        <v>179</v>
      </c>
      <c r="P87" s="167">
        <f>NETWORKDAYS(E87,B87)-1</f>
        <v>0</v>
      </c>
      <c r="Q87" s="242" t="str">
        <f t="shared" si="2"/>
        <v>Oportuno</v>
      </c>
      <c r="R87" s="243" t="s">
        <v>436</v>
      </c>
      <c r="S87" s="163" t="s">
        <v>177</v>
      </c>
      <c r="T87" s="163" t="s">
        <v>900</v>
      </c>
      <c r="U87" s="162">
        <v>45282</v>
      </c>
      <c r="V87" s="162">
        <v>45309</v>
      </c>
      <c r="W87" s="162">
        <v>45311</v>
      </c>
      <c r="X87" s="170">
        <f t="shared" si="3"/>
        <v>2</v>
      </c>
      <c r="Y87" s="165" t="s">
        <v>570</v>
      </c>
      <c r="Z87" s="165" t="s">
        <v>100</v>
      </c>
      <c r="AA87" s="162" t="s">
        <v>788</v>
      </c>
      <c r="AB87" s="163" t="s">
        <v>177</v>
      </c>
      <c r="AC87" s="163" t="s">
        <v>177</v>
      </c>
      <c r="AD87" s="169" t="s">
        <v>178</v>
      </c>
      <c r="AE87" s="169" t="s">
        <v>178</v>
      </c>
      <c r="AF87" s="163" t="s">
        <v>177</v>
      </c>
      <c r="AG87" s="163" t="s">
        <v>177</v>
      </c>
      <c r="AH87" s="163" t="s">
        <v>177</v>
      </c>
      <c r="AI87" s="170">
        <f>NETWORKDAYS(E87,V87)-1-4</f>
        <v>31</v>
      </c>
      <c r="AJ87" s="228" t="str">
        <f>IF(AI87&lt;=D87,"Oportuno","No Oportuno")</f>
        <v>No Oportuno</v>
      </c>
      <c r="AK87" s="243" t="s">
        <v>687</v>
      </c>
    </row>
    <row r="88" spans="1:37" s="227" customFormat="1" ht="102" x14ac:dyDescent="0.25">
      <c r="A88" s="224" t="s">
        <v>789</v>
      </c>
      <c r="B88" s="225" t="s">
        <v>416</v>
      </c>
      <c r="C88" s="226" t="s">
        <v>71</v>
      </c>
      <c r="D88" s="184">
        <v>10</v>
      </c>
      <c r="E88" s="161">
        <v>45261</v>
      </c>
      <c r="F88" s="235" t="s">
        <v>176</v>
      </c>
      <c r="G88" s="162" t="s">
        <v>177</v>
      </c>
      <c r="H88" s="163" t="s">
        <v>178</v>
      </c>
      <c r="I88" s="164" t="s">
        <v>790</v>
      </c>
      <c r="J88" s="231" t="s">
        <v>178</v>
      </c>
      <c r="K88" s="162" t="s">
        <v>177</v>
      </c>
      <c r="L88" s="162" t="s">
        <v>177</v>
      </c>
      <c r="M88" s="162" t="s">
        <v>179</v>
      </c>
      <c r="N88" s="162" t="s">
        <v>179</v>
      </c>
      <c r="O88" s="162" t="s">
        <v>179</v>
      </c>
      <c r="P88" s="167">
        <f>NETWORKDAYS(E88,B88)-1</f>
        <v>0</v>
      </c>
      <c r="Q88" s="242" t="str">
        <f t="shared" si="2"/>
        <v>Oportuno</v>
      </c>
      <c r="R88" s="243" t="s">
        <v>771</v>
      </c>
      <c r="S88" s="228" t="s">
        <v>451</v>
      </c>
      <c r="T88" s="163" t="s">
        <v>178</v>
      </c>
      <c r="U88" s="163" t="s">
        <v>436</v>
      </c>
      <c r="V88" s="162">
        <v>45275</v>
      </c>
      <c r="W88" s="162">
        <v>45277</v>
      </c>
      <c r="X88" s="170">
        <f t="shared" si="3"/>
        <v>2</v>
      </c>
      <c r="Y88" s="165" t="s">
        <v>570</v>
      </c>
      <c r="Z88" s="165" t="s">
        <v>589</v>
      </c>
      <c r="AA88" s="162" t="s">
        <v>590</v>
      </c>
      <c r="AB88" s="228" t="s">
        <v>451</v>
      </c>
      <c r="AC88" s="228" t="s">
        <v>451</v>
      </c>
      <c r="AD88" s="169" t="s">
        <v>178</v>
      </c>
      <c r="AE88" s="169" t="s">
        <v>178</v>
      </c>
      <c r="AF88" s="163" t="s">
        <v>177</v>
      </c>
      <c r="AG88" s="163" t="s">
        <v>177</v>
      </c>
      <c r="AH88" s="163" t="s">
        <v>177</v>
      </c>
      <c r="AI88" s="170">
        <f>NETWORKDAYS(E88,V88)-1-1</f>
        <v>9</v>
      </c>
      <c r="AJ88" s="241" t="str">
        <f>IF(AI88&lt;=D88,"Oportuno","No Oportuno")</f>
        <v>Oportuno</v>
      </c>
      <c r="AK88" s="245" t="s">
        <v>899</v>
      </c>
    </row>
    <row r="89" spans="1:37" ht="15" x14ac:dyDescent="0.25">
      <c r="A89" s="229" t="s">
        <v>791</v>
      </c>
      <c r="B89" s="239" t="s">
        <v>352</v>
      </c>
      <c r="C89" s="240" t="s">
        <v>72</v>
      </c>
      <c r="D89" s="184">
        <v>15</v>
      </c>
      <c r="E89" s="162" t="s">
        <v>436</v>
      </c>
      <c r="F89" s="235" t="s">
        <v>176</v>
      </c>
      <c r="G89" s="162" t="s">
        <v>436</v>
      </c>
      <c r="H89" s="241" t="s">
        <v>436</v>
      </c>
      <c r="I89" s="164" t="s">
        <v>436</v>
      </c>
      <c r="J89" s="173" t="s">
        <v>436</v>
      </c>
      <c r="K89" s="173" t="s">
        <v>436</v>
      </c>
      <c r="L89" s="173" t="s">
        <v>436</v>
      </c>
      <c r="M89" s="161" t="s">
        <v>436</v>
      </c>
      <c r="N89" s="161" t="s">
        <v>436</v>
      </c>
      <c r="O89" s="161" t="s">
        <v>436</v>
      </c>
      <c r="P89" s="242" t="e">
        <f>NETWORKDAYS(E89,B89)-1</f>
        <v>#VALUE!</v>
      </c>
      <c r="Q89" s="242" t="e">
        <f t="shared" si="2"/>
        <v>#VALUE!</v>
      </c>
      <c r="R89" s="243" t="s">
        <v>586</v>
      </c>
      <c r="S89" s="241" t="s">
        <v>436</v>
      </c>
      <c r="T89" s="241" t="s">
        <v>436</v>
      </c>
      <c r="U89" s="241" t="s">
        <v>436</v>
      </c>
      <c r="V89" s="241" t="s">
        <v>436</v>
      </c>
      <c r="W89" s="241" t="s">
        <v>436</v>
      </c>
      <c r="X89" s="170" t="e">
        <f t="shared" si="3"/>
        <v>#VALUE!</v>
      </c>
      <c r="Y89" s="241" t="s">
        <v>436</v>
      </c>
      <c r="Z89" s="241" t="s">
        <v>436</v>
      </c>
      <c r="AA89" s="241" t="s">
        <v>436</v>
      </c>
      <c r="AB89" s="163" t="s">
        <v>436</v>
      </c>
      <c r="AC89" s="163" t="s">
        <v>436</v>
      </c>
      <c r="AD89" s="163" t="s">
        <v>436</v>
      </c>
      <c r="AE89" s="163" t="s">
        <v>436</v>
      </c>
      <c r="AF89" s="163" t="s">
        <v>436</v>
      </c>
      <c r="AG89" s="163" t="s">
        <v>436</v>
      </c>
      <c r="AH89" s="163" t="s">
        <v>436</v>
      </c>
      <c r="AI89" s="166" t="e">
        <f>NETWORKDAYS(E89,V89)-1</f>
        <v>#VALUE!</v>
      </c>
      <c r="AJ89" s="163" t="e">
        <f>IF(AI89&lt;=D89,"Oportuno","No Oportuno")</f>
        <v>#VALUE!</v>
      </c>
      <c r="AK89" s="243" t="s">
        <v>586</v>
      </c>
    </row>
    <row r="90" spans="1:37" s="227" customFormat="1" ht="51" x14ac:dyDescent="0.25">
      <c r="A90" s="224" t="s">
        <v>792</v>
      </c>
      <c r="B90" s="225" t="s">
        <v>352</v>
      </c>
      <c r="C90" s="226" t="s">
        <v>72</v>
      </c>
      <c r="D90" s="184">
        <f>15+15</f>
        <v>30</v>
      </c>
      <c r="E90" s="161">
        <v>45264</v>
      </c>
      <c r="F90" s="235" t="s">
        <v>87</v>
      </c>
      <c r="G90" s="162" t="s">
        <v>177</v>
      </c>
      <c r="H90" s="163" t="s">
        <v>178</v>
      </c>
      <c r="I90" s="164" t="s">
        <v>793</v>
      </c>
      <c r="J90" s="162" t="s">
        <v>177</v>
      </c>
      <c r="K90" s="162" t="s">
        <v>177</v>
      </c>
      <c r="L90" s="162" t="s">
        <v>177</v>
      </c>
      <c r="M90" s="162" t="s">
        <v>179</v>
      </c>
      <c r="N90" s="162" t="s">
        <v>179</v>
      </c>
      <c r="O90" s="162" t="s">
        <v>179</v>
      </c>
      <c r="P90" s="167">
        <f>NETWORKDAYS(E90,B90)-1</f>
        <v>0</v>
      </c>
      <c r="Q90" s="242" t="str">
        <f t="shared" ref="Q90:Q112" si="4">IF(P90&gt;3,"No Oportuno","Oportuno")</f>
        <v>Oportuno</v>
      </c>
      <c r="R90" s="243" t="s">
        <v>436</v>
      </c>
      <c r="S90" s="163" t="s">
        <v>177</v>
      </c>
      <c r="T90" s="163" t="s">
        <v>900</v>
      </c>
      <c r="U90" s="162">
        <v>45287</v>
      </c>
      <c r="V90" s="162">
        <v>45310</v>
      </c>
      <c r="W90" s="162">
        <v>45312</v>
      </c>
      <c r="X90" s="170">
        <f t="shared" si="3"/>
        <v>2</v>
      </c>
      <c r="Y90" s="165" t="s">
        <v>570</v>
      </c>
      <c r="Z90" s="165" t="s">
        <v>100</v>
      </c>
      <c r="AA90" s="162" t="s">
        <v>788</v>
      </c>
      <c r="AB90" s="163" t="s">
        <v>177</v>
      </c>
      <c r="AC90" s="163" t="s">
        <v>177</v>
      </c>
      <c r="AD90" s="169" t="s">
        <v>178</v>
      </c>
      <c r="AE90" s="169" t="s">
        <v>178</v>
      </c>
      <c r="AF90" s="163" t="s">
        <v>177</v>
      </c>
      <c r="AG90" s="163" t="s">
        <v>177</v>
      </c>
      <c r="AH90" s="163" t="s">
        <v>177</v>
      </c>
      <c r="AI90" s="170">
        <f>NETWORKDAYS(E90,V90)-1-4</f>
        <v>30</v>
      </c>
      <c r="AJ90" s="241" t="str">
        <f>IF(AI90&lt;=D90,"Oportuno","No Oportuno")</f>
        <v>Oportuno</v>
      </c>
      <c r="AK90" s="245" t="s">
        <v>436</v>
      </c>
    </row>
    <row r="91" spans="1:37" s="227" customFormat="1" ht="51" x14ac:dyDescent="0.25">
      <c r="A91" s="224" t="s">
        <v>794</v>
      </c>
      <c r="B91" s="225" t="s">
        <v>417</v>
      </c>
      <c r="C91" s="226" t="s">
        <v>72</v>
      </c>
      <c r="D91" s="184">
        <v>15</v>
      </c>
      <c r="E91" s="161">
        <v>45265</v>
      </c>
      <c r="F91" s="235" t="s">
        <v>176</v>
      </c>
      <c r="G91" s="162" t="s">
        <v>177</v>
      </c>
      <c r="H91" s="163" t="s">
        <v>178</v>
      </c>
      <c r="I91" s="164" t="s">
        <v>795</v>
      </c>
      <c r="J91" s="231" t="s">
        <v>178</v>
      </c>
      <c r="K91" s="162" t="s">
        <v>177</v>
      </c>
      <c r="L91" s="162" t="s">
        <v>177</v>
      </c>
      <c r="M91" s="162" t="s">
        <v>179</v>
      </c>
      <c r="N91" s="162" t="s">
        <v>179</v>
      </c>
      <c r="O91" s="162" t="s">
        <v>179</v>
      </c>
      <c r="P91" s="167">
        <f>NETWORKDAYS(E91,B91)-1</f>
        <v>0</v>
      </c>
      <c r="Q91" s="242" t="str">
        <f t="shared" si="4"/>
        <v>Oportuno</v>
      </c>
      <c r="R91" s="243" t="s">
        <v>771</v>
      </c>
      <c r="S91" s="163" t="s">
        <v>177</v>
      </c>
      <c r="T91" s="163" t="s">
        <v>178</v>
      </c>
      <c r="U91" s="163" t="s">
        <v>436</v>
      </c>
      <c r="V91" s="162">
        <v>45267</v>
      </c>
      <c r="W91" s="162">
        <v>45269</v>
      </c>
      <c r="X91" s="170">
        <f t="shared" si="3"/>
        <v>2</v>
      </c>
      <c r="Y91" s="165" t="s">
        <v>570</v>
      </c>
      <c r="Z91" s="165" t="s">
        <v>661</v>
      </c>
      <c r="AA91" s="162" t="s">
        <v>662</v>
      </c>
      <c r="AB91" s="163" t="s">
        <v>177</v>
      </c>
      <c r="AC91" s="163" t="s">
        <v>177</v>
      </c>
      <c r="AD91" s="169" t="s">
        <v>178</v>
      </c>
      <c r="AE91" s="169" t="s">
        <v>178</v>
      </c>
      <c r="AF91" s="163" t="s">
        <v>177</v>
      </c>
      <c r="AG91" s="163" t="s">
        <v>177</v>
      </c>
      <c r="AH91" s="163" t="s">
        <v>177</v>
      </c>
      <c r="AI91" s="170">
        <f>NETWORKDAYS(E91,V91)-1</f>
        <v>2</v>
      </c>
      <c r="AJ91" s="241" t="str">
        <f>IF(AI91&lt;=D91,"Oportuno","No Oportuno")</f>
        <v>Oportuno</v>
      </c>
      <c r="AK91" s="245" t="s">
        <v>436</v>
      </c>
    </row>
    <row r="92" spans="1:37" s="227" customFormat="1" ht="150.75" customHeight="1" x14ac:dyDescent="0.25">
      <c r="A92" s="224" t="s">
        <v>796</v>
      </c>
      <c r="B92" s="225" t="s">
        <v>372</v>
      </c>
      <c r="C92" s="226" t="s">
        <v>71</v>
      </c>
      <c r="D92" s="184">
        <v>1</v>
      </c>
      <c r="E92" s="161">
        <v>45266</v>
      </c>
      <c r="F92" s="235" t="s">
        <v>176</v>
      </c>
      <c r="G92" s="162" t="s">
        <v>177</v>
      </c>
      <c r="H92" s="163" t="s">
        <v>178</v>
      </c>
      <c r="I92" s="164" t="s">
        <v>831</v>
      </c>
      <c r="J92" s="231" t="s">
        <v>178</v>
      </c>
      <c r="K92" s="162" t="s">
        <v>177</v>
      </c>
      <c r="L92" s="162" t="s">
        <v>177</v>
      </c>
      <c r="M92" s="162" t="s">
        <v>179</v>
      </c>
      <c r="N92" s="162" t="s">
        <v>681</v>
      </c>
      <c r="O92" s="162" t="s">
        <v>179</v>
      </c>
      <c r="P92" s="167">
        <f>NETWORKDAYS(E92,B92)-1</f>
        <v>0</v>
      </c>
      <c r="Q92" s="242" t="str">
        <f t="shared" si="4"/>
        <v>Oportuno</v>
      </c>
      <c r="R92" s="243" t="s">
        <v>771</v>
      </c>
      <c r="S92" s="163" t="s">
        <v>177</v>
      </c>
      <c r="T92" s="163" t="s">
        <v>178</v>
      </c>
      <c r="U92" s="163" t="s">
        <v>436</v>
      </c>
      <c r="V92" s="162">
        <v>45266</v>
      </c>
      <c r="W92" s="162">
        <v>45268</v>
      </c>
      <c r="X92" s="170">
        <f t="shared" si="3"/>
        <v>2</v>
      </c>
      <c r="Y92" s="165" t="s">
        <v>570</v>
      </c>
      <c r="Z92" s="165" t="s">
        <v>96</v>
      </c>
      <c r="AA92" s="162" t="s">
        <v>580</v>
      </c>
      <c r="AB92" s="163" t="s">
        <v>177</v>
      </c>
      <c r="AC92" s="163" t="s">
        <v>177</v>
      </c>
      <c r="AD92" s="169" t="s">
        <v>178</v>
      </c>
      <c r="AE92" s="169" t="s">
        <v>178</v>
      </c>
      <c r="AF92" s="163" t="s">
        <v>177</v>
      </c>
      <c r="AG92" s="163" t="s">
        <v>177</v>
      </c>
      <c r="AH92" s="228" t="s">
        <v>178</v>
      </c>
      <c r="AI92" s="170">
        <f>NETWORKDAYS(E92,V92)-1</f>
        <v>0</v>
      </c>
      <c r="AJ92" s="241" t="str">
        <f>IF(AI92&lt;=D92,"Oportuno","No Oportuno")</f>
        <v>Oportuno</v>
      </c>
      <c r="AK92" s="245" t="s">
        <v>436</v>
      </c>
    </row>
    <row r="93" spans="1:37" ht="15" x14ac:dyDescent="0.25">
      <c r="A93" s="229" t="s">
        <v>797</v>
      </c>
      <c r="B93" s="239" t="s">
        <v>353</v>
      </c>
      <c r="C93" s="240" t="s">
        <v>72</v>
      </c>
      <c r="D93" s="184">
        <v>15</v>
      </c>
      <c r="E93" s="162" t="s">
        <v>436</v>
      </c>
      <c r="F93" s="235" t="s">
        <v>87</v>
      </c>
      <c r="G93" s="162" t="s">
        <v>436</v>
      </c>
      <c r="H93" s="241" t="s">
        <v>436</v>
      </c>
      <c r="I93" s="164" t="s">
        <v>436</v>
      </c>
      <c r="J93" s="173" t="s">
        <v>436</v>
      </c>
      <c r="K93" s="173" t="s">
        <v>436</v>
      </c>
      <c r="L93" s="173" t="s">
        <v>436</v>
      </c>
      <c r="M93" s="161" t="s">
        <v>436</v>
      </c>
      <c r="N93" s="161" t="s">
        <v>436</v>
      </c>
      <c r="O93" s="161" t="s">
        <v>436</v>
      </c>
      <c r="P93" s="242" t="e">
        <f>NETWORKDAYS(E93,B93)-1</f>
        <v>#VALUE!</v>
      </c>
      <c r="Q93" s="242" t="e">
        <f t="shared" si="4"/>
        <v>#VALUE!</v>
      </c>
      <c r="R93" s="243" t="s">
        <v>586</v>
      </c>
      <c r="S93" s="241" t="s">
        <v>436</v>
      </c>
      <c r="T93" s="241" t="s">
        <v>436</v>
      </c>
      <c r="U93" s="241" t="s">
        <v>436</v>
      </c>
      <c r="V93" s="241" t="s">
        <v>436</v>
      </c>
      <c r="W93" s="241" t="s">
        <v>436</v>
      </c>
      <c r="X93" s="170" t="e">
        <f t="shared" si="3"/>
        <v>#VALUE!</v>
      </c>
      <c r="Y93" s="241" t="s">
        <v>436</v>
      </c>
      <c r="Z93" s="241" t="s">
        <v>436</v>
      </c>
      <c r="AA93" s="241" t="s">
        <v>436</v>
      </c>
      <c r="AB93" s="163" t="s">
        <v>436</v>
      </c>
      <c r="AC93" s="163" t="s">
        <v>436</v>
      </c>
      <c r="AD93" s="163" t="s">
        <v>436</v>
      </c>
      <c r="AE93" s="163" t="s">
        <v>436</v>
      </c>
      <c r="AF93" s="163" t="s">
        <v>436</v>
      </c>
      <c r="AG93" s="163" t="s">
        <v>436</v>
      </c>
      <c r="AH93" s="163" t="s">
        <v>436</v>
      </c>
      <c r="AI93" s="166" t="e">
        <f>NETWORKDAYS(E93,V93)-1</f>
        <v>#VALUE!</v>
      </c>
      <c r="AJ93" s="163" t="e">
        <f>IF(AI93&lt;=D93,"Oportuno","No Oportuno")</f>
        <v>#VALUE!</v>
      </c>
      <c r="AK93" s="243" t="s">
        <v>586</v>
      </c>
    </row>
    <row r="94" spans="1:37" ht="15" x14ac:dyDescent="0.25">
      <c r="A94" s="229" t="s">
        <v>798</v>
      </c>
      <c r="B94" s="239" t="s">
        <v>353</v>
      </c>
      <c r="C94" s="240" t="s">
        <v>72</v>
      </c>
      <c r="D94" s="184">
        <v>15</v>
      </c>
      <c r="E94" s="162" t="s">
        <v>436</v>
      </c>
      <c r="F94" s="235" t="s">
        <v>87</v>
      </c>
      <c r="G94" s="162" t="s">
        <v>436</v>
      </c>
      <c r="H94" s="241" t="s">
        <v>436</v>
      </c>
      <c r="I94" s="164" t="s">
        <v>436</v>
      </c>
      <c r="J94" s="173" t="s">
        <v>436</v>
      </c>
      <c r="K94" s="173" t="s">
        <v>436</v>
      </c>
      <c r="L94" s="173" t="s">
        <v>436</v>
      </c>
      <c r="M94" s="161" t="s">
        <v>436</v>
      </c>
      <c r="N94" s="161" t="s">
        <v>436</v>
      </c>
      <c r="O94" s="161" t="s">
        <v>436</v>
      </c>
      <c r="P94" s="242" t="e">
        <f>NETWORKDAYS(E94,B94)-1</f>
        <v>#VALUE!</v>
      </c>
      <c r="Q94" s="242" t="e">
        <f t="shared" si="4"/>
        <v>#VALUE!</v>
      </c>
      <c r="R94" s="243" t="s">
        <v>586</v>
      </c>
      <c r="S94" s="241" t="s">
        <v>436</v>
      </c>
      <c r="T94" s="241" t="s">
        <v>436</v>
      </c>
      <c r="U94" s="241" t="s">
        <v>436</v>
      </c>
      <c r="V94" s="241" t="s">
        <v>436</v>
      </c>
      <c r="W94" s="241" t="s">
        <v>436</v>
      </c>
      <c r="X94" s="170" t="e">
        <f t="shared" si="3"/>
        <v>#VALUE!</v>
      </c>
      <c r="Y94" s="241" t="s">
        <v>436</v>
      </c>
      <c r="Z94" s="241" t="s">
        <v>436</v>
      </c>
      <c r="AA94" s="241" t="s">
        <v>436</v>
      </c>
      <c r="AB94" s="163" t="s">
        <v>436</v>
      </c>
      <c r="AC94" s="163" t="s">
        <v>436</v>
      </c>
      <c r="AD94" s="163" t="s">
        <v>436</v>
      </c>
      <c r="AE94" s="163" t="s">
        <v>436</v>
      </c>
      <c r="AF94" s="163" t="s">
        <v>436</v>
      </c>
      <c r="AG94" s="163" t="s">
        <v>436</v>
      </c>
      <c r="AH94" s="163" t="s">
        <v>436</v>
      </c>
      <c r="AI94" s="166" t="e">
        <f>NETWORKDAYS(E94,V94)-1</f>
        <v>#VALUE!</v>
      </c>
      <c r="AJ94" s="163" t="e">
        <f>IF(AI94&lt;=D94,"Oportuno","No Oportuno")</f>
        <v>#VALUE!</v>
      </c>
      <c r="AK94" s="243" t="s">
        <v>586</v>
      </c>
    </row>
    <row r="95" spans="1:37" s="227" customFormat="1" ht="38.25" x14ac:dyDescent="0.25">
      <c r="A95" s="224" t="s">
        <v>799</v>
      </c>
      <c r="B95" s="225" t="s">
        <v>418</v>
      </c>
      <c r="C95" s="226" t="s">
        <v>71</v>
      </c>
      <c r="D95" s="184">
        <v>10</v>
      </c>
      <c r="E95" s="161">
        <v>45272</v>
      </c>
      <c r="F95" s="235" t="s">
        <v>176</v>
      </c>
      <c r="G95" s="162" t="s">
        <v>177</v>
      </c>
      <c r="H95" s="163" t="s">
        <v>178</v>
      </c>
      <c r="I95" s="164" t="s">
        <v>800</v>
      </c>
      <c r="J95" s="231" t="s">
        <v>178</v>
      </c>
      <c r="K95" s="162" t="s">
        <v>177</v>
      </c>
      <c r="L95" s="162" t="s">
        <v>177</v>
      </c>
      <c r="M95" s="162" t="s">
        <v>179</v>
      </c>
      <c r="N95" s="162" t="s">
        <v>179</v>
      </c>
      <c r="O95" s="162" t="s">
        <v>179</v>
      </c>
      <c r="P95" s="167">
        <f>NETWORKDAYS(E95,B95)-1</f>
        <v>1</v>
      </c>
      <c r="Q95" s="242" t="str">
        <f t="shared" si="4"/>
        <v>Oportuno</v>
      </c>
      <c r="R95" s="243" t="s">
        <v>771</v>
      </c>
      <c r="S95" s="163" t="s">
        <v>177</v>
      </c>
      <c r="T95" s="163" t="s">
        <v>178</v>
      </c>
      <c r="U95" s="163" t="s">
        <v>436</v>
      </c>
      <c r="V95" s="162">
        <v>45279</v>
      </c>
      <c r="W95" s="162">
        <v>45281</v>
      </c>
      <c r="X95" s="170">
        <f t="shared" si="3"/>
        <v>2</v>
      </c>
      <c r="Y95" s="165" t="s">
        <v>570</v>
      </c>
      <c r="Z95" s="161" t="s">
        <v>584</v>
      </c>
      <c r="AA95" s="161" t="s">
        <v>765</v>
      </c>
      <c r="AB95" s="163" t="s">
        <v>177</v>
      </c>
      <c r="AC95" s="163" t="s">
        <v>177</v>
      </c>
      <c r="AD95" s="169" t="s">
        <v>178</v>
      </c>
      <c r="AE95" s="169" t="s">
        <v>178</v>
      </c>
      <c r="AF95" s="163" t="s">
        <v>177</v>
      </c>
      <c r="AG95" s="163" t="s">
        <v>177</v>
      </c>
      <c r="AH95" s="163" t="s">
        <v>177</v>
      </c>
      <c r="AI95" s="170">
        <f>NETWORKDAYS(E95,V95)-1</f>
        <v>5</v>
      </c>
      <c r="AJ95" s="241" t="str">
        <f>IF(AI95&lt;=D95,"Oportuno","No Oportuno")</f>
        <v>Oportuno</v>
      </c>
      <c r="AK95" s="245" t="s">
        <v>436</v>
      </c>
    </row>
    <row r="96" spans="1:37" s="227" customFormat="1" ht="152.25" customHeight="1" x14ac:dyDescent="0.25">
      <c r="A96" s="224" t="s">
        <v>801</v>
      </c>
      <c r="B96" s="225" t="s">
        <v>418</v>
      </c>
      <c r="C96" s="226" t="s">
        <v>72</v>
      </c>
      <c r="D96" s="184">
        <v>15</v>
      </c>
      <c r="E96" s="161">
        <v>45273</v>
      </c>
      <c r="F96" s="235" t="s">
        <v>176</v>
      </c>
      <c r="G96" s="162" t="s">
        <v>177</v>
      </c>
      <c r="H96" s="163" t="s">
        <v>178</v>
      </c>
      <c r="I96" s="164" t="s">
        <v>802</v>
      </c>
      <c r="J96" s="231" t="s">
        <v>451</v>
      </c>
      <c r="K96" s="162" t="s">
        <v>177</v>
      </c>
      <c r="L96" s="162" t="s">
        <v>177</v>
      </c>
      <c r="M96" s="162" t="s">
        <v>179</v>
      </c>
      <c r="N96" s="162" t="s">
        <v>179</v>
      </c>
      <c r="O96" s="162" t="s">
        <v>179</v>
      </c>
      <c r="P96" s="167">
        <f>NETWORKDAYS(E96,B96)-1</f>
        <v>0</v>
      </c>
      <c r="Q96" s="242" t="str">
        <f t="shared" si="4"/>
        <v>Oportuno</v>
      </c>
      <c r="R96" s="243" t="s">
        <v>436</v>
      </c>
      <c r="S96" s="163" t="s">
        <v>177</v>
      </c>
      <c r="T96" s="163" t="s">
        <v>178</v>
      </c>
      <c r="U96" s="163" t="s">
        <v>436</v>
      </c>
      <c r="V96" s="162">
        <v>45296</v>
      </c>
      <c r="W96" s="162">
        <v>45298</v>
      </c>
      <c r="X96" s="170">
        <f t="shared" si="3"/>
        <v>2</v>
      </c>
      <c r="Y96" s="165" t="s">
        <v>570</v>
      </c>
      <c r="Z96" s="161" t="s">
        <v>102</v>
      </c>
      <c r="AA96" s="161" t="s">
        <v>803</v>
      </c>
      <c r="AB96" s="163" t="s">
        <v>177</v>
      </c>
      <c r="AC96" s="163" t="s">
        <v>177</v>
      </c>
      <c r="AD96" s="169" t="s">
        <v>178</v>
      </c>
      <c r="AE96" s="169" t="s">
        <v>178</v>
      </c>
      <c r="AF96" s="163" t="s">
        <v>177</v>
      </c>
      <c r="AG96" s="163" t="s">
        <v>177</v>
      </c>
      <c r="AH96" s="228" t="s">
        <v>178</v>
      </c>
      <c r="AI96" s="170">
        <f>NETWORKDAYS(E96,V96)-1-3</f>
        <v>14</v>
      </c>
      <c r="AJ96" s="241" t="str">
        <f>IF(AI96&lt;=D96,"Oportuno","No Oportuno")</f>
        <v>Oportuno</v>
      </c>
      <c r="AK96" s="245" t="s">
        <v>436</v>
      </c>
    </row>
    <row r="97" spans="1:37" s="227" customFormat="1" ht="25.5" x14ac:dyDescent="0.25">
      <c r="A97" s="224" t="s">
        <v>804</v>
      </c>
      <c r="B97" s="225" t="s">
        <v>419</v>
      </c>
      <c r="C97" s="226" t="s">
        <v>71</v>
      </c>
      <c r="D97" s="184">
        <v>10</v>
      </c>
      <c r="E97" s="161">
        <v>45278</v>
      </c>
      <c r="F97" s="235" t="s">
        <v>87</v>
      </c>
      <c r="G97" s="161" t="s">
        <v>575</v>
      </c>
      <c r="H97" s="163" t="s">
        <v>178</v>
      </c>
      <c r="I97" s="164" t="s">
        <v>805</v>
      </c>
      <c r="J97" s="162" t="s">
        <v>177</v>
      </c>
      <c r="K97" s="162" t="s">
        <v>177</v>
      </c>
      <c r="L97" s="162" t="s">
        <v>177</v>
      </c>
      <c r="M97" s="162" t="s">
        <v>179</v>
      </c>
      <c r="N97" s="162" t="s">
        <v>179</v>
      </c>
      <c r="O97" s="162" t="s">
        <v>179</v>
      </c>
      <c r="P97" s="167">
        <f>NETWORKDAYS(E97,B97)-1</f>
        <v>0</v>
      </c>
      <c r="Q97" s="242" t="str">
        <f t="shared" si="4"/>
        <v>Oportuno</v>
      </c>
      <c r="R97" s="243" t="s">
        <v>436</v>
      </c>
      <c r="S97" s="163" t="s">
        <v>177</v>
      </c>
      <c r="T97" s="163" t="s">
        <v>178</v>
      </c>
      <c r="U97" s="163" t="s">
        <v>436</v>
      </c>
      <c r="V97" s="162">
        <v>45288</v>
      </c>
      <c r="W97" s="162">
        <v>45290</v>
      </c>
      <c r="X97" s="170">
        <f t="shared" si="3"/>
        <v>2</v>
      </c>
      <c r="Y97" s="165" t="s">
        <v>570</v>
      </c>
      <c r="Z97" s="165" t="s">
        <v>589</v>
      </c>
      <c r="AA97" s="162" t="s">
        <v>590</v>
      </c>
      <c r="AB97" s="163" t="s">
        <v>177</v>
      </c>
      <c r="AC97" s="163" t="s">
        <v>177</v>
      </c>
      <c r="AD97" s="169" t="s">
        <v>178</v>
      </c>
      <c r="AE97" s="169" t="s">
        <v>178</v>
      </c>
      <c r="AF97" s="163" t="s">
        <v>177</v>
      </c>
      <c r="AG97" s="163" t="s">
        <v>177</v>
      </c>
      <c r="AH97" s="228" t="s">
        <v>178</v>
      </c>
      <c r="AI97" s="170">
        <f>NETWORKDAYS(E97,V97)-1</f>
        <v>8</v>
      </c>
      <c r="AJ97" s="241" t="str">
        <f>IF(AI97&lt;=D97,"Oportuno","No Oportuno")</f>
        <v>Oportuno</v>
      </c>
      <c r="AK97" s="245" t="s">
        <v>436</v>
      </c>
    </row>
    <row r="98" spans="1:37" s="227" customFormat="1" ht="38.25" x14ac:dyDescent="0.25">
      <c r="A98" s="224" t="s">
        <v>806</v>
      </c>
      <c r="B98" s="225" t="s">
        <v>420</v>
      </c>
      <c r="C98" s="233" t="s">
        <v>72</v>
      </c>
      <c r="D98" s="184">
        <f>10+10</f>
        <v>20</v>
      </c>
      <c r="E98" s="161">
        <v>45280</v>
      </c>
      <c r="F98" s="235" t="s">
        <v>176</v>
      </c>
      <c r="G98" s="230" t="s">
        <v>178</v>
      </c>
      <c r="H98" s="230" t="s">
        <v>177</v>
      </c>
      <c r="I98" s="164" t="s">
        <v>807</v>
      </c>
      <c r="J98" s="231" t="s">
        <v>178</v>
      </c>
      <c r="K98" s="162" t="s">
        <v>177</v>
      </c>
      <c r="L98" s="162" t="s">
        <v>177</v>
      </c>
      <c r="M98" s="162" t="s">
        <v>179</v>
      </c>
      <c r="N98" s="162" t="s">
        <v>179</v>
      </c>
      <c r="O98" s="162" t="s">
        <v>179</v>
      </c>
      <c r="P98" s="167">
        <f>NETWORKDAYS(E98,B98)-1</f>
        <v>0</v>
      </c>
      <c r="Q98" s="242" t="str">
        <f t="shared" si="4"/>
        <v>Oportuno</v>
      </c>
      <c r="R98" s="243" t="s">
        <v>895</v>
      </c>
      <c r="S98" s="163" t="s">
        <v>177</v>
      </c>
      <c r="T98" s="163" t="s">
        <v>900</v>
      </c>
      <c r="U98" s="230">
        <v>45303</v>
      </c>
      <c r="V98" s="162">
        <v>45309</v>
      </c>
      <c r="W98" s="162">
        <v>45311</v>
      </c>
      <c r="X98" s="170">
        <f t="shared" si="3"/>
        <v>2</v>
      </c>
      <c r="Y98" s="165" t="s">
        <v>570</v>
      </c>
      <c r="Z98" s="165" t="s">
        <v>589</v>
      </c>
      <c r="AA98" s="162" t="s">
        <v>590</v>
      </c>
      <c r="AB98" s="163" t="s">
        <v>177</v>
      </c>
      <c r="AC98" s="163" t="s">
        <v>177</v>
      </c>
      <c r="AD98" s="169" t="s">
        <v>178</v>
      </c>
      <c r="AE98" s="169" t="s">
        <v>178</v>
      </c>
      <c r="AF98" s="163" t="s">
        <v>177</v>
      </c>
      <c r="AG98" s="163" t="s">
        <v>177</v>
      </c>
      <c r="AH98" s="163" t="s">
        <v>177</v>
      </c>
      <c r="AI98" s="170">
        <f>NETWORKDAYS(E98,V98)-1-3</f>
        <v>18</v>
      </c>
      <c r="AJ98" s="241" t="str">
        <f>IF(AI98&lt;=D98,"Oportuno","No Oportuno")</f>
        <v>Oportuno</v>
      </c>
      <c r="AK98" s="245" t="s">
        <v>860</v>
      </c>
    </row>
    <row r="99" spans="1:37" s="227" customFormat="1" ht="36" customHeight="1" x14ac:dyDescent="0.25">
      <c r="A99" s="224" t="s">
        <v>808</v>
      </c>
      <c r="B99" s="225" t="s">
        <v>354</v>
      </c>
      <c r="C99" s="226" t="s">
        <v>71</v>
      </c>
      <c r="D99" s="184">
        <v>10</v>
      </c>
      <c r="E99" s="161">
        <v>45281</v>
      </c>
      <c r="F99" s="235" t="s">
        <v>87</v>
      </c>
      <c r="G99" s="161" t="s">
        <v>177</v>
      </c>
      <c r="H99" s="163" t="s">
        <v>178</v>
      </c>
      <c r="I99" s="164" t="s">
        <v>809</v>
      </c>
      <c r="J99" s="162" t="s">
        <v>177</v>
      </c>
      <c r="K99" s="162" t="s">
        <v>177</v>
      </c>
      <c r="L99" s="162" t="s">
        <v>177</v>
      </c>
      <c r="M99" s="162" t="s">
        <v>179</v>
      </c>
      <c r="N99" s="162" t="s">
        <v>179</v>
      </c>
      <c r="O99" s="162" t="s">
        <v>179</v>
      </c>
      <c r="P99" s="167">
        <f>NETWORKDAYS(E99,B99)-1</f>
        <v>0</v>
      </c>
      <c r="Q99" s="242" t="str">
        <f t="shared" si="4"/>
        <v>Oportuno</v>
      </c>
      <c r="R99" s="243" t="s">
        <v>436</v>
      </c>
      <c r="S99" s="163" t="s">
        <v>177</v>
      </c>
      <c r="T99" s="163" t="s">
        <v>178</v>
      </c>
      <c r="U99" s="163" t="s">
        <v>436</v>
      </c>
      <c r="V99" s="162">
        <v>45310</v>
      </c>
      <c r="W99" s="162">
        <v>45312</v>
      </c>
      <c r="X99" s="170">
        <f t="shared" si="3"/>
        <v>2</v>
      </c>
      <c r="Y99" s="165" t="s">
        <v>570</v>
      </c>
      <c r="Z99" s="165" t="s">
        <v>576</v>
      </c>
      <c r="AA99" s="162" t="s">
        <v>599</v>
      </c>
      <c r="AB99" s="163" t="s">
        <v>177</v>
      </c>
      <c r="AC99" s="163" t="s">
        <v>177</v>
      </c>
      <c r="AD99" s="169" t="s">
        <v>178</v>
      </c>
      <c r="AE99" s="169" t="s">
        <v>178</v>
      </c>
      <c r="AF99" s="163" t="s">
        <v>177</v>
      </c>
      <c r="AG99" s="163" t="s">
        <v>177</v>
      </c>
      <c r="AH99" s="163" t="s">
        <v>177</v>
      </c>
      <c r="AI99" s="170">
        <f>NETWORKDAYS(E99,V99)-1-3</f>
        <v>18</v>
      </c>
      <c r="AJ99" s="228" t="str">
        <f>IF(AI99&lt;=D99,"Oportuno","No Oportuno")</f>
        <v>No Oportuno</v>
      </c>
      <c r="AK99" s="243" t="s">
        <v>687</v>
      </c>
    </row>
    <row r="100" spans="1:37" s="227" customFormat="1" ht="63.75" x14ac:dyDescent="0.25">
      <c r="A100" s="224" t="s">
        <v>810</v>
      </c>
      <c r="B100" s="225" t="s">
        <v>368</v>
      </c>
      <c r="C100" s="226" t="s">
        <v>71</v>
      </c>
      <c r="D100" s="184">
        <v>10</v>
      </c>
      <c r="E100" s="161">
        <v>45282</v>
      </c>
      <c r="F100" s="235" t="s">
        <v>176</v>
      </c>
      <c r="G100" s="230" t="s">
        <v>451</v>
      </c>
      <c r="H100" s="163" t="s">
        <v>178</v>
      </c>
      <c r="I100" s="164" t="s">
        <v>811</v>
      </c>
      <c r="J100" s="231" t="s">
        <v>178</v>
      </c>
      <c r="K100" s="162" t="s">
        <v>177</v>
      </c>
      <c r="L100" s="162" t="s">
        <v>177</v>
      </c>
      <c r="M100" s="162" t="s">
        <v>179</v>
      </c>
      <c r="N100" s="162" t="s">
        <v>179</v>
      </c>
      <c r="O100" s="162" t="s">
        <v>179</v>
      </c>
      <c r="P100" s="167">
        <f>NETWORKDAYS(E100,B100)-1</f>
        <v>0</v>
      </c>
      <c r="Q100" s="242" t="str">
        <f t="shared" si="4"/>
        <v>Oportuno</v>
      </c>
      <c r="R100" s="243" t="s">
        <v>896</v>
      </c>
      <c r="S100" s="163" t="s">
        <v>177</v>
      </c>
      <c r="T100" s="163" t="s">
        <v>178</v>
      </c>
      <c r="U100" s="163" t="s">
        <v>436</v>
      </c>
      <c r="V100" s="162">
        <v>45289</v>
      </c>
      <c r="W100" s="162">
        <v>45291</v>
      </c>
      <c r="X100" s="170">
        <f t="shared" si="3"/>
        <v>2</v>
      </c>
      <c r="Y100" s="165" t="s">
        <v>570</v>
      </c>
      <c r="Z100" s="165" t="s">
        <v>589</v>
      </c>
      <c r="AA100" s="162" t="s">
        <v>590</v>
      </c>
      <c r="AB100" s="163" t="s">
        <v>177</v>
      </c>
      <c r="AC100" s="163" t="s">
        <v>177</v>
      </c>
      <c r="AD100" s="169" t="s">
        <v>178</v>
      </c>
      <c r="AE100" s="169" t="s">
        <v>178</v>
      </c>
      <c r="AF100" s="163" t="s">
        <v>177</v>
      </c>
      <c r="AG100" s="163" t="s">
        <v>177</v>
      </c>
      <c r="AH100" s="163" t="s">
        <v>177</v>
      </c>
      <c r="AI100" s="170">
        <f>NETWORKDAYS(E100,V100)-1</f>
        <v>5</v>
      </c>
      <c r="AJ100" s="241" t="str">
        <f>IF(AI100&lt;=D100,"Oportuno","No Oportuno")</f>
        <v>Oportuno</v>
      </c>
      <c r="AK100" s="245" t="s">
        <v>436</v>
      </c>
    </row>
    <row r="101" spans="1:37" s="227" customFormat="1" ht="52.5" customHeight="1" x14ac:dyDescent="0.25">
      <c r="A101" s="224" t="s">
        <v>812</v>
      </c>
      <c r="B101" s="225" t="s">
        <v>368</v>
      </c>
      <c r="C101" s="233" t="s">
        <v>71</v>
      </c>
      <c r="D101" s="184">
        <v>15</v>
      </c>
      <c r="E101" s="230">
        <v>45280</v>
      </c>
      <c r="F101" s="236" t="s">
        <v>88</v>
      </c>
      <c r="G101" s="161" t="s">
        <v>177</v>
      </c>
      <c r="H101" s="228" t="s">
        <v>177</v>
      </c>
      <c r="I101" s="164" t="s">
        <v>879</v>
      </c>
      <c r="J101" s="162" t="s">
        <v>177</v>
      </c>
      <c r="K101" s="162" t="s">
        <v>177</v>
      </c>
      <c r="L101" s="162" t="s">
        <v>177</v>
      </c>
      <c r="M101" s="162" t="s">
        <v>179</v>
      </c>
      <c r="N101" s="162" t="s">
        <v>179</v>
      </c>
      <c r="O101" s="162" t="s">
        <v>179</v>
      </c>
      <c r="P101" s="167">
        <f>NETWORKDAYS(E101,B101)-1</f>
        <v>2</v>
      </c>
      <c r="Q101" s="232" t="str">
        <f>IF(P101&gt;1,"No Oportuno","Oportuno")</f>
        <v>No Oportuno</v>
      </c>
      <c r="R101" s="243" t="s">
        <v>834</v>
      </c>
      <c r="S101" s="163" t="s">
        <v>177</v>
      </c>
      <c r="T101" s="163" t="s">
        <v>178</v>
      </c>
      <c r="U101" s="163" t="s">
        <v>436</v>
      </c>
      <c r="V101" s="162">
        <v>45289</v>
      </c>
      <c r="W101" s="162">
        <v>45291</v>
      </c>
      <c r="X101" s="170">
        <f t="shared" si="3"/>
        <v>2</v>
      </c>
      <c r="Y101" s="165" t="s">
        <v>570</v>
      </c>
      <c r="Z101" s="161" t="s">
        <v>584</v>
      </c>
      <c r="AA101" s="161" t="s">
        <v>765</v>
      </c>
      <c r="AB101" s="163" t="s">
        <v>177</v>
      </c>
      <c r="AC101" s="163" t="s">
        <v>177</v>
      </c>
      <c r="AD101" s="169" t="s">
        <v>178</v>
      </c>
      <c r="AE101" s="169" t="s">
        <v>178</v>
      </c>
      <c r="AF101" s="163" t="s">
        <v>177</v>
      </c>
      <c r="AG101" s="163" t="s">
        <v>177</v>
      </c>
      <c r="AH101" s="163" t="s">
        <v>177</v>
      </c>
      <c r="AI101" s="170">
        <f>NETWORKDAYS(E101,V101)-1</f>
        <v>7</v>
      </c>
      <c r="AJ101" s="241" t="str">
        <f>IF(AI101&lt;=D101,"Oportuno","No Oportuno")</f>
        <v>Oportuno</v>
      </c>
      <c r="AK101" s="245" t="s">
        <v>436</v>
      </c>
    </row>
    <row r="102" spans="1:37" s="227" customFormat="1" ht="56.25" customHeight="1" x14ac:dyDescent="0.25">
      <c r="A102" s="224" t="s">
        <v>813</v>
      </c>
      <c r="B102" s="225" t="s">
        <v>421</v>
      </c>
      <c r="C102" s="233" t="s">
        <v>72</v>
      </c>
      <c r="D102" s="184">
        <v>10</v>
      </c>
      <c r="E102" s="161">
        <v>45287</v>
      </c>
      <c r="F102" s="235" t="s">
        <v>176</v>
      </c>
      <c r="G102" s="230" t="s">
        <v>451</v>
      </c>
      <c r="H102" s="230" t="s">
        <v>177</v>
      </c>
      <c r="I102" s="164" t="s">
        <v>832</v>
      </c>
      <c r="J102" s="231" t="s">
        <v>178</v>
      </c>
      <c r="K102" s="230" t="s">
        <v>178</v>
      </c>
      <c r="L102" s="162" t="s">
        <v>177</v>
      </c>
      <c r="M102" s="162" t="s">
        <v>179</v>
      </c>
      <c r="N102" s="162" t="s">
        <v>179</v>
      </c>
      <c r="O102" s="162" t="s">
        <v>179</v>
      </c>
      <c r="P102" s="167">
        <f>NETWORKDAYS(E102,B102)-1</f>
        <v>0</v>
      </c>
      <c r="Q102" s="242" t="str">
        <f t="shared" si="4"/>
        <v>Oportuno</v>
      </c>
      <c r="R102" s="243" t="s">
        <v>895</v>
      </c>
      <c r="S102" s="163" t="s">
        <v>177</v>
      </c>
      <c r="T102" s="163" t="s">
        <v>178</v>
      </c>
      <c r="U102" s="163" t="s">
        <v>436</v>
      </c>
      <c r="V102" s="162">
        <v>45309</v>
      </c>
      <c r="W102" s="162">
        <v>45311</v>
      </c>
      <c r="X102" s="170">
        <f t="shared" si="3"/>
        <v>2</v>
      </c>
      <c r="Y102" s="165" t="s">
        <v>570</v>
      </c>
      <c r="Z102" s="165" t="s">
        <v>589</v>
      </c>
      <c r="AA102" s="162" t="s">
        <v>590</v>
      </c>
      <c r="AB102" s="163" t="s">
        <v>177</v>
      </c>
      <c r="AC102" s="163" t="s">
        <v>177</v>
      </c>
      <c r="AD102" s="169" t="s">
        <v>178</v>
      </c>
      <c r="AE102" s="169" t="s">
        <v>178</v>
      </c>
      <c r="AF102" s="163" t="s">
        <v>177</v>
      </c>
      <c r="AG102" s="163" t="s">
        <v>177</v>
      </c>
      <c r="AH102" s="163" t="s">
        <v>177</v>
      </c>
      <c r="AI102" s="170">
        <f>NETWORKDAYS(E102,V102)-1-2</f>
        <v>14</v>
      </c>
      <c r="AJ102" s="228" t="str">
        <f>IF(AI102&lt;=D102,"Oportuno","No Oportuno")</f>
        <v>No Oportuno</v>
      </c>
      <c r="AK102" s="243" t="s">
        <v>687</v>
      </c>
    </row>
    <row r="103" spans="1:37" ht="15" x14ac:dyDescent="0.25">
      <c r="A103" s="229" t="s">
        <v>814</v>
      </c>
      <c r="B103" s="239" t="s">
        <v>421</v>
      </c>
      <c r="C103" s="240" t="s">
        <v>71</v>
      </c>
      <c r="D103" s="184">
        <v>10</v>
      </c>
      <c r="E103" s="162" t="s">
        <v>436</v>
      </c>
      <c r="F103" s="235" t="s">
        <v>87</v>
      </c>
      <c r="G103" s="162" t="s">
        <v>436</v>
      </c>
      <c r="H103" s="241" t="s">
        <v>436</v>
      </c>
      <c r="I103" s="164" t="s">
        <v>436</v>
      </c>
      <c r="J103" s="173" t="s">
        <v>436</v>
      </c>
      <c r="K103" s="173" t="s">
        <v>436</v>
      </c>
      <c r="L103" s="173" t="s">
        <v>436</v>
      </c>
      <c r="M103" s="161" t="s">
        <v>436</v>
      </c>
      <c r="N103" s="161" t="s">
        <v>436</v>
      </c>
      <c r="O103" s="161" t="s">
        <v>436</v>
      </c>
      <c r="P103" s="242" t="e">
        <f>NETWORKDAYS(E103,B103)-1</f>
        <v>#VALUE!</v>
      </c>
      <c r="Q103" s="242" t="e">
        <f t="shared" si="4"/>
        <v>#VALUE!</v>
      </c>
      <c r="R103" s="243" t="s">
        <v>586</v>
      </c>
      <c r="S103" s="241" t="s">
        <v>436</v>
      </c>
      <c r="T103" s="241" t="s">
        <v>436</v>
      </c>
      <c r="U103" s="241" t="s">
        <v>436</v>
      </c>
      <c r="V103" s="241" t="s">
        <v>436</v>
      </c>
      <c r="W103" s="241" t="s">
        <v>436</v>
      </c>
      <c r="X103" s="170" t="e">
        <f t="shared" si="3"/>
        <v>#VALUE!</v>
      </c>
      <c r="Y103" s="241" t="s">
        <v>436</v>
      </c>
      <c r="Z103" s="241" t="s">
        <v>436</v>
      </c>
      <c r="AA103" s="241" t="s">
        <v>436</v>
      </c>
      <c r="AB103" s="163" t="s">
        <v>436</v>
      </c>
      <c r="AC103" s="163" t="s">
        <v>436</v>
      </c>
      <c r="AD103" s="163" t="s">
        <v>436</v>
      </c>
      <c r="AE103" s="163" t="s">
        <v>436</v>
      </c>
      <c r="AF103" s="163" t="s">
        <v>436</v>
      </c>
      <c r="AG103" s="163" t="s">
        <v>436</v>
      </c>
      <c r="AH103" s="163" t="s">
        <v>436</v>
      </c>
      <c r="AI103" s="166" t="e">
        <f>NETWORKDAYS(E103,V103)-1</f>
        <v>#VALUE!</v>
      </c>
      <c r="AJ103" s="163" t="e">
        <f>IF(AI103&lt;=D103,"Oportuno","No Oportuno")</f>
        <v>#VALUE!</v>
      </c>
      <c r="AK103" s="243" t="s">
        <v>586</v>
      </c>
    </row>
    <row r="104" spans="1:37" s="227" customFormat="1" ht="51" x14ac:dyDescent="0.25">
      <c r="A104" s="224" t="s">
        <v>815</v>
      </c>
      <c r="B104" s="225" t="s">
        <v>421</v>
      </c>
      <c r="C104" s="226" t="s">
        <v>71</v>
      </c>
      <c r="D104" s="184">
        <f>10+10</f>
        <v>20</v>
      </c>
      <c r="E104" s="161">
        <v>45287</v>
      </c>
      <c r="F104" s="235" t="s">
        <v>87</v>
      </c>
      <c r="G104" s="161" t="s">
        <v>575</v>
      </c>
      <c r="H104" s="163" t="s">
        <v>178</v>
      </c>
      <c r="I104" s="164" t="s">
        <v>816</v>
      </c>
      <c r="J104" s="162" t="s">
        <v>177</v>
      </c>
      <c r="K104" s="162" t="s">
        <v>177</v>
      </c>
      <c r="L104" s="162" t="s">
        <v>177</v>
      </c>
      <c r="M104" s="162" t="s">
        <v>179</v>
      </c>
      <c r="N104" s="162" t="s">
        <v>179</v>
      </c>
      <c r="O104" s="162" t="s">
        <v>179</v>
      </c>
      <c r="P104" s="167">
        <f>NETWORKDAYS(E104,B104)-1</f>
        <v>0</v>
      </c>
      <c r="Q104" s="242" t="str">
        <f t="shared" si="4"/>
        <v>Oportuno</v>
      </c>
      <c r="R104" s="243" t="s">
        <v>436</v>
      </c>
      <c r="S104" s="163" t="s">
        <v>177</v>
      </c>
      <c r="T104" s="163" t="s">
        <v>900</v>
      </c>
      <c r="U104" s="162">
        <v>45303</v>
      </c>
      <c r="V104" s="162">
        <v>45313</v>
      </c>
      <c r="W104" s="162">
        <v>45315</v>
      </c>
      <c r="X104" s="170">
        <f t="shared" si="3"/>
        <v>2</v>
      </c>
      <c r="Y104" s="165" t="s">
        <v>570</v>
      </c>
      <c r="Z104" s="165" t="s">
        <v>589</v>
      </c>
      <c r="AA104" s="162" t="s">
        <v>590</v>
      </c>
      <c r="AB104" s="163" t="s">
        <v>177</v>
      </c>
      <c r="AC104" s="163" t="s">
        <v>177</v>
      </c>
      <c r="AD104" s="169" t="s">
        <v>178</v>
      </c>
      <c r="AE104" s="169" t="s">
        <v>178</v>
      </c>
      <c r="AF104" s="163" t="s">
        <v>177</v>
      </c>
      <c r="AG104" s="163" t="s">
        <v>177</v>
      </c>
      <c r="AH104" s="163" t="s">
        <v>177</v>
      </c>
      <c r="AI104" s="170">
        <f>NETWORKDAYS(E104,V104)-1-2</f>
        <v>16</v>
      </c>
      <c r="AJ104" s="241" t="str">
        <f>IF(AI104&lt;=D104,"Oportuno","No Oportuno")</f>
        <v>Oportuno</v>
      </c>
      <c r="AK104" s="245" t="s">
        <v>436</v>
      </c>
    </row>
    <row r="105" spans="1:37" s="227" customFormat="1" ht="25.5" x14ac:dyDescent="0.25">
      <c r="A105" s="224" t="s">
        <v>817</v>
      </c>
      <c r="B105" s="225" t="s">
        <v>422</v>
      </c>
      <c r="C105" s="226" t="s">
        <v>71</v>
      </c>
      <c r="D105" s="184">
        <f>10+10</f>
        <v>20</v>
      </c>
      <c r="E105" s="161">
        <v>45287</v>
      </c>
      <c r="F105" s="235" t="s">
        <v>176</v>
      </c>
      <c r="G105" s="161" t="s">
        <v>177</v>
      </c>
      <c r="H105" s="163" t="s">
        <v>178</v>
      </c>
      <c r="I105" s="164" t="s">
        <v>833</v>
      </c>
      <c r="J105" s="231" t="s">
        <v>178</v>
      </c>
      <c r="K105" s="162" t="s">
        <v>177</v>
      </c>
      <c r="L105" s="162" t="s">
        <v>177</v>
      </c>
      <c r="M105" s="162" t="s">
        <v>179</v>
      </c>
      <c r="N105" s="162" t="s">
        <v>179</v>
      </c>
      <c r="O105" s="162" t="s">
        <v>179</v>
      </c>
      <c r="P105" s="167">
        <f>NETWORKDAYS(E105,B105)-1</f>
        <v>1</v>
      </c>
      <c r="Q105" s="242" t="str">
        <f t="shared" si="4"/>
        <v>Oportuno</v>
      </c>
      <c r="R105" s="243" t="s">
        <v>771</v>
      </c>
      <c r="S105" s="163" t="s">
        <v>177</v>
      </c>
      <c r="T105" s="163" t="s">
        <v>900</v>
      </c>
      <c r="U105" s="162">
        <v>45303</v>
      </c>
      <c r="V105" s="162">
        <v>45310</v>
      </c>
      <c r="W105" s="162">
        <v>45312</v>
      </c>
      <c r="X105" s="170">
        <f t="shared" si="3"/>
        <v>2</v>
      </c>
      <c r="Y105" s="165" t="s">
        <v>570</v>
      </c>
      <c r="Z105" s="165" t="s">
        <v>589</v>
      </c>
      <c r="AA105" s="162" t="s">
        <v>590</v>
      </c>
      <c r="AB105" s="163" t="s">
        <v>177</v>
      </c>
      <c r="AC105" s="163" t="s">
        <v>177</v>
      </c>
      <c r="AD105" s="169" t="s">
        <v>178</v>
      </c>
      <c r="AE105" s="169" t="s">
        <v>178</v>
      </c>
      <c r="AF105" s="163" t="s">
        <v>177</v>
      </c>
      <c r="AG105" s="163" t="s">
        <v>177</v>
      </c>
      <c r="AH105" s="163" t="s">
        <v>177</v>
      </c>
      <c r="AI105" s="170">
        <f>NETWORKDAYS(E105,V105)-1-2</f>
        <v>15</v>
      </c>
      <c r="AJ105" s="241" t="str">
        <f>IF(AI105&lt;=D105,"Oportuno","No Oportuno")</f>
        <v>Oportuno</v>
      </c>
      <c r="AK105" s="245" t="s">
        <v>436</v>
      </c>
    </row>
    <row r="106" spans="1:37" s="227" customFormat="1" ht="57.75" customHeight="1" x14ac:dyDescent="0.25">
      <c r="A106" s="224" t="s">
        <v>835</v>
      </c>
      <c r="B106" s="225" t="s">
        <v>422</v>
      </c>
      <c r="C106" s="226" t="s">
        <v>71</v>
      </c>
      <c r="D106" s="184">
        <v>10</v>
      </c>
      <c r="E106" s="161">
        <v>45288</v>
      </c>
      <c r="F106" s="235" t="s">
        <v>87</v>
      </c>
      <c r="G106" s="161" t="s">
        <v>177</v>
      </c>
      <c r="H106" s="163" t="s">
        <v>178</v>
      </c>
      <c r="I106" s="164" t="s">
        <v>836</v>
      </c>
      <c r="J106" s="162" t="s">
        <v>177</v>
      </c>
      <c r="K106" s="162" t="s">
        <v>177</v>
      </c>
      <c r="L106" s="162" t="s">
        <v>177</v>
      </c>
      <c r="M106" s="162" t="s">
        <v>179</v>
      </c>
      <c r="N106" s="162" t="s">
        <v>179</v>
      </c>
      <c r="O106" s="162" t="s">
        <v>179</v>
      </c>
      <c r="P106" s="167">
        <f>NETWORKDAYS(E106,B106)-1</f>
        <v>0</v>
      </c>
      <c r="Q106" s="242" t="str">
        <f t="shared" si="4"/>
        <v>Oportuno</v>
      </c>
      <c r="R106" s="243" t="s">
        <v>436</v>
      </c>
      <c r="S106" s="163" t="s">
        <v>177</v>
      </c>
      <c r="T106" s="163" t="s">
        <v>178</v>
      </c>
      <c r="U106" s="163" t="s">
        <v>436</v>
      </c>
      <c r="V106" s="162">
        <v>45310</v>
      </c>
      <c r="W106" s="162">
        <v>45312</v>
      </c>
      <c r="X106" s="170">
        <f t="shared" si="3"/>
        <v>2</v>
      </c>
      <c r="Y106" s="165" t="s">
        <v>570</v>
      </c>
      <c r="Z106" s="165" t="s">
        <v>576</v>
      </c>
      <c r="AA106" s="162" t="s">
        <v>599</v>
      </c>
      <c r="AB106" s="163" t="s">
        <v>177</v>
      </c>
      <c r="AC106" s="163" t="s">
        <v>177</v>
      </c>
      <c r="AD106" s="169" t="s">
        <v>178</v>
      </c>
      <c r="AE106" s="169" t="s">
        <v>178</v>
      </c>
      <c r="AF106" s="163" t="s">
        <v>177</v>
      </c>
      <c r="AG106" s="163" t="s">
        <v>177</v>
      </c>
      <c r="AH106" s="163" t="s">
        <v>177</v>
      </c>
      <c r="AI106" s="170">
        <f>NETWORKDAYS(E106,V106)-1-2</f>
        <v>14</v>
      </c>
      <c r="AJ106" s="228" t="str">
        <f>IF(AI106&lt;=D106,"Oportuno","No Oportuno")</f>
        <v>No Oportuno</v>
      </c>
      <c r="AK106" s="243" t="s">
        <v>687</v>
      </c>
    </row>
    <row r="107" spans="1:37" s="227" customFormat="1" ht="85.5" customHeight="1" x14ac:dyDescent="0.25">
      <c r="A107" s="224" t="s">
        <v>837</v>
      </c>
      <c r="B107" s="225" t="s">
        <v>422</v>
      </c>
      <c r="C107" s="226" t="s">
        <v>71</v>
      </c>
      <c r="D107" s="184">
        <v>15</v>
      </c>
      <c r="E107" s="161">
        <v>45288</v>
      </c>
      <c r="F107" s="235" t="s">
        <v>87</v>
      </c>
      <c r="G107" s="161" t="s">
        <v>575</v>
      </c>
      <c r="H107" s="163" t="s">
        <v>178</v>
      </c>
      <c r="I107" s="164" t="s">
        <v>838</v>
      </c>
      <c r="J107" s="162" t="s">
        <v>177</v>
      </c>
      <c r="K107" s="162" t="s">
        <v>177</v>
      </c>
      <c r="L107" s="162" t="s">
        <v>177</v>
      </c>
      <c r="M107" s="162" t="s">
        <v>179</v>
      </c>
      <c r="N107" s="162" t="s">
        <v>179</v>
      </c>
      <c r="O107" s="162" t="s">
        <v>179</v>
      </c>
      <c r="P107" s="167">
        <f>NETWORKDAYS(E107,B107)-1</f>
        <v>0</v>
      </c>
      <c r="Q107" s="242" t="str">
        <f t="shared" si="4"/>
        <v>Oportuno</v>
      </c>
      <c r="R107" s="243" t="s">
        <v>436</v>
      </c>
      <c r="S107" s="163" t="s">
        <v>177</v>
      </c>
      <c r="T107" s="163" t="s">
        <v>178</v>
      </c>
      <c r="U107" s="163" t="s">
        <v>436</v>
      </c>
      <c r="V107" s="162">
        <v>45310</v>
      </c>
      <c r="W107" s="162">
        <v>45312</v>
      </c>
      <c r="X107" s="170">
        <f t="shared" si="3"/>
        <v>2</v>
      </c>
      <c r="Y107" s="165" t="s">
        <v>564</v>
      </c>
      <c r="Z107" s="161" t="s">
        <v>101</v>
      </c>
      <c r="AA107" s="161" t="s">
        <v>761</v>
      </c>
      <c r="AB107" s="163" t="s">
        <v>177</v>
      </c>
      <c r="AC107" s="163" t="s">
        <v>177</v>
      </c>
      <c r="AD107" s="169" t="s">
        <v>178</v>
      </c>
      <c r="AE107" s="169" t="s">
        <v>178</v>
      </c>
      <c r="AF107" s="163" t="s">
        <v>177</v>
      </c>
      <c r="AG107" s="163" t="s">
        <v>177</v>
      </c>
      <c r="AH107" s="228" t="s">
        <v>178</v>
      </c>
      <c r="AI107" s="170">
        <f>NETWORKDAYS(E107,V107)-1-2</f>
        <v>14</v>
      </c>
      <c r="AJ107" s="241" t="str">
        <f>IF(AI107&lt;=D107,"Oportuno","No Oportuno")</f>
        <v>Oportuno</v>
      </c>
      <c r="AK107" s="245" t="s">
        <v>436</v>
      </c>
    </row>
    <row r="108" spans="1:37" s="227" customFormat="1" ht="53.25" customHeight="1" x14ac:dyDescent="0.25">
      <c r="A108" s="224" t="s">
        <v>839</v>
      </c>
      <c r="B108" s="225" t="s">
        <v>422</v>
      </c>
      <c r="C108" s="226" t="s">
        <v>71</v>
      </c>
      <c r="D108" s="184">
        <f>10+10</f>
        <v>20</v>
      </c>
      <c r="E108" s="161">
        <v>45288</v>
      </c>
      <c r="F108" s="235" t="s">
        <v>176</v>
      </c>
      <c r="G108" s="161" t="s">
        <v>177</v>
      </c>
      <c r="H108" s="163" t="s">
        <v>178</v>
      </c>
      <c r="I108" s="164" t="s">
        <v>840</v>
      </c>
      <c r="J108" s="231" t="s">
        <v>178</v>
      </c>
      <c r="K108" s="162" t="s">
        <v>177</v>
      </c>
      <c r="L108" s="162" t="s">
        <v>177</v>
      </c>
      <c r="M108" s="162" t="s">
        <v>179</v>
      </c>
      <c r="N108" s="162" t="s">
        <v>179</v>
      </c>
      <c r="O108" s="162" t="s">
        <v>179</v>
      </c>
      <c r="P108" s="167">
        <f>NETWORKDAYS(E108,B108)-1</f>
        <v>0</v>
      </c>
      <c r="Q108" s="242" t="str">
        <f t="shared" si="4"/>
        <v>Oportuno</v>
      </c>
      <c r="R108" s="243" t="s">
        <v>771</v>
      </c>
      <c r="S108" s="163" t="s">
        <v>177</v>
      </c>
      <c r="T108" s="163" t="s">
        <v>900</v>
      </c>
      <c r="U108" s="162">
        <v>45303</v>
      </c>
      <c r="V108" s="162">
        <v>45310</v>
      </c>
      <c r="W108" s="162">
        <v>45312</v>
      </c>
      <c r="X108" s="170">
        <f t="shared" si="3"/>
        <v>2</v>
      </c>
      <c r="Y108" s="165" t="s">
        <v>570</v>
      </c>
      <c r="Z108" s="165" t="s">
        <v>589</v>
      </c>
      <c r="AA108" s="162" t="s">
        <v>590</v>
      </c>
      <c r="AB108" s="163" t="s">
        <v>177</v>
      </c>
      <c r="AC108" s="163" t="s">
        <v>177</v>
      </c>
      <c r="AD108" s="169" t="s">
        <v>178</v>
      </c>
      <c r="AE108" s="169" t="s">
        <v>178</v>
      </c>
      <c r="AF108" s="163" t="s">
        <v>177</v>
      </c>
      <c r="AG108" s="163" t="s">
        <v>177</v>
      </c>
      <c r="AH108" s="163" t="s">
        <v>177</v>
      </c>
      <c r="AI108" s="170">
        <f>NETWORKDAYS(E108,V108)-1-2</f>
        <v>14</v>
      </c>
      <c r="AJ108" s="241" t="str">
        <f>IF(AI108&lt;=D108,"Oportuno","No Oportuno")</f>
        <v>Oportuno</v>
      </c>
      <c r="AK108" s="245" t="s">
        <v>436</v>
      </c>
    </row>
    <row r="109" spans="1:37" s="227" customFormat="1" ht="39.75" customHeight="1" x14ac:dyDescent="0.25">
      <c r="A109" s="224" t="s">
        <v>841</v>
      </c>
      <c r="B109" s="225" t="s">
        <v>422</v>
      </c>
      <c r="C109" s="226" t="s">
        <v>71</v>
      </c>
      <c r="D109" s="184">
        <v>10</v>
      </c>
      <c r="E109" s="230">
        <v>45234</v>
      </c>
      <c r="F109" s="235" t="s">
        <v>176</v>
      </c>
      <c r="G109" s="161" t="s">
        <v>177</v>
      </c>
      <c r="H109" s="163" t="s">
        <v>178</v>
      </c>
      <c r="I109" s="164" t="s">
        <v>842</v>
      </c>
      <c r="J109" s="231" t="s">
        <v>178</v>
      </c>
      <c r="K109" s="162" t="s">
        <v>177</v>
      </c>
      <c r="L109" s="162" t="s">
        <v>177</v>
      </c>
      <c r="M109" s="162" t="s">
        <v>179</v>
      </c>
      <c r="N109" s="162" t="s">
        <v>179</v>
      </c>
      <c r="O109" s="165" t="s">
        <v>179</v>
      </c>
      <c r="P109" s="167">
        <f>NETWORKDAYS(E109,B109)-1-3</f>
        <v>35</v>
      </c>
      <c r="Q109" s="232" t="str">
        <f t="shared" si="4"/>
        <v>No Oportuno</v>
      </c>
      <c r="R109" s="243" t="s">
        <v>843</v>
      </c>
      <c r="S109" s="163" t="s">
        <v>177</v>
      </c>
      <c r="T109" s="163" t="s">
        <v>178</v>
      </c>
      <c r="U109" s="163" t="s">
        <v>436</v>
      </c>
      <c r="V109" s="162">
        <v>45309</v>
      </c>
      <c r="W109" s="162">
        <v>45311</v>
      </c>
      <c r="X109" s="170">
        <f t="shared" si="3"/>
        <v>2</v>
      </c>
      <c r="Y109" s="165" t="s">
        <v>570</v>
      </c>
      <c r="Z109" s="165" t="s">
        <v>589</v>
      </c>
      <c r="AA109" s="162" t="s">
        <v>590</v>
      </c>
      <c r="AB109" s="163" t="s">
        <v>177</v>
      </c>
      <c r="AC109" s="163" t="s">
        <v>177</v>
      </c>
      <c r="AD109" s="169" t="s">
        <v>178</v>
      </c>
      <c r="AE109" s="169" t="s">
        <v>178</v>
      </c>
      <c r="AF109" s="163" t="s">
        <v>177</v>
      </c>
      <c r="AG109" s="163" t="s">
        <v>177</v>
      </c>
      <c r="AH109" s="163" t="s">
        <v>177</v>
      </c>
      <c r="AI109" s="170">
        <f>NETWORKDAYS(E109,V109)-1-2</f>
        <v>51</v>
      </c>
      <c r="AJ109" s="228" t="str">
        <f>IF(AI109&lt;=D109,"Oportuno","No Oportuno")</f>
        <v>No Oportuno</v>
      </c>
      <c r="AK109" s="243" t="s">
        <v>687</v>
      </c>
    </row>
    <row r="110" spans="1:37" s="227" customFormat="1" ht="51" x14ac:dyDescent="0.25">
      <c r="A110" s="224" t="s">
        <v>844</v>
      </c>
      <c r="B110" s="225" t="s">
        <v>422</v>
      </c>
      <c r="C110" s="226" t="s">
        <v>72</v>
      </c>
      <c r="D110" s="184">
        <v>10</v>
      </c>
      <c r="E110" s="161">
        <v>45288</v>
      </c>
      <c r="F110" s="235" t="s">
        <v>87</v>
      </c>
      <c r="G110" s="161" t="s">
        <v>575</v>
      </c>
      <c r="H110" s="163" t="s">
        <v>178</v>
      </c>
      <c r="I110" s="164" t="s">
        <v>845</v>
      </c>
      <c r="J110" s="162" t="s">
        <v>177</v>
      </c>
      <c r="K110" s="162" t="s">
        <v>177</v>
      </c>
      <c r="L110" s="162" t="s">
        <v>177</v>
      </c>
      <c r="M110" s="162" t="s">
        <v>179</v>
      </c>
      <c r="N110" s="162" t="s">
        <v>179</v>
      </c>
      <c r="O110" s="162" t="s">
        <v>179</v>
      </c>
      <c r="P110" s="167">
        <f>NETWORKDAYS(E110,B110)-1</f>
        <v>0</v>
      </c>
      <c r="Q110" s="242" t="str">
        <f t="shared" si="4"/>
        <v>Oportuno</v>
      </c>
      <c r="R110" s="243" t="s">
        <v>436</v>
      </c>
      <c r="S110" s="163" t="s">
        <v>177</v>
      </c>
      <c r="T110" s="163" t="s">
        <v>178</v>
      </c>
      <c r="U110" s="163" t="s">
        <v>436</v>
      </c>
      <c r="V110" s="162">
        <v>45309</v>
      </c>
      <c r="W110" s="162">
        <v>45311</v>
      </c>
      <c r="X110" s="170">
        <f t="shared" si="3"/>
        <v>2</v>
      </c>
      <c r="Y110" s="165" t="s">
        <v>570</v>
      </c>
      <c r="Z110" s="165" t="s">
        <v>576</v>
      </c>
      <c r="AA110" s="162" t="s">
        <v>599</v>
      </c>
      <c r="AB110" s="163" t="s">
        <v>177</v>
      </c>
      <c r="AC110" s="163" t="s">
        <v>177</v>
      </c>
      <c r="AD110" s="169" t="s">
        <v>178</v>
      </c>
      <c r="AE110" s="169" t="s">
        <v>178</v>
      </c>
      <c r="AF110" s="163" t="s">
        <v>177</v>
      </c>
      <c r="AG110" s="163" t="s">
        <v>177</v>
      </c>
      <c r="AH110" s="163" t="s">
        <v>177</v>
      </c>
      <c r="AI110" s="170">
        <f>NETWORKDAYS(E110,V110)-1-2</f>
        <v>13</v>
      </c>
      <c r="AJ110" s="228" t="str">
        <f>IF(AI110&lt;=D110,"Oportuno","No Oportuno")</f>
        <v>No Oportuno</v>
      </c>
      <c r="AK110" s="243" t="s">
        <v>687</v>
      </c>
    </row>
    <row r="111" spans="1:37" s="227" customFormat="1" ht="117.75" customHeight="1" x14ac:dyDescent="0.25">
      <c r="A111" s="224" t="s">
        <v>846</v>
      </c>
      <c r="B111" s="225" t="s">
        <v>422</v>
      </c>
      <c r="C111" s="226" t="s">
        <v>71</v>
      </c>
      <c r="D111" s="184">
        <v>10</v>
      </c>
      <c r="E111" s="161">
        <v>45288</v>
      </c>
      <c r="F111" s="235" t="s">
        <v>87</v>
      </c>
      <c r="G111" s="161" t="s">
        <v>575</v>
      </c>
      <c r="H111" s="163" t="s">
        <v>178</v>
      </c>
      <c r="I111" s="164" t="s">
        <v>847</v>
      </c>
      <c r="J111" s="162" t="s">
        <v>177</v>
      </c>
      <c r="K111" s="162" t="s">
        <v>177</v>
      </c>
      <c r="L111" s="162" t="s">
        <v>177</v>
      </c>
      <c r="M111" s="162" t="s">
        <v>179</v>
      </c>
      <c r="N111" s="162" t="s">
        <v>179</v>
      </c>
      <c r="O111" s="162" t="s">
        <v>179</v>
      </c>
      <c r="P111" s="167">
        <f>NETWORKDAYS(E111,B111)-1</f>
        <v>0</v>
      </c>
      <c r="Q111" s="242" t="str">
        <f t="shared" si="4"/>
        <v>Oportuno</v>
      </c>
      <c r="R111" s="243" t="s">
        <v>436</v>
      </c>
      <c r="S111" s="163" t="s">
        <v>177</v>
      </c>
      <c r="T111" s="163" t="s">
        <v>178</v>
      </c>
      <c r="U111" s="163" t="s">
        <v>436</v>
      </c>
      <c r="V111" s="162">
        <v>45310</v>
      </c>
      <c r="W111" s="162">
        <v>45312</v>
      </c>
      <c r="X111" s="170">
        <f t="shared" si="3"/>
        <v>2</v>
      </c>
      <c r="Y111" s="165" t="s">
        <v>570</v>
      </c>
      <c r="Z111" s="165" t="s">
        <v>576</v>
      </c>
      <c r="AA111" s="162" t="s">
        <v>599</v>
      </c>
      <c r="AB111" s="163" t="s">
        <v>177</v>
      </c>
      <c r="AC111" s="163" t="s">
        <v>177</v>
      </c>
      <c r="AD111" s="169" t="s">
        <v>178</v>
      </c>
      <c r="AE111" s="169" t="s">
        <v>178</v>
      </c>
      <c r="AF111" s="163" t="s">
        <v>177</v>
      </c>
      <c r="AG111" s="163" t="s">
        <v>177</v>
      </c>
      <c r="AH111" s="163" t="s">
        <v>177</v>
      </c>
      <c r="AI111" s="170">
        <f>NETWORKDAYS(E111,V111)-1-2</f>
        <v>14</v>
      </c>
      <c r="AJ111" s="228" t="str">
        <f>IF(AI111&lt;=D111,"Oportuno","No Oportuno")</f>
        <v>No Oportuno</v>
      </c>
      <c r="AK111" s="243" t="s">
        <v>687</v>
      </c>
    </row>
    <row r="112" spans="1:37" s="227" customFormat="1" ht="99.75" customHeight="1" x14ac:dyDescent="0.25">
      <c r="A112" s="224" t="s">
        <v>849</v>
      </c>
      <c r="B112" s="225" t="s">
        <v>373</v>
      </c>
      <c r="C112" s="226" t="s">
        <v>71</v>
      </c>
      <c r="D112" s="184">
        <v>4</v>
      </c>
      <c r="E112" s="161">
        <v>45289</v>
      </c>
      <c r="F112" s="235" t="s">
        <v>176</v>
      </c>
      <c r="G112" s="161" t="s">
        <v>177</v>
      </c>
      <c r="H112" s="163" t="s">
        <v>178</v>
      </c>
      <c r="I112" s="164" t="s">
        <v>850</v>
      </c>
      <c r="J112" s="230" t="s">
        <v>178</v>
      </c>
      <c r="K112" s="162" t="s">
        <v>177</v>
      </c>
      <c r="L112" s="162" t="s">
        <v>177</v>
      </c>
      <c r="M112" s="162" t="s">
        <v>179</v>
      </c>
      <c r="N112" s="162" t="s">
        <v>179</v>
      </c>
      <c r="O112" s="162" t="s">
        <v>179</v>
      </c>
      <c r="P112" s="167">
        <f>NETWORKDAYS(E112,B112)-1</f>
        <v>0</v>
      </c>
      <c r="Q112" s="242" t="str">
        <f t="shared" si="4"/>
        <v>Oportuno</v>
      </c>
      <c r="R112" s="243" t="s">
        <v>771</v>
      </c>
      <c r="S112" s="163" t="s">
        <v>177</v>
      </c>
      <c r="T112" s="163" t="s">
        <v>178</v>
      </c>
      <c r="U112" s="163" t="s">
        <v>436</v>
      </c>
      <c r="V112" s="162">
        <v>45294</v>
      </c>
      <c r="W112" s="162">
        <v>45296</v>
      </c>
      <c r="X112" s="170">
        <f t="shared" si="3"/>
        <v>2</v>
      </c>
      <c r="Y112" s="165" t="s">
        <v>570</v>
      </c>
      <c r="Z112" s="161" t="s">
        <v>92</v>
      </c>
      <c r="AA112" s="161" t="s">
        <v>613</v>
      </c>
      <c r="AB112" s="163" t="s">
        <v>177</v>
      </c>
      <c r="AC112" s="163" t="s">
        <v>177</v>
      </c>
      <c r="AD112" s="169" t="s">
        <v>178</v>
      </c>
      <c r="AE112" s="169" t="s">
        <v>178</v>
      </c>
      <c r="AF112" s="163" t="s">
        <v>177</v>
      </c>
      <c r="AG112" s="163" t="s">
        <v>177</v>
      </c>
      <c r="AH112" s="163" t="s">
        <v>177</v>
      </c>
      <c r="AI112" s="170">
        <f>NETWORKDAYS(E112,V112)-1</f>
        <v>3</v>
      </c>
      <c r="AJ112" s="241" t="str">
        <f>IF(AI112&lt;=D112,"Oportuno","No Oportuno")</f>
        <v>Oportuno</v>
      </c>
      <c r="AK112" s="245" t="s">
        <v>436</v>
      </c>
    </row>
    <row r="115" spans="9:9" x14ac:dyDescent="0.2">
      <c r="I115" s="280"/>
    </row>
  </sheetData>
  <mergeCells count="6">
    <mergeCell ref="S5:AK5"/>
    <mergeCell ref="A5:D5"/>
    <mergeCell ref="A1:R1"/>
    <mergeCell ref="A2:R2"/>
    <mergeCell ref="A3:R3"/>
    <mergeCell ref="E5:R5"/>
  </mergeCells>
  <dataValidations count="7">
    <dataValidation allowBlank="1" showInputMessage="1" showErrorMessage="1" promptTitle="FECHA DE RADICADO" prompt="Diligencie la fecha de radicado en formato día/mes/año" sqref="B6" xr:uid="{00000000-0002-0000-0400-000000000000}"/>
    <dataValidation allowBlank="1" showInputMessage="1" showErrorMessage="1" prompt="Al día 13" sqref="U7" xr:uid="{C093AA67-7FD5-4899-83F7-E3883AE8D96C}"/>
    <dataValidation allowBlank="1" showInputMessage="1" showErrorMessage="1" prompt="2 festivos" sqref="AI7" xr:uid="{859C3343-88C1-449E-B052-7F7D93D2E1CF}"/>
    <dataValidation allowBlank="1" showInputMessage="1" showErrorMessage="1" prompt="fecha oficio 07/09/23" sqref="E41" xr:uid="{D207234F-D8A2-4B47-8D91-1F33EF2D3E23}"/>
    <dataValidation allowBlank="1" showInputMessage="1" showErrorMessage="1" prompt="Día festivo" sqref="E74" xr:uid="{63FB3603-4DE9-485B-813A-6A3BDD5C7423}"/>
    <dataValidation allowBlank="1" showInputMessage="1" showErrorMessage="1" prompt="Fuera del horario laboral" sqref="E75 E105" xr:uid="{96B373EB-F066-4AA6-9B4B-4D672940691F}"/>
    <dataValidation allowBlank="1" showInputMessage="1" showErrorMessage="1" prompt="Fuera horario laboral" sqref="E81" xr:uid="{57E50264-9A55-49E7-8A71-C7D1D9C24B65}"/>
  </dataValidations>
  <hyperlinks>
    <hyperlink ref="S1" location="INICIO" display="Regresar" xr:uid="{9A3A4D8F-F5A1-4D95-9336-AB1F6760B3C7}"/>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46310-B0F5-40FF-98B0-43D293244069}">
  <dimension ref="A1:W53"/>
  <sheetViews>
    <sheetView zoomScale="84" zoomScaleNormal="84" workbookViewId="0">
      <selection activeCell="I11" sqref="I11"/>
    </sheetView>
  </sheetViews>
  <sheetFormatPr baseColWidth="10" defaultColWidth="11.42578125" defaultRowHeight="15" x14ac:dyDescent="0.25"/>
  <cols>
    <col min="1" max="1" width="22.5703125" style="1" customWidth="1"/>
    <col min="2" max="2" width="13.5703125" style="1" customWidth="1"/>
    <col min="3" max="3" width="20.42578125" style="1" customWidth="1"/>
    <col min="4" max="4" width="15.5703125" style="1" customWidth="1"/>
    <col min="5" max="5" width="9.5703125" style="1" customWidth="1"/>
    <col min="6" max="6" width="10" style="1" customWidth="1"/>
    <col min="7" max="7" width="36.140625" style="1" customWidth="1"/>
    <col min="8" max="8" width="12.28515625" style="182" customWidth="1"/>
    <col min="9" max="9" width="63.7109375" style="1" customWidth="1"/>
    <col min="10" max="10" width="14" style="182" customWidth="1"/>
    <col min="11" max="11" width="17.7109375" style="182" customWidth="1"/>
    <col min="12" max="12" width="58.7109375" style="1" customWidth="1"/>
    <col min="13" max="13" width="4.5703125" style="219" customWidth="1"/>
    <col min="14" max="15" width="11.42578125" style="1"/>
    <col min="16" max="16" width="16.7109375" style="177" bestFit="1" customWidth="1"/>
    <col min="17" max="16384" width="11.42578125" style="1"/>
  </cols>
  <sheetData>
    <row r="1" spans="1:23" ht="21" x14ac:dyDescent="0.35">
      <c r="A1" s="318" t="s">
        <v>11</v>
      </c>
      <c r="B1" s="318"/>
      <c r="C1" s="318"/>
      <c r="D1" s="318"/>
      <c r="E1" s="318"/>
      <c r="F1" s="318"/>
      <c r="G1" s="318"/>
      <c r="H1" s="318"/>
      <c r="I1" s="318"/>
      <c r="J1" s="318"/>
      <c r="K1" s="318"/>
      <c r="L1" s="318"/>
      <c r="N1" s="293" t="s">
        <v>12</v>
      </c>
      <c r="O1" s="2"/>
      <c r="P1" s="183"/>
      <c r="Q1" s="2"/>
      <c r="R1" s="2"/>
      <c r="S1" s="2"/>
      <c r="T1" s="2"/>
      <c r="U1" s="2"/>
      <c r="V1" s="2"/>
      <c r="W1" s="2"/>
    </row>
    <row r="2" spans="1:23" ht="21" x14ac:dyDescent="0.35">
      <c r="A2" s="318" t="s">
        <v>503</v>
      </c>
      <c r="B2" s="318"/>
      <c r="C2" s="318"/>
      <c r="D2" s="318"/>
      <c r="E2" s="318"/>
      <c r="F2" s="318"/>
      <c r="G2" s="318"/>
      <c r="H2" s="318"/>
      <c r="I2" s="318"/>
      <c r="J2" s="318"/>
      <c r="K2" s="318"/>
      <c r="L2" s="318"/>
      <c r="M2" s="218"/>
      <c r="N2" s="2"/>
      <c r="O2" s="2"/>
      <c r="P2" s="183"/>
      <c r="Q2" s="2"/>
      <c r="R2" s="2"/>
      <c r="S2" s="2"/>
      <c r="T2" s="2"/>
      <c r="U2" s="2"/>
      <c r="V2" s="2"/>
      <c r="W2" s="2"/>
    </row>
    <row r="3" spans="1:23" ht="21" x14ac:dyDescent="0.35">
      <c r="A3" s="318" t="s">
        <v>374</v>
      </c>
      <c r="B3" s="318"/>
      <c r="C3" s="318"/>
      <c r="D3" s="318"/>
      <c r="E3" s="318"/>
      <c r="F3" s="318"/>
      <c r="G3" s="318"/>
      <c r="H3" s="318"/>
      <c r="I3" s="318"/>
      <c r="J3" s="318"/>
      <c r="K3" s="318"/>
      <c r="L3" s="318"/>
      <c r="M3" s="218"/>
      <c r="N3" s="2"/>
      <c r="O3" s="2"/>
      <c r="P3" s="183"/>
      <c r="Q3" s="2"/>
      <c r="R3" s="2"/>
      <c r="S3" s="2"/>
      <c r="T3" s="2"/>
      <c r="U3" s="2"/>
      <c r="V3" s="2"/>
      <c r="W3" s="2"/>
    </row>
    <row r="6" spans="1:23" s="180" customFormat="1" ht="45" x14ac:dyDescent="0.25">
      <c r="A6" s="185" t="s">
        <v>181</v>
      </c>
      <c r="B6" s="185" t="s">
        <v>182</v>
      </c>
      <c r="C6" s="185" t="s">
        <v>183</v>
      </c>
      <c r="D6" s="185" t="s">
        <v>184</v>
      </c>
      <c r="E6" s="185" t="s">
        <v>185</v>
      </c>
      <c r="F6" s="185" t="s">
        <v>116</v>
      </c>
      <c r="G6" s="185" t="s">
        <v>186</v>
      </c>
      <c r="H6" s="185" t="s">
        <v>367</v>
      </c>
      <c r="I6" s="185" t="s">
        <v>181</v>
      </c>
      <c r="J6" s="185" t="s">
        <v>441</v>
      </c>
      <c r="K6" s="185" t="s">
        <v>492</v>
      </c>
      <c r="L6" s="185" t="s">
        <v>501</v>
      </c>
      <c r="M6" s="220"/>
      <c r="P6" s="175"/>
    </row>
    <row r="7" spans="1:23" s="181" customFormat="1" ht="66.75" customHeight="1" x14ac:dyDescent="0.25">
      <c r="A7" s="202" t="s">
        <v>423</v>
      </c>
      <c r="B7" s="186" t="s">
        <v>70</v>
      </c>
      <c r="C7" s="186" t="s">
        <v>176</v>
      </c>
      <c r="D7" s="187">
        <v>45121</v>
      </c>
      <c r="E7" s="188" t="s">
        <v>178</v>
      </c>
      <c r="F7" s="186" t="s">
        <v>177</v>
      </c>
      <c r="G7" s="189" t="s">
        <v>355</v>
      </c>
      <c r="H7" s="187">
        <v>45219</v>
      </c>
      <c r="I7" s="191" t="s">
        <v>424</v>
      </c>
      <c r="J7" s="192" t="s">
        <v>177</v>
      </c>
      <c r="K7" s="193">
        <v>45219</v>
      </c>
      <c r="L7" s="194" t="s">
        <v>527</v>
      </c>
      <c r="M7" s="221" t="s">
        <v>524</v>
      </c>
      <c r="P7" s="176"/>
    </row>
    <row r="8" spans="1:23" s="181" customFormat="1" ht="78" customHeight="1" x14ac:dyDescent="0.25">
      <c r="A8" s="202" t="s">
        <v>425</v>
      </c>
      <c r="B8" s="186" t="s">
        <v>70</v>
      </c>
      <c r="C8" s="186" t="s">
        <v>176</v>
      </c>
      <c r="D8" s="187">
        <v>45124</v>
      </c>
      <c r="E8" s="186" t="s">
        <v>178</v>
      </c>
      <c r="F8" s="186" t="s">
        <v>178</v>
      </c>
      <c r="G8" s="189" t="s">
        <v>356</v>
      </c>
      <c r="H8" s="187">
        <v>45124</v>
      </c>
      <c r="I8" s="191" t="s">
        <v>426</v>
      </c>
      <c r="J8" s="192" t="s">
        <v>177</v>
      </c>
      <c r="K8" s="193" t="s">
        <v>500</v>
      </c>
      <c r="L8" s="194" t="s">
        <v>527</v>
      </c>
      <c r="M8" s="221" t="s">
        <v>524</v>
      </c>
      <c r="P8" s="176"/>
    </row>
    <row r="9" spans="1:23" s="181" customFormat="1" ht="94.5" customHeight="1" x14ac:dyDescent="0.25">
      <c r="A9" s="202" t="s">
        <v>427</v>
      </c>
      <c r="B9" s="186" t="s">
        <v>70</v>
      </c>
      <c r="C9" s="186" t="s">
        <v>176</v>
      </c>
      <c r="D9" s="187">
        <v>45131</v>
      </c>
      <c r="E9" s="188" t="s">
        <v>178</v>
      </c>
      <c r="F9" s="186" t="s">
        <v>177</v>
      </c>
      <c r="G9" s="189" t="s">
        <v>355</v>
      </c>
      <c r="H9" s="187">
        <v>45219</v>
      </c>
      <c r="I9" s="195" t="s">
        <v>428</v>
      </c>
      <c r="J9" s="192" t="s">
        <v>177</v>
      </c>
      <c r="K9" s="196">
        <v>45219</v>
      </c>
      <c r="L9" s="197" t="s">
        <v>528</v>
      </c>
      <c r="M9" s="221" t="s">
        <v>524</v>
      </c>
      <c r="P9" s="176"/>
    </row>
    <row r="10" spans="1:23" s="181" customFormat="1" ht="65.25" customHeight="1" x14ac:dyDescent="0.25">
      <c r="A10" s="202" t="s">
        <v>429</v>
      </c>
      <c r="B10" s="186" t="s">
        <v>70</v>
      </c>
      <c r="C10" s="186" t="s">
        <v>176</v>
      </c>
      <c r="D10" s="187">
        <v>45138</v>
      </c>
      <c r="E10" s="186" t="s">
        <v>178</v>
      </c>
      <c r="F10" s="186" t="s">
        <v>178</v>
      </c>
      <c r="G10" s="189" t="s">
        <v>357</v>
      </c>
      <c r="H10" s="187">
        <v>45138</v>
      </c>
      <c r="I10" s="195" t="s">
        <v>458</v>
      </c>
      <c r="J10" s="201" t="s">
        <v>451</v>
      </c>
      <c r="K10" s="193" t="s">
        <v>500</v>
      </c>
      <c r="L10" s="194" t="s">
        <v>538</v>
      </c>
      <c r="M10" s="221" t="s">
        <v>524</v>
      </c>
      <c r="P10" s="176"/>
    </row>
    <row r="11" spans="1:23" s="181" customFormat="1" ht="51.75" customHeight="1" x14ac:dyDescent="0.25">
      <c r="A11" s="202" t="s">
        <v>430</v>
      </c>
      <c r="B11" s="186" t="s">
        <v>70</v>
      </c>
      <c r="C11" s="186" t="s">
        <v>88</v>
      </c>
      <c r="D11" s="187">
        <v>45146</v>
      </c>
      <c r="E11" s="186" t="s">
        <v>178</v>
      </c>
      <c r="F11" s="186" t="s">
        <v>178</v>
      </c>
      <c r="G11" s="189" t="s">
        <v>356</v>
      </c>
      <c r="H11" s="187">
        <v>45146</v>
      </c>
      <c r="I11" s="195" t="s">
        <v>459</v>
      </c>
      <c r="J11" s="201" t="s">
        <v>451</v>
      </c>
      <c r="K11" s="193" t="s">
        <v>500</v>
      </c>
      <c r="L11" s="198" t="s">
        <v>540</v>
      </c>
      <c r="M11" s="221"/>
      <c r="P11" s="176"/>
    </row>
    <row r="12" spans="1:23" s="181" customFormat="1" ht="201.75" customHeight="1" x14ac:dyDescent="0.25">
      <c r="A12" s="202" t="s">
        <v>431</v>
      </c>
      <c r="B12" s="186" t="s">
        <v>70</v>
      </c>
      <c r="C12" s="186" t="s">
        <v>176</v>
      </c>
      <c r="D12" s="187">
        <v>45148</v>
      </c>
      <c r="E12" s="186" t="s">
        <v>178</v>
      </c>
      <c r="F12" s="186" t="s">
        <v>178</v>
      </c>
      <c r="G12" s="189" t="s">
        <v>356</v>
      </c>
      <c r="H12" s="187">
        <v>45148</v>
      </c>
      <c r="I12" s="195" t="s">
        <v>506</v>
      </c>
      <c r="J12" s="201" t="s">
        <v>451</v>
      </c>
      <c r="K12" s="193" t="s">
        <v>500</v>
      </c>
      <c r="L12" s="194" t="s">
        <v>529</v>
      </c>
      <c r="M12" s="221" t="s">
        <v>524</v>
      </c>
      <c r="P12" s="176"/>
    </row>
    <row r="13" spans="1:23" s="181" customFormat="1" ht="86.25" customHeight="1" x14ac:dyDescent="0.25">
      <c r="A13" s="202" t="s">
        <v>432</v>
      </c>
      <c r="B13" s="186" t="s">
        <v>70</v>
      </c>
      <c r="C13" s="186" t="s">
        <v>88</v>
      </c>
      <c r="D13" s="187">
        <v>45152</v>
      </c>
      <c r="E13" s="188" t="s">
        <v>178</v>
      </c>
      <c r="F13" s="186" t="s">
        <v>177</v>
      </c>
      <c r="G13" s="189" t="s">
        <v>237</v>
      </c>
      <c r="H13" s="187">
        <v>45282</v>
      </c>
      <c r="I13" s="195" t="s">
        <v>443</v>
      </c>
      <c r="J13" s="199" t="s">
        <v>451</v>
      </c>
      <c r="K13" s="196">
        <v>45282</v>
      </c>
      <c r="L13" s="190" t="s">
        <v>541</v>
      </c>
      <c r="M13" s="221"/>
      <c r="P13" s="176"/>
    </row>
    <row r="14" spans="1:23" s="181" customFormat="1" ht="94.5" customHeight="1" x14ac:dyDescent="0.25">
      <c r="A14" s="202" t="s">
        <v>433</v>
      </c>
      <c r="B14" s="186" t="s">
        <v>70</v>
      </c>
      <c r="C14" s="186" t="s">
        <v>176</v>
      </c>
      <c r="D14" s="187">
        <v>45153</v>
      </c>
      <c r="E14" s="188" t="s">
        <v>178</v>
      </c>
      <c r="F14" s="186" t="s">
        <v>177</v>
      </c>
      <c r="G14" s="189" t="s">
        <v>358</v>
      </c>
      <c r="H14" s="187">
        <v>45157</v>
      </c>
      <c r="I14" s="195" t="s">
        <v>434</v>
      </c>
      <c r="J14" s="192" t="s">
        <v>177</v>
      </c>
      <c r="K14" s="196">
        <v>45157</v>
      </c>
      <c r="L14" s="190" t="s">
        <v>530</v>
      </c>
      <c r="M14" s="221" t="s">
        <v>524</v>
      </c>
      <c r="P14" s="176"/>
    </row>
    <row r="15" spans="1:23" s="181" customFormat="1" ht="66" customHeight="1" x14ac:dyDescent="0.25">
      <c r="A15" s="202" t="s">
        <v>435</v>
      </c>
      <c r="B15" s="186" t="s">
        <v>70</v>
      </c>
      <c r="C15" s="186" t="s">
        <v>176</v>
      </c>
      <c r="D15" s="187">
        <v>45160</v>
      </c>
      <c r="E15" s="186" t="s">
        <v>178</v>
      </c>
      <c r="F15" s="186" t="s">
        <v>178</v>
      </c>
      <c r="G15" s="189" t="s">
        <v>359</v>
      </c>
      <c r="H15" s="187">
        <v>45160</v>
      </c>
      <c r="I15" s="195" t="s">
        <v>494</v>
      </c>
      <c r="J15" s="199" t="s">
        <v>451</v>
      </c>
      <c r="K15" s="193" t="s">
        <v>500</v>
      </c>
      <c r="L15" s="198" t="s">
        <v>531</v>
      </c>
      <c r="M15" s="221" t="s">
        <v>524</v>
      </c>
      <c r="P15" s="176"/>
    </row>
    <row r="16" spans="1:23" s="181" customFormat="1" ht="51.75" customHeight="1" x14ac:dyDescent="0.25">
      <c r="A16" s="202" t="s">
        <v>437</v>
      </c>
      <c r="B16" s="186" t="s">
        <v>70</v>
      </c>
      <c r="C16" s="186" t="s">
        <v>176</v>
      </c>
      <c r="D16" s="187">
        <v>45162</v>
      </c>
      <c r="E16" s="186" t="s">
        <v>178</v>
      </c>
      <c r="F16" s="186" t="s">
        <v>178</v>
      </c>
      <c r="G16" s="189" t="s">
        <v>356</v>
      </c>
      <c r="H16" s="187">
        <v>45162</v>
      </c>
      <c r="I16" s="195" t="s">
        <v>438</v>
      </c>
      <c r="J16" s="192" t="s">
        <v>177</v>
      </c>
      <c r="K16" s="193" t="s">
        <v>500</v>
      </c>
      <c r="L16" s="194" t="s">
        <v>527</v>
      </c>
      <c r="M16" s="221" t="s">
        <v>524</v>
      </c>
      <c r="P16" s="176"/>
    </row>
    <row r="17" spans="1:16" s="181" customFormat="1" ht="114" customHeight="1" x14ac:dyDescent="0.25">
      <c r="A17" s="202" t="s">
        <v>439</v>
      </c>
      <c r="B17" s="186" t="s">
        <v>70</v>
      </c>
      <c r="C17" s="186" t="s">
        <v>176</v>
      </c>
      <c r="D17" s="187">
        <v>45168</v>
      </c>
      <c r="E17" s="186" t="s">
        <v>178</v>
      </c>
      <c r="F17" s="186" t="s">
        <v>178</v>
      </c>
      <c r="G17" s="189" t="s">
        <v>360</v>
      </c>
      <c r="H17" s="187">
        <v>45168</v>
      </c>
      <c r="I17" s="195" t="s">
        <v>440</v>
      </c>
      <c r="J17" s="192" t="s">
        <v>177</v>
      </c>
      <c r="K17" s="193" t="s">
        <v>500</v>
      </c>
      <c r="L17" s="194" t="s">
        <v>527</v>
      </c>
      <c r="M17" s="221" t="s">
        <v>524</v>
      </c>
      <c r="P17" s="176"/>
    </row>
    <row r="18" spans="1:16" s="181" customFormat="1" ht="159.75" customHeight="1" x14ac:dyDescent="0.25">
      <c r="A18" s="202" t="s">
        <v>442</v>
      </c>
      <c r="B18" s="186" t="s">
        <v>70</v>
      </c>
      <c r="C18" s="186" t="s">
        <v>88</v>
      </c>
      <c r="D18" s="187">
        <v>45173</v>
      </c>
      <c r="E18" s="186" t="s">
        <v>178</v>
      </c>
      <c r="F18" s="186" t="s">
        <v>178</v>
      </c>
      <c r="G18" s="189" t="s">
        <v>361</v>
      </c>
      <c r="H18" s="187">
        <v>45173</v>
      </c>
      <c r="I18" s="195" t="s">
        <v>495</v>
      </c>
      <c r="J18" s="199" t="s">
        <v>451</v>
      </c>
      <c r="K18" s="193" t="s">
        <v>500</v>
      </c>
      <c r="L18" s="190" t="s">
        <v>542</v>
      </c>
      <c r="M18" s="221"/>
      <c r="P18" s="176"/>
    </row>
    <row r="19" spans="1:16" s="181" customFormat="1" ht="62.25" customHeight="1" x14ac:dyDescent="0.25">
      <c r="A19" s="202" t="s">
        <v>444</v>
      </c>
      <c r="B19" s="186" t="s">
        <v>70</v>
      </c>
      <c r="C19" s="186" t="s">
        <v>176</v>
      </c>
      <c r="D19" s="187">
        <v>45176</v>
      </c>
      <c r="E19" s="188" t="s">
        <v>178</v>
      </c>
      <c r="F19" s="186" t="s">
        <v>177</v>
      </c>
      <c r="G19" s="189" t="s">
        <v>362</v>
      </c>
      <c r="H19" s="187">
        <v>45214</v>
      </c>
      <c r="I19" s="195" t="s">
        <v>463</v>
      </c>
      <c r="J19" s="192" t="s">
        <v>177</v>
      </c>
      <c r="K19" s="196">
        <v>45214</v>
      </c>
      <c r="L19" s="190" t="s">
        <v>530</v>
      </c>
      <c r="M19" s="221" t="s">
        <v>524</v>
      </c>
      <c r="P19" s="176"/>
    </row>
    <row r="20" spans="1:16" s="181" customFormat="1" ht="126.75" customHeight="1" x14ac:dyDescent="0.25">
      <c r="A20" s="202" t="s">
        <v>460</v>
      </c>
      <c r="B20" s="186" t="s">
        <v>70</v>
      </c>
      <c r="C20" s="186" t="s">
        <v>88</v>
      </c>
      <c r="D20" s="187">
        <v>45182</v>
      </c>
      <c r="E20" s="188" t="s">
        <v>178</v>
      </c>
      <c r="F20" s="186" t="s">
        <v>177</v>
      </c>
      <c r="G20" s="189" t="s">
        <v>363</v>
      </c>
      <c r="H20" s="187">
        <v>45185</v>
      </c>
      <c r="I20" s="195" t="s">
        <v>461</v>
      </c>
      <c r="J20" s="192" t="s">
        <v>177</v>
      </c>
      <c r="K20" s="196">
        <v>45185</v>
      </c>
      <c r="L20" s="198" t="s">
        <v>543</v>
      </c>
      <c r="M20" s="221"/>
      <c r="P20" s="176"/>
    </row>
    <row r="21" spans="1:16" s="181" customFormat="1" ht="157.5" customHeight="1" x14ac:dyDescent="0.25">
      <c r="A21" s="202" t="s">
        <v>462</v>
      </c>
      <c r="B21" s="186" t="s">
        <v>70</v>
      </c>
      <c r="C21" s="186" t="s">
        <v>88</v>
      </c>
      <c r="D21" s="187">
        <v>45188</v>
      </c>
      <c r="E21" s="188" t="s">
        <v>178</v>
      </c>
      <c r="F21" s="186" t="s">
        <v>177</v>
      </c>
      <c r="G21" s="189" t="s">
        <v>363</v>
      </c>
      <c r="H21" s="187">
        <v>45191</v>
      </c>
      <c r="I21" s="195" t="s">
        <v>496</v>
      </c>
      <c r="J21" s="199" t="s">
        <v>451</v>
      </c>
      <c r="K21" s="196">
        <v>45191</v>
      </c>
      <c r="L21" s="198" t="s">
        <v>544</v>
      </c>
      <c r="M21" s="221"/>
      <c r="P21" s="176"/>
    </row>
    <row r="22" spans="1:16" s="181" customFormat="1" ht="45" x14ac:dyDescent="0.25">
      <c r="A22" s="202" t="s">
        <v>445</v>
      </c>
      <c r="B22" s="186" t="s">
        <v>70</v>
      </c>
      <c r="C22" s="186" t="s">
        <v>88</v>
      </c>
      <c r="D22" s="187">
        <v>45191</v>
      </c>
      <c r="E22" s="186" t="s">
        <v>178</v>
      </c>
      <c r="F22" s="186" t="s">
        <v>178</v>
      </c>
      <c r="G22" s="189" t="s">
        <v>364</v>
      </c>
      <c r="H22" s="187">
        <v>45191</v>
      </c>
      <c r="I22" s="195" t="s">
        <v>446</v>
      </c>
      <c r="J22" s="200" t="s">
        <v>177</v>
      </c>
      <c r="K22" s="193" t="s">
        <v>500</v>
      </c>
      <c r="L22" s="195" t="s">
        <v>545</v>
      </c>
      <c r="M22" s="221"/>
      <c r="P22" s="176"/>
    </row>
    <row r="23" spans="1:16" s="181" customFormat="1" ht="126.75" customHeight="1" x14ac:dyDescent="0.25">
      <c r="A23" s="202" t="s">
        <v>447</v>
      </c>
      <c r="B23" s="186" t="s">
        <v>70</v>
      </c>
      <c r="C23" s="186" t="s">
        <v>88</v>
      </c>
      <c r="D23" s="187">
        <v>45198</v>
      </c>
      <c r="E23" s="186" t="s">
        <v>178</v>
      </c>
      <c r="F23" s="186" t="s">
        <v>178</v>
      </c>
      <c r="G23" s="189" t="s">
        <v>361</v>
      </c>
      <c r="H23" s="187">
        <v>45198</v>
      </c>
      <c r="I23" s="195" t="s">
        <v>499</v>
      </c>
      <c r="J23" s="199" t="s">
        <v>451</v>
      </c>
      <c r="K23" s="193" t="s">
        <v>500</v>
      </c>
      <c r="L23" s="190" t="s">
        <v>546</v>
      </c>
      <c r="M23" s="221"/>
      <c r="P23" s="176"/>
    </row>
    <row r="24" spans="1:16" s="181" customFormat="1" ht="36" customHeight="1" x14ac:dyDescent="0.25">
      <c r="A24" s="202" t="s">
        <v>448</v>
      </c>
      <c r="B24" s="186" t="s">
        <v>70</v>
      </c>
      <c r="C24" s="186" t="s">
        <v>176</v>
      </c>
      <c r="D24" s="187">
        <v>45202</v>
      </c>
      <c r="E24" s="188" t="s">
        <v>178</v>
      </c>
      <c r="F24" s="186" t="s">
        <v>177</v>
      </c>
      <c r="G24" s="189" t="s">
        <v>365</v>
      </c>
      <c r="H24" s="187">
        <v>45207</v>
      </c>
      <c r="I24" s="195" t="s">
        <v>497</v>
      </c>
      <c r="J24" s="200" t="s">
        <v>177</v>
      </c>
      <c r="K24" s="196">
        <v>45207</v>
      </c>
      <c r="L24" s="190" t="s">
        <v>530</v>
      </c>
      <c r="M24" s="221" t="s">
        <v>524</v>
      </c>
      <c r="P24" s="176"/>
    </row>
    <row r="25" spans="1:16" s="181" customFormat="1" ht="98.25" customHeight="1" x14ac:dyDescent="0.25">
      <c r="A25" s="202" t="s">
        <v>449</v>
      </c>
      <c r="B25" s="186" t="s">
        <v>70</v>
      </c>
      <c r="C25" s="186" t="s">
        <v>176</v>
      </c>
      <c r="D25" s="187">
        <v>45205</v>
      </c>
      <c r="E25" s="186" t="s">
        <v>178</v>
      </c>
      <c r="F25" s="186" t="s">
        <v>178</v>
      </c>
      <c r="G25" s="189" t="s">
        <v>356</v>
      </c>
      <c r="H25" s="187">
        <v>45205</v>
      </c>
      <c r="I25" s="209" t="s">
        <v>450</v>
      </c>
      <c r="J25" s="210" t="s">
        <v>177</v>
      </c>
      <c r="K25" s="193" t="s">
        <v>500</v>
      </c>
      <c r="L25" s="190" t="s">
        <v>532</v>
      </c>
      <c r="M25" s="221" t="s">
        <v>524</v>
      </c>
      <c r="P25" s="176"/>
    </row>
    <row r="26" spans="1:16" s="181" customFormat="1" ht="183" customHeight="1" x14ac:dyDescent="0.25">
      <c r="A26" s="202" t="s">
        <v>464</v>
      </c>
      <c r="B26" s="186" t="s">
        <v>70</v>
      </c>
      <c r="C26" s="186" t="s">
        <v>176</v>
      </c>
      <c r="D26" s="187">
        <v>45208</v>
      </c>
      <c r="E26" s="188" t="s">
        <v>178</v>
      </c>
      <c r="F26" s="186" t="s">
        <v>177</v>
      </c>
      <c r="G26" s="189" t="s">
        <v>363</v>
      </c>
      <c r="H26" s="187">
        <v>45221</v>
      </c>
      <c r="I26" s="195" t="s">
        <v>465</v>
      </c>
      <c r="J26" s="200" t="s">
        <v>177</v>
      </c>
      <c r="K26" s="196">
        <v>45221</v>
      </c>
      <c r="L26" s="190" t="s">
        <v>530</v>
      </c>
      <c r="M26" s="221" t="s">
        <v>524</v>
      </c>
      <c r="P26" s="176"/>
    </row>
    <row r="27" spans="1:16" s="181" customFormat="1" ht="109.5" customHeight="1" x14ac:dyDescent="0.25">
      <c r="A27" s="202" t="s">
        <v>466</v>
      </c>
      <c r="B27" s="186" t="s">
        <v>70</v>
      </c>
      <c r="C27" s="186" t="s">
        <v>176</v>
      </c>
      <c r="D27" s="187">
        <v>45208</v>
      </c>
      <c r="E27" s="188" t="s">
        <v>178</v>
      </c>
      <c r="F27" s="186" t="s">
        <v>177</v>
      </c>
      <c r="G27" s="189" t="s">
        <v>360</v>
      </c>
      <c r="H27" s="187">
        <v>45211</v>
      </c>
      <c r="I27" s="195" t="s">
        <v>467</v>
      </c>
      <c r="J27" s="200" t="s">
        <v>177</v>
      </c>
      <c r="K27" s="196">
        <v>45211</v>
      </c>
      <c r="L27" s="190" t="s">
        <v>533</v>
      </c>
      <c r="M27" s="221" t="s">
        <v>524</v>
      </c>
      <c r="P27" s="176"/>
    </row>
    <row r="28" spans="1:16" s="181" customFormat="1" ht="96.75" customHeight="1" x14ac:dyDescent="0.25">
      <c r="A28" s="202" t="s">
        <v>468</v>
      </c>
      <c r="B28" s="186" t="s">
        <v>70</v>
      </c>
      <c r="C28" s="186" t="s">
        <v>88</v>
      </c>
      <c r="D28" s="187">
        <v>45216</v>
      </c>
      <c r="E28" s="188" t="s">
        <v>178</v>
      </c>
      <c r="F28" s="186" t="s">
        <v>177</v>
      </c>
      <c r="G28" s="189" t="s">
        <v>366</v>
      </c>
      <c r="H28" s="187">
        <v>45221</v>
      </c>
      <c r="I28" s="195" t="s">
        <v>498</v>
      </c>
      <c r="J28" s="199" t="s">
        <v>451</v>
      </c>
      <c r="K28" s="196">
        <v>45221</v>
      </c>
      <c r="L28" s="190" t="s">
        <v>547</v>
      </c>
      <c r="M28" s="221"/>
      <c r="P28" s="176"/>
    </row>
    <row r="29" spans="1:16" s="181" customFormat="1" ht="95.25" customHeight="1" x14ac:dyDescent="0.25">
      <c r="A29" s="202" t="s">
        <v>452</v>
      </c>
      <c r="B29" s="186" t="s">
        <v>70</v>
      </c>
      <c r="C29" s="186" t="s">
        <v>176</v>
      </c>
      <c r="D29" s="187">
        <v>45222</v>
      </c>
      <c r="E29" s="186" t="s">
        <v>178</v>
      </c>
      <c r="F29" s="186" t="s">
        <v>178</v>
      </c>
      <c r="G29" s="189" t="s">
        <v>358</v>
      </c>
      <c r="H29" s="187">
        <v>45223</v>
      </c>
      <c r="I29" s="195" t="s">
        <v>453</v>
      </c>
      <c r="J29" s="200" t="s">
        <v>177</v>
      </c>
      <c r="K29" s="193" t="s">
        <v>500</v>
      </c>
      <c r="L29" s="198" t="s">
        <v>504</v>
      </c>
      <c r="M29" s="221"/>
      <c r="P29" s="176"/>
    </row>
    <row r="30" spans="1:16" s="181" customFormat="1" ht="234.75" customHeight="1" x14ac:dyDescent="0.25">
      <c r="A30" s="202" t="s">
        <v>454</v>
      </c>
      <c r="B30" s="186" t="s">
        <v>70</v>
      </c>
      <c r="C30" s="186" t="s">
        <v>176</v>
      </c>
      <c r="D30" s="187">
        <v>45230</v>
      </c>
      <c r="E30" s="186" t="s">
        <v>178</v>
      </c>
      <c r="F30" s="186" t="s">
        <v>178</v>
      </c>
      <c r="G30" s="189" t="s">
        <v>366</v>
      </c>
      <c r="H30" s="187">
        <v>45237</v>
      </c>
      <c r="I30" s="195" t="s">
        <v>502</v>
      </c>
      <c r="J30" s="199" t="s">
        <v>178</v>
      </c>
      <c r="K30" s="193" t="s">
        <v>500</v>
      </c>
      <c r="L30" s="198" t="s">
        <v>566</v>
      </c>
      <c r="M30" s="221"/>
      <c r="P30" s="176"/>
    </row>
    <row r="31" spans="1:16" s="181" customFormat="1" ht="66" customHeight="1" x14ac:dyDescent="0.25">
      <c r="A31" s="202" t="s">
        <v>478</v>
      </c>
      <c r="B31" s="186" t="s">
        <v>70</v>
      </c>
      <c r="C31" s="186" t="s">
        <v>176</v>
      </c>
      <c r="D31" s="187">
        <v>45246</v>
      </c>
      <c r="E31" s="188" t="s">
        <v>178</v>
      </c>
      <c r="F31" s="186" t="s">
        <v>177</v>
      </c>
      <c r="G31" s="189" t="s">
        <v>365</v>
      </c>
      <c r="H31" s="187">
        <v>45248</v>
      </c>
      <c r="I31" s="195" t="s">
        <v>479</v>
      </c>
      <c r="J31" s="200" t="s">
        <v>177</v>
      </c>
      <c r="K31" s="196">
        <v>45248</v>
      </c>
      <c r="L31" s="198" t="s">
        <v>482</v>
      </c>
      <c r="M31" s="221"/>
      <c r="P31" s="176"/>
    </row>
    <row r="32" spans="1:16" s="181" customFormat="1" ht="85.5" customHeight="1" x14ac:dyDescent="0.25">
      <c r="A32" s="202" t="s">
        <v>480</v>
      </c>
      <c r="B32" s="186" t="s">
        <v>70</v>
      </c>
      <c r="C32" s="186" t="s">
        <v>176</v>
      </c>
      <c r="D32" s="187">
        <v>45250</v>
      </c>
      <c r="E32" s="188" t="s">
        <v>178</v>
      </c>
      <c r="F32" s="186" t="s">
        <v>177</v>
      </c>
      <c r="G32" s="189" t="s">
        <v>360</v>
      </c>
      <c r="H32" s="187">
        <v>45253</v>
      </c>
      <c r="I32" s="195" t="s">
        <v>481</v>
      </c>
      <c r="J32" s="200" t="s">
        <v>177</v>
      </c>
      <c r="K32" s="196">
        <v>45253</v>
      </c>
      <c r="L32" s="194" t="s">
        <v>483</v>
      </c>
      <c r="M32" s="221"/>
      <c r="P32" s="176"/>
    </row>
    <row r="33" spans="1:16" s="181" customFormat="1" ht="63" customHeight="1" x14ac:dyDescent="0.25">
      <c r="A33" s="202" t="s">
        <v>455</v>
      </c>
      <c r="B33" s="186" t="s">
        <v>70</v>
      </c>
      <c r="C33" s="186" t="s">
        <v>176</v>
      </c>
      <c r="D33" s="187">
        <v>45258</v>
      </c>
      <c r="E33" s="186" t="s">
        <v>178</v>
      </c>
      <c r="F33" s="186" t="s">
        <v>178</v>
      </c>
      <c r="G33" s="189" t="s">
        <v>356</v>
      </c>
      <c r="H33" s="187">
        <v>45258</v>
      </c>
      <c r="I33" s="209" t="s">
        <v>456</v>
      </c>
      <c r="J33" s="210" t="s">
        <v>177</v>
      </c>
      <c r="K33" s="211" t="s">
        <v>500</v>
      </c>
      <c r="L33" s="197" t="s">
        <v>525</v>
      </c>
      <c r="M33" s="221"/>
      <c r="P33" s="176"/>
    </row>
    <row r="34" spans="1:16" s="181" customFormat="1" ht="81" customHeight="1" x14ac:dyDescent="0.25">
      <c r="A34" s="202" t="s">
        <v>484</v>
      </c>
      <c r="B34" s="186" t="s">
        <v>70</v>
      </c>
      <c r="C34" s="186" t="s">
        <v>176</v>
      </c>
      <c r="D34" s="187">
        <v>45264</v>
      </c>
      <c r="E34" s="188" t="s">
        <v>178</v>
      </c>
      <c r="F34" s="186" t="s">
        <v>177</v>
      </c>
      <c r="G34" s="189" t="s">
        <v>360</v>
      </c>
      <c r="H34" s="187">
        <v>45266</v>
      </c>
      <c r="I34" s="195" t="s">
        <v>485</v>
      </c>
      <c r="J34" s="200" t="s">
        <v>177</v>
      </c>
      <c r="K34" s="196">
        <v>45261</v>
      </c>
      <c r="L34" s="194" t="s">
        <v>505</v>
      </c>
      <c r="M34" s="221"/>
      <c r="P34" s="176"/>
    </row>
    <row r="35" spans="1:16" s="181" customFormat="1" ht="65.25" customHeight="1" x14ac:dyDescent="0.25">
      <c r="A35" s="202" t="s">
        <v>457</v>
      </c>
      <c r="B35" s="186" t="s">
        <v>70</v>
      </c>
      <c r="C35" s="186" t="s">
        <v>176</v>
      </c>
      <c r="D35" s="187">
        <v>45267</v>
      </c>
      <c r="E35" s="186" t="s">
        <v>178</v>
      </c>
      <c r="F35" s="186" t="s">
        <v>178</v>
      </c>
      <c r="G35" s="189" t="s">
        <v>356</v>
      </c>
      <c r="H35" s="187">
        <v>45267</v>
      </c>
      <c r="I35" s="209" t="s">
        <v>456</v>
      </c>
      <c r="J35" s="210" t="s">
        <v>177</v>
      </c>
      <c r="K35" s="211" t="s">
        <v>500</v>
      </c>
      <c r="L35" s="197" t="s">
        <v>526</v>
      </c>
      <c r="M35" s="221"/>
      <c r="P35" s="176"/>
    </row>
    <row r="36" spans="1:16" s="181" customFormat="1" ht="39.75" customHeight="1" x14ac:dyDescent="0.25">
      <c r="A36" s="202" t="s">
        <v>486</v>
      </c>
      <c r="B36" s="186" t="s">
        <v>70</v>
      </c>
      <c r="C36" s="186" t="s">
        <v>176</v>
      </c>
      <c r="D36" s="187">
        <v>45272</v>
      </c>
      <c r="E36" s="188" t="s">
        <v>178</v>
      </c>
      <c r="F36" s="186" t="s">
        <v>177</v>
      </c>
      <c r="G36" s="189" t="s">
        <v>365</v>
      </c>
      <c r="H36" s="187">
        <v>45274</v>
      </c>
      <c r="I36" s="195" t="s">
        <v>487</v>
      </c>
      <c r="J36" s="199" t="s">
        <v>451</v>
      </c>
      <c r="K36" s="196">
        <v>45274</v>
      </c>
      <c r="L36" s="190" t="s">
        <v>539</v>
      </c>
      <c r="M36" s="221"/>
      <c r="P36" s="176"/>
    </row>
    <row r="37" spans="1:16" s="181" customFormat="1" ht="216" customHeight="1" x14ac:dyDescent="0.25">
      <c r="A37" s="202" t="s">
        <v>488</v>
      </c>
      <c r="B37" s="186" t="s">
        <v>70</v>
      </c>
      <c r="C37" s="186" t="s">
        <v>176</v>
      </c>
      <c r="D37" s="187">
        <v>45281</v>
      </c>
      <c r="E37" s="188" t="s">
        <v>178</v>
      </c>
      <c r="F37" s="186" t="s">
        <v>177</v>
      </c>
      <c r="G37" s="189" t="s">
        <v>359</v>
      </c>
      <c r="H37" s="187">
        <v>45283</v>
      </c>
      <c r="I37" s="195" t="s">
        <v>489</v>
      </c>
      <c r="J37" s="201" t="s">
        <v>178</v>
      </c>
      <c r="K37" s="196">
        <v>45288</v>
      </c>
      <c r="L37" s="198" t="s">
        <v>535</v>
      </c>
      <c r="M37" s="221" t="s">
        <v>524</v>
      </c>
      <c r="P37" s="176"/>
    </row>
    <row r="38" spans="1:16" s="181" customFormat="1" ht="81.75" customHeight="1" x14ac:dyDescent="0.25">
      <c r="A38" s="202" t="s">
        <v>490</v>
      </c>
      <c r="B38" s="186" t="s">
        <v>70</v>
      </c>
      <c r="C38" s="186" t="s">
        <v>176</v>
      </c>
      <c r="D38" s="187">
        <v>45286</v>
      </c>
      <c r="E38" s="188" t="s">
        <v>178</v>
      </c>
      <c r="F38" s="186" t="s">
        <v>177</v>
      </c>
      <c r="G38" s="189" t="s">
        <v>360</v>
      </c>
      <c r="H38" s="187">
        <v>45289</v>
      </c>
      <c r="I38" s="195" t="s">
        <v>491</v>
      </c>
      <c r="J38" s="200" t="s">
        <v>177</v>
      </c>
      <c r="K38" s="196">
        <v>45289</v>
      </c>
      <c r="L38" s="194" t="s">
        <v>493</v>
      </c>
      <c r="M38" s="221"/>
      <c r="P38" s="176"/>
    </row>
    <row r="41" spans="1:16" ht="21" hidden="1" x14ac:dyDescent="0.35">
      <c r="A41" s="215" t="s">
        <v>190</v>
      </c>
      <c r="B41" s="216"/>
      <c r="C41" s="216"/>
      <c r="D41" s="216"/>
      <c r="E41" s="216"/>
      <c r="F41" s="216"/>
      <c r="G41" s="216"/>
      <c r="H41" s="217"/>
    </row>
    <row r="42" spans="1:16" hidden="1" x14ac:dyDescent="0.25">
      <c r="A42" s="216"/>
      <c r="B42" s="216"/>
      <c r="C42" s="216"/>
      <c r="D42" s="216"/>
      <c r="E42" s="216"/>
      <c r="F42" s="216"/>
      <c r="G42" s="216"/>
      <c r="H42" s="217"/>
    </row>
    <row r="43" spans="1:16" s="203" customFormat="1" ht="15.75" hidden="1" x14ac:dyDescent="0.25">
      <c r="A43" s="212" t="s">
        <v>523</v>
      </c>
      <c r="B43" s="213"/>
      <c r="C43" s="213"/>
      <c r="D43" s="213"/>
      <c r="E43" s="213"/>
      <c r="F43" s="213"/>
      <c r="G43" s="213"/>
      <c r="H43" s="214"/>
      <c r="J43" s="204"/>
      <c r="K43" s="204"/>
      <c r="M43" s="222"/>
      <c r="P43" s="205"/>
    </row>
    <row r="44" spans="1:16" s="203" customFormat="1" ht="6.75" hidden="1" customHeight="1" x14ac:dyDescent="0.25">
      <c r="A44" s="213"/>
      <c r="B44" s="213"/>
      <c r="C44" s="213"/>
      <c r="D44" s="213"/>
      <c r="E44" s="213"/>
      <c r="F44" s="213"/>
      <c r="G44" s="213"/>
      <c r="H44" s="214"/>
      <c r="J44" s="204"/>
      <c r="K44" s="204"/>
      <c r="M44" s="222"/>
      <c r="P44" s="205"/>
    </row>
    <row r="45" spans="1:16" s="206" customFormat="1" ht="34.5" hidden="1" customHeight="1" x14ac:dyDescent="0.25">
      <c r="A45" s="316" t="s">
        <v>553</v>
      </c>
      <c r="B45" s="316"/>
      <c r="C45" s="316"/>
      <c r="D45" s="316"/>
      <c r="E45" s="316"/>
      <c r="F45" s="316"/>
      <c r="G45" s="316"/>
      <c r="H45" s="316"/>
      <c r="J45" s="207"/>
      <c r="K45" s="207"/>
      <c r="M45" s="223"/>
      <c r="P45" s="208"/>
    </row>
    <row r="46" spans="1:16" s="203" customFormat="1" ht="31.5" hidden="1" customHeight="1" x14ac:dyDescent="0.25">
      <c r="A46" s="316" t="s">
        <v>534</v>
      </c>
      <c r="B46" s="316"/>
      <c r="C46" s="316"/>
      <c r="D46" s="316"/>
      <c r="E46" s="316"/>
      <c r="F46" s="316"/>
      <c r="G46" s="316"/>
      <c r="H46" s="316"/>
      <c r="J46" s="204"/>
      <c r="K46" s="204"/>
      <c r="M46" s="222"/>
      <c r="P46" s="205"/>
    </row>
    <row r="47" spans="1:16" s="203" customFormat="1" ht="35.25" hidden="1" customHeight="1" x14ac:dyDescent="0.25">
      <c r="A47" s="316" t="s">
        <v>548</v>
      </c>
      <c r="B47" s="316"/>
      <c r="C47" s="316"/>
      <c r="D47" s="316"/>
      <c r="E47" s="316"/>
      <c r="F47" s="316"/>
      <c r="G47" s="316"/>
      <c r="H47" s="316"/>
      <c r="J47" s="204"/>
      <c r="K47" s="204"/>
      <c r="M47" s="222"/>
      <c r="P47" s="205"/>
    </row>
    <row r="48" spans="1:16" ht="39" hidden="1" customHeight="1" x14ac:dyDescent="0.25">
      <c r="A48" s="316" t="s">
        <v>537</v>
      </c>
      <c r="B48" s="316"/>
      <c r="C48" s="316"/>
      <c r="D48" s="316"/>
      <c r="E48" s="316"/>
      <c r="F48" s="316"/>
      <c r="G48" s="316"/>
      <c r="H48" s="316"/>
    </row>
    <row r="49" spans="1:8" ht="34.5" hidden="1" customHeight="1" x14ac:dyDescent="0.25">
      <c r="A49" s="316" t="s">
        <v>536</v>
      </c>
      <c r="B49" s="316"/>
      <c r="C49" s="316"/>
      <c r="D49" s="316"/>
      <c r="E49" s="316"/>
      <c r="F49" s="316"/>
      <c r="G49" s="316"/>
      <c r="H49" s="316"/>
    </row>
    <row r="50" spans="1:8" ht="52.5" hidden="1" customHeight="1" x14ac:dyDescent="0.25">
      <c r="A50" s="316" t="s">
        <v>551</v>
      </c>
      <c r="B50" s="316"/>
      <c r="C50" s="316"/>
      <c r="D50" s="316"/>
      <c r="E50" s="316"/>
      <c r="F50" s="316"/>
      <c r="G50" s="316"/>
      <c r="H50" s="316"/>
    </row>
    <row r="51" spans="1:8" ht="36.75" hidden="1" customHeight="1" x14ac:dyDescent="0.25">
      <c r="A51" s="316" t="s">
        <v>549</v>
      </c>
      <c r="B51" s="316"/>
      <c r="C51" s="316"/>
      <c r="D51" s="316"/>
      <c r="E51" s="316"/>
      <c r="F51" s="316"/>
      <c r="G51" s="316"/>
      <c r="H51" s="316"/>
    </row>
    <row r="52" spans="1:8" ht="49.5" hidden="1" customHeight="1" x14ac:dyDescent="0.25">
      <c r="A52" s="317" t="s">
        <v>550</v>
      </c>
      <c r="B52" s="317"/>
      <c r="C52" s="317"/>
      <c r="D52" s="317"/>
      <c r="E52" s="317"/>
      <c r="F52" s="317"/>
      <c r="G52" s="317"/>
      <c r="H52" s="317"/>
    </row>
    <row r="53" spans="1:8" ht="33" hidden="1" customHeight="1" x14ac:dyDescent="0.25">
      <c r="A53" s="317" t="s">
        <v>552</v>
      </c>
      <c r="B53" s="317"/>
      <c r="C53" s="317"/>
      <c r="D53" s="317"/>
      <c r="E53" s="317"/>
      <c r="F53" s="317"/>
      <c r="G53" s="317"/>
      <c r="H53" s="317"/>
    </row>
  </sheetData>
  <autoFilter ref="A6:W38" xr:uid="{E8C46310-B0F5-40FF-98B0-43D293244069}"/>
  <mergeCells count="12">
    <mergeCell ref="A51:H51"/>
    <mergeCell ref="A52:H52"/>
    <mergeCell ref="A53:H53"/>
    <mergeCell ref="A1:L1"/>
    <mergeCell ref="A2:L2"/>
    <mergeCell ref="A3:L3"/>
    <mergeCell ref="A50:H50"/>
    <mergeCell ref="A45:H45"/>
    <mergeCell ref="A46:H46"/>
    <mergeCell ref="A47:H47"/>
    <mergeCell ref="A48:H48"/>
    <mergeCell ref="A49:H49"/>
  </mergeCells>
  <hyperlinks>
    <hyperlink ref="N1" location="INICIO" display="Regresar" xr:uid="{5A2CF9CC-4B6D-4B21-8D3B-664E9CB3645C}"/>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62"/>
  <sheetViews>
    <sheetView zoomScale="91" zoomScaleNormal="91" workbookViewId="0">
      <selection activeCell="F16" sqref="F16"/>
    </sheetView>
  </sheetViews>
  <sheetFormatPr baseColWidth="10" defaultColWidth="11.42578125" defaultRowHeight="16.5" x14ac:dyDescent="0.3"/>
  <cols>
    <col min="1" max="1" width="6.28515625" style="4" customWidth="1"/>
    <col min="2" max="2" width="83.28515625" style="4" customWidth="1"/>
    <col min="3" max="3" width="18.5703125" style="4" customWidth="1"/>
    <col min="4" max="4" width="53.28515625" style="4" customWidth="1"/>
    <col min="5" max="5" width="20.85546875" style="4" customWidth="1"/>
    <col min="6" max="6" width="56.85546875" style="4" customWidth="1"/>
    <col min="7" max="16384" width="11.42578125" style="4"/>
  </cols>
  <sheetData>
    <row r="1" spans="1:15" ht="18.75" x14ac:dyDescent="0.3">
      <c r="A1" s="299" t="s">
        <v>11</v>
      </c>
      <c r="B1" s="299"/>
      <c r="C1" s="299"/>
      <c r="D1" s="299"/>
      <c r="E1" s="299"/>
      <c r="F1" s="299"/>
      <c r="G1" s="299"/>
      <c r="H1" s="46" t="s">
        <v>12</v>
      </c>
      <c r="I1" s="9"/>
      <c r="J1" s="9"/>
      <c r="K1" s="9"/>
      <c r="L1" s="9"/>
      <c r="M1" s="9"/>
      <c r="N1" s="9"/>
      <c r="O1" s="9"/>
    </row>
    <row r="2" spans="1:15" ht="18.75" x14ac:dyDescent="0.3">
      <c r="A2" s="299" t="s">
        <v>187</v>
      </c>
      <c r="B2" s="299"/>
      <c r="C2" s="299"/>
      <c r="D2" s="299"/>
      <c r="E2" s="299"/>
      <c r="F2" s="299"/>
      <c r="G2" s="299"/>
      <c r="H2" s="9"/>
      <c r="I2" s="9"/>
      <c r="J2" s="9"/>
      <c r="K2" s="9"/>
      <c r="L2" s="9"/>
      <c r="M2" s="9"/>
      <c r="N2" s="9"/>
      <c r="O2" s="9"/>
    </row>
    <row r="3" spans="1:15" ht="18.75" x14ac:dyDescent="0.3">
      <c r="A3" s="299" t="s">
        <v>333</v>
      </c>
      <c r="B3" s="299"/>
      <c r="C3" s="299"/>
      <c r="D3" s="299"/>
      <c r="E3" s="299"/>
      <c r="F3" s="299"/>
      <c r="G3" s="299"/>
      <c r="H3" s="9"/>
      <c r="I3" s="9"/>
      <c r="J3" s="9"/>
      <c r="K3" s="9"/>
      <c r="L3" s="9"/>
      <c r="M3" s="9"/>
      <c r="N3" s="9"/>
      <c r="O3" s="9"/>
    </row>
    <row r="4" spans="1:15" ht="17.25" thickBot="1" x14ac:dyDescent="0.35"/>
    <row r="5" spans="1:15" ht="18.75" x14ac:dyDescent="0.3">
      <c r="B5" s="323" t="s">
        <v>188</v>
      </c>
      <c r="C5" s="321" t="s">
        <v>518</v>
      </c>
      <c r="D5" s="322"/>
      <c r="E5" s="321" t="s">
        <v>519</v>
      </c>
      <c r="F5" s="322"/>
    </row>
    <row r="6" spans="1:15" x14ac:dyDescent="0.3">
      <c r="B6" s="324"/>
      <c r="C6" s="75" t="s">
        <v>189</v>
      </c>
      <c r="D6" s="76" t="s">
        <v>190</v>
      </c>
      <c r="E6" s="75" t="s">
        <v>189</v>
      </c>
      <c r="F6" s="76" t="s">
        <v>190</v>
      </c>
    </row>
    <row r="7" spans="1:15" ht="33" x14ac:dyDescent="0.3">
      <c r="B7" s="73" t="s">
        <v>191</v>
      </c>
      <c r="C7" s="71">
        <v>287</v>
      </c>
      <c r="D7" s="72" t="s">
        <v>917</v>
      </c>
      <c r="E7" s="71">
        <v>335</v>
      </c>
      <c r="F7" s="72" t="s">
        <v>192</v>
      </c>
    </row>
    <row r="8" spans="1:15" ht="17.25" customHeight="1" x14ac:dyDescent="0.3">
      <c r="B8" s="73" t="s">
        <v>193</v>
      </c>
      <c r="C8" s="71">
        <v>0</v>
      </c>
      <c r="D8" s="72" t="s">
        <v>994</v>
      </c>
      <c r="E8" s="118">
        <v>0</v>
      </c>
      <c r="F8" s="72" t="s">
        <v>923</v>
      </c>
    </row>
    <row r="9" spans="1:15" ht="33" x14ac:dyDescent="0.3">
      <c r="B9" s="73" t="s">
        <v>194</v>
      </c>
      <c r="C9" s="71" t="s">
        <v>919</v>
      </c>
      <c r="D9" s="72" t="s">
        <v>918</v>
      </c>
      <c r="E9" s="71" t="s">
        <v>922</v>
      </c>
      <c r="F9" s="72" t="s">
        <v>921</v>
      </c>
    </row>
    <row r="10" spans="1:15" ht="33" x14ac:dyDescent="0.3">
      <c r="B10" s="73" t="s">
        <v>195</v>
      </c>
      <c r="C10" s="71">
        <v>0</v>
      </c>
      <c r="D10" s="72" t="s">
        <v>924</v>
      </c>
      <c r="E10" s="71">
        <v>0</v>
      </c>
      <c r="F10" s="72" t="s">
        <v>923</v>
      </c>
    </row>
    <row r="11" spans="1:15" ht="54.75" customHeight="1" x14ac:dyDescent="0.3">
      <c r="B11" s="73" t="s">
        <v>197</v>
      </c>
      <c r="C11" s="71" t="s">
        <v>198</v>
      </c>
      <c r="D11" s="72" t="s">
        <v>199</v>
      </c>
      <c r="E11" s="71" t="s">
        <v>198</v>
      </c>
      <c r="F11" s="72" t="s">
        <v>199</v>
      </c>
    </row>
    <row r="12" spans="1:15" ht="21.75" customHeight="1" x14ac:dyDescent="0.3">
      <c r="B12" s="73" t="s">
        <v>200</v>
      </c>
      <c r="C12" s="71" t="s">
        <v>201</v>
      </c>
      <c r="D12" s="72" t="s">
        <v>202</v>
      </c>
      <c r="E12" s="71" t="s">
        <v>201</v>
      </c>
      <c r="F12" s="72" t="s">
        <v>202</v>
      </c>
    </row>
    <row r="13" spans="1:15" ht="66" customHeight="1" x14ac:dyDescent="0.3">
      <c r="B13" s="73" t="s">
        <v>203</v>
      </c>
      <c r="C13" s="78" t="s">
        <v>196</v>
      </c>
      <c r="D13" s="117" t="s">
        <v>995</v>
      </c>
      <c r="E13" s="78" t="s">
        <v>196</v>
      </c>
      <c r="F13" s="117" t="s">
        <v>995</v>
      </c>
    </row>
    <row r="14" spans="1:15" ht="108" customHeight="1" x14ac:dyDescent="0.3">
      <c r="B14" s="267" t="s">
        <v>204</v>
      </c>
      <c r="C14" s="78" t="s">
        <v>196</v>
      </c>
      <c r="D14" s="72" t="s">
        <v>920</v>
      </c>
      <c r="E14" s="78" t="s">
        <v>196</v>
      </c>
      <c r="F14" s="72" t="s">
        <v>920</v>
      </c>
    </row>
    <row r="15" spans="1:15" ht="49.5" x14ac:dyDescent="0.3">
      <c r="B15" s="267" t="s">
        <v>205</v>
      </c>
      <c r="C15" s="78" t="s">
        <v>196</v>
      </c>
      <c r="D15" s="72" t="s">
        <v>206</v>
      </c>
      <c r="E15" s="78" t="s">
        <v>196</v>
      </c>
      <c r="F15" s="72" t="s">
        <v>206</v>
      </c>
    </row>
    <row r="16" spans="1:15" ht="49.5" x14ac:dyDescent="0.3">
      <c r="B16" s="73" t="s">
        <v>207</v>
      </c>
      <c r="C16" s="281" t="s">
        <v>177</v>
      </c>
      <c r="D16" s="117" t="s">
        <v>968</v>
      </c>
      <c r="E16" s="281" t="s">
        <v>177</v>
      </c>
      <c r="F16" s="117" t="s">
        <v>968</v>
      </c>
    </row>
    <row r="17" spans="2:6" ht="49.5" customHeight="1" thickBot="1" x14ac:dyDescent="0.35">
      <c r="B17" s="74" t="s">
        <v>208</v>
      </c>
      <c r="C17" s="319" t="s">
        <v>520</v>
      </c>
      <c r="D17" s="320"/>
      <c r="E17" s="319" t="s">
        <v>521</v>
      </c>
      <c r="F17" s="320"/>
    </row>
    <row r="21" spans="2:6" x14ac:dyDescent="0.3">
      <c r="B21" s="77" t="s">
        <v>925</v>
      </c>
    </row>
    <row r="54" spans="2:3" x14ac:dyDescent="0.3">
      <c r="B54" s="77" t="s">
        <v>209</v>
      </c>
    </row>
    <row r="55" spans="2:3" ht="5.25" customHeight="1" x14ac:dyDescent="0.3">
      <c r="B55" s="77"/>
    </row>
    <row r="56" spans="2:3" x14ac:dyDescent="0.3">
      <c r="B56" s="53" t="s">
        <v>210</v>
      </c>
      <c r="C56" s="53" t="s">
        <v>211</v>
      </c>
    </row>
    <row r="57" spans="2:3" ht="82.5" x14ac:dyDescent="0.3">
      <c r="B57" s="54" t="s">
        <v>212</v>
      </c>
      <c r="C57" s="55" t="s">
        <v>213</v>
      </c>
    </row>
    <row r="58" spans="2:3" ht="289.5" customHeight="1" x14ac:dyDescent="0.3">
      <c r="B58" s="54" t="s">
        <v>214</v>
      </c>
      <c r="C58" s="52" t="s">
        <v>215</v>
      </c>
    </row>
    <row r="59" spans="2:3" ht="122.25" customHeight="1" x14ac:dyDescent="0.3">
      <c r="B59" s="54" t="s">
        <v>216</v>
      </c>
      <c r="C59" s="52" t="s">
        <v>217</v>
      </c>
    </row>
    <row r="60" spans="2:3" ht="327.75" customHeight="1" x14ac:dyDescent="0.3">
      <c r="B60" s="56" t="s">
        <v>218</v>
      </c>
      <c r="C60" s="52" t="s">
        <v>219</v>
      </c>
    </row>
    <row r="62" spans="2:3" x14ac:dyDescent="0.3">
      <c r="B62" s="4" t="s">
        <v>220</v>
      </c>
    </row>
  </sheetData>
  <mergeCells count="8">
    <mergeCell ref="C17:D17"/>
    <mergeCell ref="E17:F17"/>
    <mergeCell ref="A1:G1"/>
    <mergeCell ref="A2:G2"/>
    <mergeCell ref="A3:G3"/>
    <mergeCell ref="C5:D5"/>
    <mergeCell ref="E5:F5"/>
    <mergeCell ref="B5:B6"/>
  </mergeCells>
  <hyperlinks>
    <hyperlink ref="C57" r:id="rId1" display="https://www.funcionpublica.gov.co/eva/gestornormativo/norma.php?i=56882" xr:uid="{00000000-0004-0000-0500-000001000000}"/>
    <hyperlink ref="C58" r:id="rId2" xr:uid="{00000000-0004-0000-0500-000002000000}"/>
    <hyperlink ref="C59" r:id="rId3" xr:uid="{00000000-0004-0000-0500-000003000000}"/>
    <hyperlink ref="C60" r:id="rId4" xr:uid="{00000000-0004-0000-0500-000004000000}"/>
    <hyperlink ref="H1" location="INICIO" display="Regresar" xr:uid="{1A6B645F-AA1E-44B4-B389-69484607EC22}"/>
    <hyperlink ref="C17" r:id="rId5" xr:uid="{CC05D8E7-00CE-49D0-814E-792961BC2529}"/>
    <hyperlink ref="E17" r:id="rId6" xr:uid="{80836188-8DBA-4360-8DF2-25468314280E}"/>
  </hyperlinks>
  <pageMargins left="0.7" right="0.7" top="0.75" bottom="0.75" header="0.3" footer="0.3"/>
  <pageSetup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6"/>
  <sheetViews>
    <sheetView zoomScaleNormal="100" workbookViewId="0">
      <selection activeCell="N1" sqref="N1"/>
    </sheetView>
  </sheetViews>
  <sheetFormatPr baseColWidth="10" defaultColWidth="11.42578125" defaultRowHeight="16.5" x14ac:dyDescent="0.3"/>
  <cols>
    <col min="1" max="1" width="2" style="4" customWidth="1"/>
    <col min="2" max="2" width="19.5703125" style="70" customWidth="1"/>
    <col min="3" max="3" width="14.7109375" style="70" customWidth="1"/>
    <col min="4" max="4" width="31.7109375" style="4" customWidth="1"/>
    <col min="5" max="5" width="27.28515625" style="4" customWidth="1"/>
    <col min="6" max="6" width="31.140625" style="4" customWidth="1"/>
    <col min="7" max="7" width="31.5703125" style="4" customWidth="1"/>
    <col min="8" max="8" width="16.5703125" style="4" customWidth="1"/>
    <col min="9" max="9" width="22.5703125" style="4" customWidth="1"/>
    <col min="10" max="11" width="11.42578125" style="4"/>
    <col min="12" max="12" width="16.42578125" style="4" customWidth="1"/>
    <col min="13" max="16384" width="11.42578125" style="4"/>
  </cols>
  <sheetData>
    <row r="1" spans="1:15" ht="18.75" x14ac:dyDescent="0.3">
      <c r="A1" s="299" t="s">
        <v>11</v>
      </c>
      <c r="B1" s="299"/>
      <c r="C1" s="299"/>
      <c r="D1" s="299"/>
      <c r="E1" s="299"/>
      <c r="F1" s="299"/>
      <c r="G1" s="299"/>
      <c r="H1" s="299"/>
      <c r="I1" s="299"/>
      <c r="J1" s="299"/>
      <c r="L1" s="9"/>
      <c r="M1" s="9"/>
      <c r="N1" s="46" t="s">
        <v>12</v>
      </c>
      <c r="O1" s="9"/>
    </row>
    <row r="2" spans="1:15" ht="18.75" x14ac:dyDescent="0.3">
      <c r="A2" s="299" t="s">
        <v>221</v>
      </c>
      <c r="B2" s="299"/>
      <c r="C2" s="299"/>
      <c r="D2" s="299"/>
      <c r="E2" s="299"/>
      <c r="F2" s="299"/>
      <c r="G2" s="299"/>
      <c r="H2" s="299"/>
      <c r="I2" s="299"/>
      <c r="J2" s="299"/>
      <c r="K2" s="9"/>
      <c r="L2" s="9"/>
      <c r="M2" s="9"/>
      <c r="N2" s="9"/>
      <c r="O2" s="9"/>
    </row>
    <row r="3" spans="1:15" ht="18.75" x14ac:dyDescent="0.3">
      <c r="A3" s="299" t="s">
        <v>333</v>
      </c>
      <c r="B3" s="299"/>
      <c r="C3" s="299"/>
      <c r="D3" s="299"/>
      <c r="E3" s="299"/>
      <c r="F3" s="299"/>
      <c r="G3" s="299"/>
      <c r="H3" s="299"/>
      <c r="I3" s="299"/>
      <c r="J3" s="299"/>
      <c r="K3" s="9"/>
      <c r="L3" s="9"/>
      <c r="M3" s="9"/>
      <c r="N3" s="9"/>
      <c r="O3" s="9"/>
    </row>
    <row r="5" spans="1:15" ht="17.25" thickBot="1" x14ac:dyDescent="0.35"/>
    <row r="6" spans="1:15" ht="18" thickTop="1" thickBot="1" x14ac:dyDescent="0.35">
      <c r="B6" s="325" t="s">
        <v>511</v>
      </c>
      <c r="C6" s="326"/>
      <c r="D6" s="326"/>
      <c r="E6" s="326"/>
      <c r="F6" s="326"/>
      <c r="G6" s="326"/>
      <c r="H6" s="326"/>
      <c r="I6" s="326"/>
      <c r="J6" s="326"/>
      <c r="K6" s="326"/>
      <c r="L6" s="327"/>
    </row>
    <row r="7" spans="1:15" ht="33" thickTop="1" thickBot="1" x14ac:dyDescent="0.35">
      <c r="B7" s="79" t="s">
        <v>507</v>
      </c>
      <c r="C7" s="79" t="s">
        <v>222</v>
      </c>
      <c r="D7" s="79" t="s">
        <v>223</v>
      </c>
      <c r="E7" s="79" t="s">
        <v>224</v>
      </c>
      <c r="F7" s="79" t="s">
        <v>225</v>
      </c>
      <c r="G7" s="79" t="s">
        <v>226</v>
      </c>
      <c r="H7" s="79" t="s">
        <v>227</v>
      </c>
      <c r="I7" s="79" t="s">
        <v>228</v>
      </c>
      <c r="J7" s="79" t="s">
        <v>229</v>
      </c>
      <c r="K7" s="79" t="s">
        <v>230</v>
      </c>
      <c r="L7" s="79" t="s">
        <v>231</v>
      </c>
    </row>
    <row r="8" spans="1:15" ht="18" thickTop="1" thickBot="1" x14ac:dyDescent="0.35">
      <c r="B8" s="90">
        <v>20230000048747</v>
      </c>
      <c r="C8" s="88" t="s">
        <v>234</v>
      </c>
      <c r="D8" s="81" t="s">
        <v>235</v>
      </c>
      <c r="E8" s="81" t="s">
        <v>1</v>
      </c>
      <c r="F8" s="81" t="s">
        <v>1</v>
      </c>
      <c r="G8" s="81" t="s">
        <v>1</v>
      </c>
      <c r="H8" s="82">
        <v>45037</v>
      </c>
      <c r="I8" s="81" t="s">
        <v>232</v>
      </c>
      <c r="J8" s="269">
        <v>45196</v>
      </c>
      <c r="K8" s="83" t="s">
        <v>233</v>
      </c>
      <c r="L8" s="80" t="s">
        <v>236</v>
      </c>
    </row>
    <row r="9" spans="1:15" ht="17.25" thickBot="1" x14ac:dyDescent="0.35">
      <c r="B9" s="91">
        <v>20190000048295</v>
      </c>
      <c r="C9" s="89" t="s">
        <v>234</v>
      </c>
      <c r="D9" s="85" t="s">
        <v>235</v>
      </c>
      <c r="E9" s="85" t="s">
        <v>1</v>
      </c>
      <c r="F9" s="85" t="s">
        <v>1</v>
      </c>
      <c r="G9" s="85" t="s">
        <v>1</v>
      </c>
      <c r="H9" s="86">
        <v>43657</v>
      </c>
      <c r="I9" s="85" t="s">
        <v>232</v>
      </c>
      <c r="J9" s="270">
        <v>45196</v>
      </c>
      <c r="K9" s="87" t="s">
        <v>233</v>
      </c>
      <c r="L9" s="84" t="s">
        <v>236</v>
      </c>
    </row>
    <row r="10" spans="1:15" ht="17.25" thickBot="1" x14ac:dyDescent="0.35">
      <c r="B10" s="90">
        <v>20230000078956</v>
      </c>
      <c r="C10" s="88" t="s">
        <v>508</v>
      </c>
      <c r="D10" s="81" t="s">
        <v>509</v>
      </c>
      <c r="E10" s="81" t="s">
        <v>1</v>
      </c>
      <c r="F10" s="81" t="s">
        <v>1</v>
      </c>
      <c r="G10" s="81" t="s">
        <v>1</v>
      </c>
      <c r="H10" s="269">
        <v>45104</v>
      </c>
      <c r="I10" s="81" t="s">
        <v>232</v>
      </c>
      <c r="J10" s="269">
        <v>45132</v>
      </c>
      <c r="K10" s="83" t="s">
        <v>233</v>
      </c>
      <c r="L10" s="80" t="s">
        <v>510</v>
      </c>
    </row>
    <row r="11" spans="1:15" ht="17.25" thickBot="1" x14ac:dyDescent="0.35">
      <c r="B11" s="90">
        <v>20230000111103</v>
      </c>
      <c r="C11" s="88" t="s">
        <v>512</v>
      </c>
      <c r="D11" s="81" t="s">
        <v>513</v>
      </c>
      <c r="E11" s="81" t="s">
        <v>1</v>
      </c>
      <c r="F11" s="81" t="s">
        <v>1</v>
      </c>
      <c r="G11" s="81" t="s">
        <v>1</v>
      </c>
      <c r="H11" s="269">
        <v>45177</v>
      </c>
      <c r="I11" s="81" t="s">
        <v>232</v>
      </c>
      <c r="J11" s="269">
        <v>45209</v>
      </c>
      <c r="K11" s="83" t="s">
        <v>233</v>
      </c>
      <c r="L11" s="80" t="s">
        <v>514</v>
      </c>
    </row>
    <row r="12" spans="1:15" x14ac:dyDescent="0.3">
      <c r="B12" s="93" t="s">
        <v>515</v>
      </c>
    </row>
    <row r="14" spans="1:15" x14ac:dyDescent="0.3">
      <c r="B14" s="122" t="s">
        <v>932</v>
      </c>
      <c r="C14" s="123"/>
      <c r="D14" s="124"/>
    </row>
    <row r="15" spans="1:15" x14ac:dyDescent="0.3">
      <c r="B15" s="122" t="s">
        <v>933</v>
      </c>
      <c r="C15" s="123"/>
      <c r="D15" s="124"/>
    </row>
    <row r="17" spans="2:2" x14ac:dyDescent="0.3">
      <c r="B17" s="92" t="s">
        <v>516</v>
      </c>
    </row>
    <row r="46" spans="2:2" x14ac:dyDescent="0.3">
      <c r="B46" s="92" t="s">
        <v>517</v>
      </c>
    </row>
  </sheetData>
  <mergeCells count="4">
    <mergeCell ref="A1:J1"/>
    <mergeCell ref="A2:J2"/>
    <mergeCell ref="A3:J3"/>
    <mergeCell ref="B6:L6"/>
  </mergeCells>
  <hyperlinks>
    <hyperlink ref="N1" location="INICIO" display="Regresar" xr:uid="{76C09521-E6DE-4890-BAF1-F8F748AAE500}"/>
    <hyperlink ref="B8" r:id="rId1" display="https://www.bonospensionales.gov.co/Cetil/proceso/EntidadesSolicitantes?accion=DetalleSolicitud&amp;solicitud=20230000048747&amp;origen=T&amp;pantallaOrigen=CertificacionesExpedidas" xr:uid="{63B63523-A15E-4400-9A70-77353ED59D5D}"/>
    <hyperlink ref="C8" r:id="rId2" display="https://www.bonospensionales.gov.co/Cetil/proceso/EntidadesCertificadoras?accion=Certificacion&amp;solicitud=20230000048747" xr:uid="{C2B7B84A-AB2D-4B52-9E19-126E6776B7D9}"/>
    <hyperlink ref="L8" r:id="rId3" display="https://www.bonospensionales.gov.co/Cetil/proceso/EntidadesCertificadoras?accion=DetalleCertificacionExpedida&amp;solicitud=20230000048747" xr:uid="{DFD246E4-2178-4C4E-AC01-687576D80856}"/>
    <hyperlink ref="B9" r:id="rId4" display="https://www.bonospensionales.gov.co/Cetil/proceso/EntidadesSolicitantes?accion=DetalleSolicitud&amp;solicitud=20190000048295&amp;origen=T&amp;pantallaOrigen=CertificacionesExpedidas" xr:uid="{C19DF928-0071-4144-B201-4ADCDF8306F6}"/>
    <hyperlink ref="C9" r:id="rId5" display="https://www.bonospensionales.gov.co/Cetil/proceso/EntidadesCertificadoras?accion=Certificacion&amp;solicitud=20190000048295" xr:uid="{654739DB-53B6-496D-8D38-95D501394F24}"/>
    <hyperlink ref="L9" r:id="rId6" display="https://www.bonospensionales.gov.co/Cetil/proceso/EntidadesCertificadoras?accion=DetalleCertificacionExpedida&amp;solicitud=20190000048295" xr:uid="{B44163D2-A291-4AD0-BCB2-46A2FBFEC130}"/>
    <hyperlink ref="B10" r:id="rId7" display="https://www.bonospensionales.gov.co/Cetil/proceso/EntidadesSolicitantes?accion=DetalleSolicitud&amp;solicitud=20230000078956&amp;origen=T&amp;pantallaOrigen=CertificacionesExpedidas" xr:uid="{B1DB72C1-ABAB-4858-A048-DE553BD281B4}"/>
    <hyperlink ref="C10" r:id="rId8" display="https://www.bonospensionales.gov.co/Cetil/proceso/EntidadesCertificadoras?accion=Certificacion&amp;solicitud=20230000078956" xr:uid="{016AE168-33D0-4CD8-BC4D-7F089EC667C4}"/>
    <hyperlink ref="L10" r:id="rId9" display="https://www.bonospensionales.gov.co/Cetil/proceso/EntidadesCertificadoras?accion=DetalleCertificacionExpedida&amp;solicitud=20230000078956" xr:uid="{BBAC1A03-E55A-409C-A32E-D38E007E7392}"/>
    <hyperlink ref="B11" r:id="rId10" display="https://www.bonospensionales.gov.co/Cetil/proceso/EntidadesSolicitantes?accion=DetalleSolicitud&amp;solicitud=20230000111103&amp;origen=T&amp;pantallaOrigen=CertificacionesExpedidas" xr:uid="{C29D1C05-824D-4C7F-99C3-142206A88EF0}"/>
    <hyperlink ref="C11" r:id="rId11" display="https://www.bonospensionales.gov.co/Cetil/proceso/EntidadesCertificadoras?accion=Certificacion&amp;solicitud=20230000111103" xr:uid="{99D18792-B511-4530-BDDE-66A88F0010D2}"/>
    <hyperlink ref="L11" r:id="rId12" display="https://www.bonospensionales.gov.co/Cetil/proceso/EntidadesCertificadoras?accion=DetalleCertificacionExpedida&amp;solicitud=20230000111103" xr:uid="{7896EA2D-D65A-4201-A07F-BFFA9C1E9D26}"/>
  </hyperlinks>
  <pageMargins left="0.7" right="0.7" top="0.75" bottom="0.75" header="0.3" footer="0.3"/>
  <pageSetup orientation="portrait" r:id="rId1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7"/>
  <sheetViews>
    <sheetView zoomScale="91" zoomScaleNormal="91" workbookViewId="0">
      <selection activeCell="I16" sqref="I16"/>
    </sheetView>
  </sheetViews>
  <sheetFormatPr baseColWidth="10" defaultColWidth="11.42578125" defaultRowHeight="16.5" x14ac:dyDescent="0.3"/>
  <cols>
    <col min="1" max="1" width="11.42578125" style="4"/>
    <col min="2" max="2" width="22.28515625" style="4" customWidth="1"/>
    <col min="3" max="3" width="44.140625" style="4" customWidth="1"/>
    <col min="4" max="4" width="19" style="4" customWidth="1"/>
    <col min="5" max="5" width="16.5703125" style="4" customWidth="1"/>
    <col min="6" max="6" width="26.28515625" style="4" customWidth="1"/>
    <col min="7" max="16384" width="11.42578125" style="4"/>
  </cols>
  <sheetData>
    <row r="1" spans="1:10" ht="18.75" x14ac:dyDescent="0.3">
      <c r="A1" s="299" t="s">
        <v>11</v>
      </c>
      <c r="B1" s="299"/>
      <c r="C1" s="299"/>
      <c r="D1" s="299"/>
      <c r="E1" s="299"/>
      <c r="F1" s="299"/>
      <c r="G1" s="299"/>
      <c r="H1" s="46" t="s">
        <v>12</v>
      </c>
      <c r="I1" s="9"/>
      <c r="J1" s="9"/>
    </row>
    <row r="2" spans="1:10" ht="18.75" x14ac:dyDescent="0.3">
      <c r="A2" s="299" t="s">
        <v>237</v>
      </c>
      <c r="B2" s="299"/>
      <c r="C2" s="299"/>
      <c r="D2" s="299"/>
      <c r="E2" s="299"/>
      <c r="F2" s="299"/>
      <c r="G2" s="299"/>
      <c r="H2" s="9"/>
      <c r="I2" s="9"/>
      <c r="J2" s="9"/>
    </row>
    <row r="3" spans="1:10" ht="18.75" x14ac:dyDescent="0.3">
      <c r="A3" s="299" t="s">
        <v>333</v>
      </c>
      <c r="B3" s="299"/>
      <c r="C3" s="299"/>
      <c r="D3" s="299"/>
      <c r="E3" s="299"/>
      <c r="F3" s="299"/>
      <c r="G3" s="299"/>
      <c r="H3" s="9"/>
      <c r="I3" s="9"/>
      <c r="J3" s="9"/>
    </row>
    <row r="6" spans="1:10" x14ac:dyDescent="0.3">
      <c r="B6" s="328" t="s">
        <v>238</v>
      </c>
      <c r="C6" s="328"/>
      <c r="D6" s="328"/>
      <c r="E6" s="328"/>
      <c r="F6" s="328"/>
    </row>
    <row r="7" spans="1:10" x14ac:dyDescent="0.3">
      <c r="B7" s="49" t="s">
        <v>239</v>
      </c>
      <c r="C7" s="49" t="s">
        <v>240</v>
      </c>
      <c r="D7" s="49" t="s">
        <v>241</v>
      </c>
      <c r="E7" s="49" t="s">
        <v>242</v>
      </c>
      <c r="F7" s="49" t="s">
        <v>243</v>
      </c>
    </row>
    <row r="8" spans="1:10" ht="81.75" hidden="1" customHeight="1" x14ac:dyDescent="0.3">
      <c r="B8" s="178" t="s">
        <v>244</v>
      </c>
      <c r="C8" s="179" t="s">
        <v>245</v>
      </c>
      <c r="D8" s="178"/>
      <c r="E8" s="178" t="s">
        <v>246</v>
      </c>
      <c r="F8" s="178" t="s">
        <v>247</v>
      </c>
    </row>
    <row r="9" spans="1:10" ht="49.5" hidden="1" x14ac:dyDescent="0.3">
      <c r="B9" s="178" t="s">
        <v>248</v>
      </c>
      <c r="C9" s="179" t="s">
        <v>249</v>
      </c>
      <c r="D9" s="178"/>
      <c r="E9" s="178" t="s">
        <v>246</v>
      </c>
      <c r="F9" s="178" t="s">
        <v>250</v>
      </c>
    </row>
    <row r="10" spans="1:10" ht="103.5" hidden="1" customHeight="1" x14ac:dyDescent="0.3">
      <c r="B10" s="178" t="s">
        <v>251</v>
      </c>
      <c r="C10" s="179" t="s">
        <v>252</v>
      </c>
      <c r="D10" s="178" t="s">
        <v>246</v>
      </c>
      <c r="E10" s="178"/>
      <c r="F10" s="178" t="s">
        <v>250</v>
      </c>
    </row>
    <row r="11" spans="1:10" ht="60" hidden="1" customHeight="1" x14ac:dyDescent="0.3">
      <c r="B11" s="178" t="s">
        <v>253</v>
      </c>
      <c r="C11" s="179" t="s">
        <v>254</v>
      </c>
      <c r="D11" s="178"/>
      <c r="E11" s="178" t="s">
        <v>246</v>
      </c>
      <c r="F11" s="178" t="s">
        <v>250</v>
      </c>
    </row>
    <row r="12" spans="1:10" ht="69" hidden="1" customHeight="1" x14ac:dyDescent="0.3">
      <c r="B12" s="178" t="s">
        <v>255</v>
      </c>
      <c r="C12" s="179" t="s">
        <v>996</v>
      </c>
      <c r="D12" s="178"/>
      <c r="E12" s="178" t="s">
        <v>246</v>
      </c>
      <c r="F12" s="178" t="s">
        <v>250</v>
      </c>
    </row>
    <row r="13" spans="1:10" ht="69" customHeight="1" x14ac:dyDescent="0.3">
      <c r="B13" s="51" t="s">
        <v>476</v>
      </c>
      <c r="C13" s="50" t="s">
        <v>469</v>
      </c>
      <c r="D13" s="51" t="s">
        <v>436</v>
      </c>
      <c r="E13" s="51" t="s">
        <v>246</v>
      </c>
      <c r="F13" s="51" t="s">
        <v>250</v>
      </c>
    </row>
    <row r="14" spans="1:10" ht="69" customHeight="1" x14ac:dyDescent="0.3">
      <c r="B14" s="51" t="s">
        <v>477</v>
      </c>
      <c r="C14" s="50" t="s">
        <v>470</v>
      </c>
      <c r="D14" s="51" t="s">
        <v>436</v>
      </c>
      <c r="E14" s="51" t="s">
        <v>246</v>
      </c>
      <c r="F14" s="51" t="s">
        <v>250</v>
      </c>
    </row>
    <row r="15" spans="1:10" ht="69" customHeight="1" x14ac:dyDescent="0.3">
      <c r="B15" s="51" t="s">
        <v>473</v>
      </c>
      <c r="C15" s="50" t="s">
        <v>471</v>
      </c>
      <c r="D15" s="51" t="s">
        <v>246</v>
      </c>
      <c r="E15" s="51" t="s">
        <v>436</v>
      </c>
      <c r="F15" s="51" t="s">
        <v>250</v>
      </c>
    </row>
    <row r="16" spans="1:10" ht="69" customHeight="1" x14ac:dyDescent="0.3">
      <c r="B16" s="51" t="s">
        <v>474</v>
      </c>
      <c r="C16" s="50" t="s">
        <v>472</v>
      </c>
      <c r="D16" s="51" t="s">
        <v>436</v>
      </c>
      <c r="E16" s="51" t="s">
        <v>246</v>
      </c>
      <c r="F16" s="51" t="s">
        <v>250</v>
      </c>
    </row>
    <row r="17" spans="2:2" x14ac:dyDescent="0.3">
      <c r="B17" s="4" t="s">
        <v>475</v>
      </c>
    </row>
  </sheetData>
  <mergeCells count="4">
    <mergeCell ref="A3:G3"/>
    <mergeCell ref="B6:F6"/>
    <mergeCell ref="A1:G1"/>
    <mergeCell ref="A2:G2"/>
  </mergeCells>
  <hyperlinks>
    <hyperlink ref="H1" location="INICIO" display="Regresar" xr:uid="{12C86DCC-50C0-4D7F-9171-CF9F6694CF67}"/>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14</vt:i4>
      </vt:variant>
    </vt:vector>
  </HeadingPairs>
  <TitlesOfParts>
    <vt:vector size="28" baseType="lpstr">
      <vt:lpstr>Inicio</vt:lpstr>
      <vt:lpstr>Referentes</vt:lpstr>
      <vt:lpstr>Criterios</vt:lpstr>
      <vt:lpstr>Estadísticas</vt:lpstr>
      <vt:lpstr>Peticiones PQRSDF</vt:lpstr>
      <vt:lpstr>Peticiones No Aplica</vt:lpstr>
      <vt:lpstr>Inf. Trimestrales</vt:lpstr>
      <vt:lpstr>CETIL</vt:lpstr>
      <vt:lpstr>Control Disciplinario</vt:lpstr>
      <vt:lpstr>Oportunidades de Mejora</vt:lpstr>
      <vt:lpstr> Recomendaciones</vt:lpstr>
      <vt:lpstr>Cálculo muestra</vt:lpstr>
      <vt:lpstr>Peticiones Activas</vt:lpstr>
      <vt:lpstr>Hoja1</vt:lpstr>
      <vt:lpstr>CALCULO</vt:lpstr>
      <vt:lpstr>categoria</vt:lpstr>
      <vt:lpstr>CETIL</vt:lpstr>
      <vt:lpstr>Criterios</vt:lpstr>
      <vt:lpstr>DISCIPLINARIO</vt:lpstr>
      <vt:lpstr>ESTADISTICA</vt:lpstr>
      <vt:lpstr>imagen</vt:lpstr>
      <vt:lpstr>INFORMES</vt:lpstr>
      <vt:lpstr>INICIO</vt:lpstr>
      <vt:lpstr>MUESTRA</vt:lpstr>
      <vt:lpstr>NOAPLI</vt:lpstr>
      <vt:lpstr>OPORTUNIDAD</vt:lpstr>
      <vt:lpstr>RECOMENDACIONES</vt:lpstr>
      <vt:lpstr>REFERENTES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 Nathaly Chaves Manrique</dc:creator>
  <cp:keywords/>
  <dc:description/>
  <cp:lastModifiedBy>Ange Nathaly Chaves Manrique</cp:lastModifiedBy>
  <cp:revision/>
  <dcterms:created xsi:type="dcterms:W3CDTF">2023-01-30T14:20:44Z</dcterms:created>
  <dcterms:modified xsi:type="dcterms:W3CDTF">2024-04-03T16:24:37Z</dcterms:modified>
  <cp:category/>
  <cp:contentStatus/>
</cp:coreProperties>
</file>