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4.xml" ContentType="application/vnd.openxmlformats-officedocument.drawing+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charts/chart24.xml" ContentType="application/vnd.openxmlformats-officedocument.drawingml.chart+xml"/>
  <Override PartName="/xl/charts/style24.xml" ContentType="application/vnd.ms-office.chartstyle+xml"/>
  <Override PartName="/xl/charts/colors24.xml" ContentType="application/vnd.ms-office.chartcolorstyle+xml"/>
  <Override PartName="/xl/charts/chart25.xml" ContentType="application/vnd.openxmlformats-officedocument.drawingml.chart+xml"/>
  <Override PartName="/xl/charts/style25.xml" ContentType="application/vnd.ms-office.chartstyle+xml"/>
  <Override PartName="/xl/charts/colors25.xml" ContentType="application/vnd.ms-office.chartcolorstyle+xml"/>
  <Override PartName="/xl/charts/chart26.xml" ContentType="application/vnd.openxmlformats-officedocument.drawingml.chart+xml"/>
  <Override PartName="/xl/charts/style26.xml" ContentType="application/vnd.ms-office.chartstyle+xml"/>
  <Override PartName="/xl/charts/colors26.xml" ContentType="application/vnd.ms-office.chartcolorstyle+xml"/>
  <Override PartName="/xl/charts/chart27.xml" ContentType="application/vnd.openxmlformats-officedocument.drawingml.chart+xml"/>
  <Override PartName="/xl/charts/style27.xml" ContentType="application/vnd.ms-office.chartstyle+xml"/>
  <Override PartName="/xl/charts/colors27.xml" ContentType="application/vnd.ms-office.chartcolorstyle+xml"/>
  <Override PartName="/xl/charts/chart28.xml" ContentType="application/vnd.openxmlformats-officedocument.drawingml.chart+xml"/>
  <Override PartName="/xl/charts/style28.xml" ContentType="application/vnd.ms-office.chartstyle+xml"/>
  <Override PartName="/xl/charts/colors28.xml" ContentType="application/vnd.ms-office.chartcolorstyle+xml"/>
  <Override PartName="/xl/charts/chart29.xml" ContentType="application/vnd.openxmlformats-officedocument.drawingml.chart+xml"/>
  <Override PartName="/xl/charts/style29.xml" ContentType="application/vnd.ms-office.chartstyle+xml"/>
  <Override PartName="/xl/charts/colors29.xml" ContentType="application/vnd.ms-office.chartcolorstyle+xml"/>
  <Override PartName="/xl/charts/chart30.xml" ContentType="application/vnd.openxmlformats-officedocument.drawingml.chart+xml"/>
  <Override PartName="/xl/charts/style30.xml" ContentType="application/vnd.ms-office.chartstyle+xml"/>
  <Override PartName="/xl/charts/colors30.xml" ContentType="application/vnd.ms-office.chartcolorstyle+xml"/>
  <Override PartName="/xl/charts/chart31.xml" ContentType="application/vnd.openxmlformats-officedocument.drawingml.chart+xml"/>
  <Override PartName="/xl/charts/style31.xml" ContentType="application/vnd.ms-office.chartstyle+xml"/>
  <Override PartName="/xl/charts/colors31.xml" ContentType="application/vnd.ms-office.chartcolorstyle+xml"/>
  <Override PartName="/xl/charts/chart32.xml" ContentType="application/vnd.openxmlformats-officedocument.drawingml.chart+xml"/>
  <Override PartName="/xl/charts/style32.xml" ContentType="application/vnd.ms-office.chartstyle+xml"/>
  <Override PartName="/xl/charts/colors32.xml" ContentType="application/vnd.ms-office.chartcolorstyle+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mc:AlternateContent xmlns:mc="http://schemas.openxmlformats.org/markup-compatibility/2006">
    <mc:Choice Requires="x15">
      <x15ac:absPath xmlns:x15ac="http://schemas.microsoft.com/office/spreadsheetml/2010/11/ac" url="C:\Users\asbel.herrera\Downloads\"/>
    </mc:Choice>
  </mc:AlternateContent>
  <xr:revisionPtr revIDLastSave="0" documentId="13_ncr:1_{5D2F9D69-C858-41FE-BA13-BA1554242718}" xr6:coauthVersionLast="47" xr6:coauthVersionMax="47" xr10:uidLastSave="{00000000-0000-0000-0000-000000000000}"/>
  <bookViews>
    <workbookView xWindow="3495" yWindow="3495" windowWidth="21600" windowHeight="11295" tabRatio="569" firstSheet="3" activeTab="3" xr2:uid="{00000000-000D-0000-FFFF-FFFF00000000}"/>
    <workbookView xWindow="-120" yWindow="-120" windowWidth="29040" windowHeight="15720" firstSheet="2" activeTab="4" xr2:uid="{FC1F634C-B2D5-4C37-9D09-406BA9EFA697}"/>
  </bookViews>
  <sheets>
    <sheet name="Listas" sheetId="15" state="hidden" r:id="rId1"/>
    <sheet name="Instructivo" sheetId="20" state="hidden" r:id="rId2"/>
    <sheet name="Seguimiento Plan de acción" sheetId="30" r:id="rId3"/>
    <sheet name="Informe a1" sheetId="26" r:id="rId4"/>
    <sheet name="Informe a2" sheetId="27" r:id="rId5"/>
    <sheet name="Actividades No realizadas" sheetId="32" state="hidden" r:id="rId6"/>
    <sheet name="Derechos garantizados" sheetId="22" state="hidden" r:id="rId7"/>
  </sheets>
  <externalReferences>
    <externalReference r:id="rId8"/>
    <externalReference r:id="rId9"/>
    <externalReference r:id="rId10"/>
  </externalReferences>
  <definedNames>
    <definedName name="_xlnm._FilterDatabase" localSheetId="1" hidden="1">Instructivo!$B$5:$AK$5</definedName>
    <definedName name="_xlnm._FilterDatabase" localSheetId="2" hidden="1">'Seguimiento Plan de acción'!$A$5:$CQ$132</definedName>
    <definedName name="Actividades_Misionales">Listas!$J$2</definedName>
    <definedName name="Alianzas">Listas!$S$2:$S$4</definedName>
    <definedName name="Apropiación_Social_Del_Conocimiento_Y_Del_Patrimonio">Listas!$R$2:$R$5</definedName>
    <definedName name="Contabilidad_Y_Presupuesto">Listas!$W$2:$W$6</definedName>
    <definedName name="Control_Interno">Listas!$I$2</definedName>
    <definedName name="Dim" localSheetId="2">'[1]Plan de acción'!$C$6:$C$149</definedName>
    <definedName name="Dim">#REF!</definedName>
    <definedName name="Dimensión" localSheetId="2">[1]Listas!$B$2:$B$9</definedName>
    <definedName name="Dimensión">Listas!$B$2:$B$9</definedName>
    <definedName name="Direccionamiento_Estratégico">Listas!$M$2:$M$5</definedName>
    <definedName name="Direccionamiento_Estratégico_Y_Planeación">Listas!$D$2:$D$3</definedName>
    <definedName name="Eje_articulador">[2]Listas!$H$14:$H$19</definedName>
    <definedName name="Evaluación_De_Resultados">Listas!$F$2</definedName>
    <definedName name="Evaluación_Independiente">Listas!$X$2:$X$6</definedName>
    <definedName name="Formación">Listas!$P$2:$P$4</definedName>
    <definedName name="Gestión_Administrativa">Listas!$V$2:$V$6</definedName>
    <definedName name="Gestión_Con_Valores_Para_Resultados">Listas!$E$2:$E$9</definedName>
    <definedName name="Gestión_Contractual">Listas!$U$2:$U$3</definedName>
    <definedName name="Gestión_Del_Conocimiento_Y_La_Innovación">Listas!$H$2</definedName>
    <definedName name="Gestión_Del_Talento_Humano">Listas!$O$2:$O$7</definedName>
    <definedName name="Información_Y_Comunicación">Listas!$G$2:$G$4</definedName>
    <definedName name="Información_Y_Comunicación." localSheetId="3">[3]Listas!$T$2:$T$5</definedName>
    <definedName name="Información_Y_Comunicación." localSheetId="4">[3]Listas!$T$2:$T$5</definedName>
    <definedName name="Información_Y_Comunicación.">Listas!$T$2:$T$5</definedName>
    <definedName name="Investigación">Listas!$Q$2:$Q$3</definedName>
    <definedName name="Mejoramiento_Continuo">Listas!$N$2:$N$6</definedName>
    <definedName name="PLANES_612" localSheetId="2">[1]Listas!$C$14:$C$41</definedName>
    <definedName name="PLANES_612">Listas!$C$14:$C$41</definedName>
    <definedName name="Talento_Humano">Listas!$C$2:$C$3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J134" i="30" l="1"/>
  <c r="AI134" i="30"/>
  <c r="AH134" i="30"/>
  <c r="AG134" i="30"/>
  <c r="AF134" i="30"/>
  <c r="AE134" i="30"/>
  <c r="AD134" i="30"/>
  <c r="AC134" i="30"/>
  <c r="AB134" i="30"/>
  <c r="AA134" i="30"/>
  <c r="Z134" i="30"/>
  <c r="Y134" i="30"/>
  <c r="AK132" i="30"/>
  <c r="CE132" i="30" s="1"/>
  <c r="CG131" i="30"/>
  <c r="CF131" i="30"/>
  <c r="CE131" i="30"/>
  <c r="CD131" i="30"/>
  <c r="CC131" i="30"/>
  <c r="CB131" i="30"/>
  <c r="CA131" i="30"/>
  <c r="BZ131" i="30"/>
  <c r="AK130" i="30"/>
  <c r="CF130" i="30" s="1"/>
  <c r="CG129" i="30"/>
  <c r="CF129" i="30"/>
  <c r="CE129" i="30"/>
  <c r="CD129" i="30"/>
  <c r="CC129" i="30"/>
  <c r="CB129" i="30"/>
  <c r="CA129" i="30"/>
  <c r="BZ129" i="30"/>
  <c r="AK128" i="30"/>
  <c r="CA128" i="30" s="1"/>
  <c r="AK127" i="30"/>
  <c r="CG127" i="30" s="1"/>
  <c r="CG126" i="30"/>
  <c r="CF126" i="30"/>
  <c r="CE126" i="30"/>
  <c r="CD126" i="30"/>
  <c r="CC126" i="30"/>
  <c r="CB126" i="30"/>
  <c r="CA126" i="30"/>
  <c r="BZ126" i="30"/>
  <c r="AK125" i="30"/>
  <c r="CC125" i="30" s="1"/>
  <c r="CG124" i="30"/>
  <c r="CF124" i="30"/>
  <c r="CE124" i="30"/>
  <c r="CD124" i="30"/>
  <c r="CC124" i="30"/>
  <c r="CB124" i="30"/>
  <c r="CA124" i="30"/>
  <c r="BZ124" i="30"/>
  <c r="AK123" i="30"/>
  <c r="CG123" i="30" s="1"/>
  <c r="AK122" i="30"/>
  <c r="CE122" i="30" s="1"/>
  <c r="CG121" i="30"/>
  <c r="CF121" i="30"/>
  <c r="CE121" i="30"/>
  <c r="CD121" i="30"/>
  <c r="CC121" i="30"/>
  <c r="CB121" i="30"/>
  <c r="CA121" i="30"/>
  <c r="BZ121" i="30"/>
  <c r="AK120" i="30"/>
  <c r="CG120" i="30" s="1"/>
  <c r="CG119" i="30"/>
  <c r="CF119" i="30"/>
  <c r="CE119" i="30"/>
  <c r="CD119" i="30"/>
  <c r="CC119" i="30"/>
  <c r="CB119" i="30"/>
  <c r="CA119" i="30"/>
  <c r="BZ119" i="30"/>
  <c r="AK118" i="30"/>
  <c r="CB118" i="30" s="1"/>
  <c r="AK117" i="30"/>
  <c r="CF117" i="30" s="1"/>
  <c r="AK116" i="30"/>
  <c r="CF116" i="30" s="1"/>
  <c r="CG115" i="30"/>
  <c r="CF115" i="30"/>
  <c r="CE115" i="30"/>
  <c r="CD115" i="30"/>
  <c r="CC115" i="30"/>
  <c r="CB115" i="30"/>
  <c r="CA115" i="30"/>
  <c r="BZ115" i="30"/>
  <c r="AK114" i="30"/>
  <c r="CB114" i="30" s="1"/>
  <c r="AK113" i="30"/>
  <c r="CG113" i="30" s="1"/>
  <c r="AK112" i="30"/>
  <c r="CG112" i="30" s="1"/>
  <c r="AK111" i="30"/>
  <c r="BZ111" i="30" s="1"/>
  <c r="AK110" i="30"/>
  <c r="CB110" i="30" s="1"/>
  <c r="CG109" i="30"/>
  <c r="CF109" i="30"/>
  <c r="CE109" i="30"/>
  <c r="CD109" i="30"/>
  <c r="CC109" i="30"/>
  <c r="CB109" i="30"/>
  <c r="CA109" i="30"/>
  <c r="BZ109" i="30"/>
  <c r="AK108" i="30"/>
  <c r="CG108" i="30" s="1"/>
  <c r="CG107" i="30"/>
  <c r="CF107" i="30"/>
  <c r="CE107" i="30"/>
  <c r="CD107" i="30"/>
  <c r="CC107" i="30"/>
  <c r="CB107" i="30"/>
  <c r="CA107" i="30"/>
  <c r="BZ107" i="30"/>
  <c r="AK106" i="30"/>
  <c r="CF106" i="30" s="1"/>
  <c r="CG105" i="30"/>
  <c r="CF105" i="30"/>
  <c r="CE105" i="30"/>
  <c r="CD105" i="30"/>
  <c r="CC105" i="30"/>
  <c r="CB105" i="30"/>
  <c r="CA105" i="30"/>
  <c r="BZ105" i="30"/>
  <c r="AK104" i="30"/>
  <c r="BZ104" i="30" s="1"/>
  <c r="AK103" i="30"/>
  <c r="CB103" i="30" s="1"/>
  <c r="CG102" i="30"/>
  <c r="CF102" i="30"/>
  <c r="CE102" i="30"/>
  <c r="CD102" i="30"/>
  <c r="CC102" i="30"/>
  <c r="CB102" i="30"/>
  <c r="CA102" i="30"/>
  <c r="BZ102" i="30"/>
  <c r="AK101" i="30"/>
  <c r="CG101" i="30" s="1"/>
  <c r="CG100" i="30"/>
  <c r="CF100" i="30"/>
  <c r="CE100" i="30"/>
  <c r="CD100" i="30"/>
  <c r="CC100" i="30"/>
  <c r="CB100" i="30"/>
  <c r="CA100" i="30"/>
  <c r="BZ100" i="30"/>
  <c r="AK99" i="30"/>
  <c r="CF99" i="30" s="1"/>
  <c r="CG98" i="30"/>
  <c r="CF98" i="30"/>
  <c r="CE98" i="30"/>
  <c r="CD98" i="30"/>
  <c r="CC98" i="30"/>
  <c r="CB98" i="30"/>
  <c r="CA98" i="30"/>
  <c r="BZ98" i="30"/>
  <c r="AK97" i="30"/>
  <c r="CG97" i="30" s="1"/>
  <c r="CG96" i="30"/>
  <c r="CF96" i="30"/>
  <c r="CE96" i="30"/>
  <c r="CD96" i="30"/>
  <c r="CC96" i="30"/>
  <c r="CB96" i="30"/>
  <c r="CA96" i="30"/>
  <c r="BZ96" i="30"/>
  <c r="AK95" i="30"/>
  <c r="CG95" i="30" s="1"/>
  <c r="CG94" i="30"/>
  <c r="CF94" i="30"/>
  <c r="CE94" i="30"/>
  <c r="CD94" i="30"/>
  <c r="CC94" i="30"/>
  <c r="CB94" i="30"/>
  <c r="CA94" i="30"/>
  <c r="BZ94" i="30"/>
  <c r="AK93" i="30"/>
  <c r="CB93" i="30" s="1"/>
  <c r="CG92" i="30"/>
  <c r="CF92" i="30"/>
  <c r="CE92" i="30"/>
  <c r="CD92" i="30"/>
  <c r="CC92" i="30"/>
  <c r="CB92" i="30"/>
  <c r="CA92" i="30"/>
  <c r="BZ92" i="30"/>
  <c r="AK91" i="30"/>
  <c r="CG91" i="30" s="1"/>
  <c r="CG90" i="30"/>
  <c r="CF90" i="30"/>
  <c r="CE90" i="30"/>
  <c r="CD90" i="30"/>
  <c r="CC90" i="30"/>
  <c r="CB90" i="30"/>
  <c r="CA90" i="30"/>
  <c r="BZ90" i="30"/>
  <c r="AK89" i="30"/>
  <c r="CA89" i="30" s="1"/>
  <c r="AK88" i="30"/>
  <c r="CG88" i="30" s="1"/>
  <c r="AK87" i="30"/>
  <c r="CG87" i="30" s="1"/>
  <c r="AK86" i="30"/>
  <c r="CD86" i="30" s="1"/>
  <c r="AK85" i="30"/>
  <c r="CA85" i="30" s="1"/>
  <c r="AK84" i="30"/>
  <c r="CG84" i="30" s="1"/>
  <c r="AK83" i="30"/>
  <c r="CG83" i="30" s="1"/>
  <c r="AK82" i="30"/>
  <c r="CD82" i="30" s="1"/>
  <c r="CG81" i="30"/>
  <c r="CF81" i="30"/>
  <c r="CE81" i="30"/>
  <c r="CD81" i="30"/>
  <c r="CC81" i="30"/>
  <c r="CB81" i="30"/>
  <c r="CA81" i="30"/>
  <c r="BZ81" i="30"/>
  <c r="AK80" i="30"/>
  <c r="CE80" i="30" s="1"/>
  <c r="AK79" i="30"/>
  <c r="BZ79" i="30" s="1"/>
  <c r="AK78" i="30"/>
  <c r="CG78" i="30" s="1"/>
  <c r="AK77" i="30"/>
  <c r="CF77" i="30" s="1"/>
  <c r="AK76" i="30"/>
  <c r="CE76" i="30" s="1"/>
  <c r="AK75" i="30"/>
  <c r="BZ75" i="30" s="1"/>
  <c r="AK74" i="30"/>
  <c r="CA74" i="30" s="1"/>
  <c r="AK73" i="30"/>
  <c r="CF73" i="30" s="1"/>
  <c r="AK72" i="30"/>
  <c r="CE72" i="30" s="1"/>
  <c r="CG71" i="30"/>
  <c r="CF71" i="30"/>
  <c r="CE71" i="30"/>
  <c r="CD71" i="30"/>
  <c r="CC71" i="30"/>
  <c r="CB71" i="30"/>
  <c r="CA71" i="30"/>
  <c r="BZ71" i="30"/>
  <c r="AK70" i="30"/>
  <c r="CB70" i="30" s="1"/>
  <c r="AK69" i="30"/>
  <c r="CG69" i="30" s="1"/>
  <c r="AK68" i="30"/>
  <c r="CG68" i="30" s="1"/>
  <c r="AK67" i="30"/>
  <c r="CG67" i="30" s="1"/>
  <c r="AK66" i="30"/>
  <c r="CB66" i="30" s="1"/>
  <c r="CG65" i="30"/>
  <c r="CF65" i="30"/>
  <c r="CE65" i="30"/>
  <c r="CD65" i="30"/>
  <c r="CC65" i="30"/>
  <c r="CB65" i="30"/>
  <c r="CA65" i="30"/>
  <c r="BZ65" i="30"/>
  <c r="AK64" i="30"/>
  <c r="CG64" i="30" s="1"/>
  <c r="AK63" i="30"/>
  <c r="CD63" i="30" s="1"/>
  <c r="CG62" i="30"/>
  <c r="CF62" i="30"/>
  <c r="CE62" i="30"/>
  <c r="CD62" i="30"/>
  <c r="CC62" i="30"/>
  <c r="CB62" i="30"/>
  <c r="CA62" i="30"/>
  <c r="BZ62" i="30"/>
  <c r="AK61" i="30"/>
  <c r="CE61" i="30" s="1"/>
  <c r="CG60" i="30"/>
  <c r="CF60" i="30"/>
  <c r="CE60" i="30"/>
  <c r="CD60" i="30"/>
  <c r="CC60" i="30"/>
  <c r="CB60" i="30"/>
  <c r="CA60" i="30"/>
  <c r="BZ60" i="30"/>
  <c r="AK59" i="30"/>
  <c r="CB59" i="30" s="1"/>
  <c r="AK58" i="30"/>
  <c r="CG58" i="30" s="1"/>
  <c r="AK57" i="30"/>
  <c r="CG57" i="30" s="1"/>
  <c r="AK56" i="30"/>
  <c r="CG56" i="30" s="1"/>
  <c r="AK55" i="30"/>
  <c r="CB55" i="30" s="1"/>
  <c r="AK54" i="30"/>
  <c r="CG54" i="30" s="1"/>
  <c r="AK53" i="30"/>
  <c r="CG53" i="30" s="1"/>
  <c r="AK52" i="30"/>
  <c r="CD52" i="30" s="1"/>
  <c r="AK51" i="30"/>
  <c r="CB51" i="30" s="1"/>
  <c r="CG50" i="30"/>
  <c r="CF50" i="30"/>
  <c r="CE50" i="30"/>
  <c r="CD50" i="30"/>
  <c r="CC50" i="30"/>
  <c r="CB50" i="30"/>
  <c r="CA50" i="30"/>
  <c r="BZ50" i="30"/>
  <c r="AK49" i="30"/>
  <c r="CG49" i="30" s="1"/>
  <c r="AK48" i="30"/>
  <c r="CD48" i="30" s="1"/>
  <c r="AK47" i="30"/>
  <c r="CA47" i="30" s="1"/>
  <c r="CG46" i="30"/>
  <c r="CF46" i="30"/>
  <c r="CE46" i="30"/>
  <c r="CD46" i="30"/>
  <c r="CC46" i="30"/>
  <c r="CB46" i="30"/>
  <c r="CA46" i="30"/>
  <c r="BZ46" i="30"/>
  <c r="AK45" i="30"/>
  <c r="CB45" i="30" s="1"/>
  <c r="CG44" i="30"/>
  <c r="CF44" i="30"/>
  <c r="CE44" i="30"/>
  <c r="CD44" i="30"/>
  <c r="CC44" i="30"/>
  <c r="CB44" i="30"/>
  <c r="CA44" i="30"/>
  <c r="BZ44" i="30"/>
  <c r="AK43" i="30"/>
  <c r="CG43" i="30" s="1"/>
  <c r="AK42" i="30"/>
  <c r="CG42" i="30" s="1"/>
  <c r="CG41" i="30"/>
  <c r="CF41" i="30"/>
  <c r="CE41" i="30"/>
  <c r="CD41" i="30"/>
  <c r="CC41" i="30"/>
  <c r="CB41" i="30"/>
  <c r="CA41" i="30"/>
  <c r="BZ41" i="30"/>
  <c r="AK40" i="30"/>
  <c r="CA40" i="30" s="1"/>
  <c r="AK39" i="30"/>
  <c r="CA39" i="30" s="1"/>
  <c r="AK38" i="30"/>
  <c r="CG38" i="30" s="1"/>
  <c r="AK37" i="30"/>
  <c r="CD37" i="30" s="1"/>
  <c r="CG36" i="30"/>
  <c r="CF36" i="30"/>
  <c r="CE36" i="30"/>
  <c r="CD36" i="30"/>
  <c r="CC36" i="30"/>
  <c r="CB36" i="30"/>
  <c r="CA36" i="30"/>
  <c r="BZ36" i="30"/>
  <c r="AK35" i="30"/>
  <c r="CE35" i="30" s="1"/>
  <c r="AK34" i="30"/>
  <c r="CB34" i="30" s="1"/>
  <c r="AK33" i="30"/>
  <c r="CG33" i="30" s="1"/>
  <c r="AK32" i="30"/>
  <c r="CF32" i="30" s="1"/>
  <c r="CG31" i="30"/>
  <c r="CF31" i="30"/>
  <c r="CE31" i="30"/>
  <c r="CD31" i="30"/>
  <c r="CC31" i="30"/>
  <c r="CB31" i="30"/>
  <c r="CA31" i="30"/>
  <c r="BZ31" i="30"/>
  <c r="AK30" i="30"/>
  <c r="CA30" i="30" s="1"/>
  <c r="AK29" i="30"/>
  <c r="CB29" i="30" s="1"/>
  <c r="AK28" i="30"/>
  <c r="CG28" i="30" s="1"/>
  <c r="CG27" i="30"/>
  <c r="CF27" i="30"/>
  <c r="CE27" i="30"/>
  <c r="CD27" i="30"/>
  <c r="CC27" i="30"/>
  <c r="CB27" i="30"/>
  <c r="CA27" i="30"/>
  <c r="BZ27" i="30"/>
  <c r="AK26" i="30"/>
  <c r="CB26" i="30" s="1"/>
  <c r="AK25" i="30"/>
  <c r="CE25" i="30" s="1"/>
  <c r="AK24" i="30"/>
  <c r="CE24" i="30" s="1"/>
  <c r="CG23" i="30"/>
  <c r="CF23" i="30"/>
  <c r="CE23" i="30"/>
  <c r="CD23" i="30"/>
  <c r="CC23" i="30"/>
  <c r="CB23" i="30"/>
  <c r="CA23" i="30"/>
  <c r="BZ23" i="30"/>
  <c r="AK22" i="30"/>
  <c r="CF22" i="30" s="1"/>
  <c r="AK21" i="30"/>
  <c r="CE21" i="30" s="1"/>
  <c r="CG20" i="30"/>
  <c r="CF20" i="30"/>
  <c r="CE20" i="30"/>
  <c r="CD20" i="30"/>
  <c r="CC20" i="30"/>
  <c r="CB20" i="30"/>
  <c r="CA20" i="30"/>
  <c r="BZ20" i="30"/>
  <c r="AK19" i="30"/>
  <c r="CB19" i="30" s="1"/>
  <c r="CG18" i="30"/>
  <c r="CF18" i="30"/>
  <c r="CE18" i="30"/>
  <c r="CD18" i="30"/>
  <c r="CC18" i="30"/>
  <c r="CB18" i="30"/>
  <c r="CA18" i="30"/>
  <c r="BZ18" i="30"/>
  <c r="AK17" i="30"/>
  <c r="CG17" i="30" s="1"/>
  <c r="CG16" i="30"/>
  <c r="CF16" i="30"/>
  <c r="CE16" i="30"/>
  <c r="CD16" i="30"/>
  <c r="CC16" i="30"/>
  <c r="CB16" i="30"/>
  <c r="CA16" i="30"/>
  <c r="BZ16" i="30"/>
  <c r="AK15" i="30"/>
  <c r="CF15" i="30" s="1"/>
  <c r="AK14" i="30"/>
  <c r="CE14" i="30" s="1"/>
  <c r="CG13" i="30"/>
  <c r="CF13" i="30"/>
  <c r="CE13" i="30"/>
  <c r="CD13" i="30"/>
  <c r="CC13" i="30"/>
  <c r="CB13" i="30"/>
  <c r="CA13" i="30"/>
  <c r="BZ13" i="30"/>
  <c r="AK12" i="30"/>
  <c r="CB12" i="30" s="1"/>
  <c r="CG11" i="30"/>
  <c r="CF11" i="30"/>
  <c r="CE11" i="30"/>
  <c r="CD11" i="30"/>
  <c r="CC11" i="30"/>
  <c r="CB11" i="30"/>
  <c r="CA11" i="30"/>
  <c r="BZ11" i="30"/>
  <c r="AK10" i="30"/>
  <c r="CG10" i="30" s="1"/>
  <c r="AK9" i="30"/>
  <c r="CD9" i="30" s="1"/>
  <c r="CG8" i="30"/>
  <c r="CF8" i="30"/>
  <c r="CE8" i="30"/>
  <c r="CD8" i="30"/>
  <c r="CC8" i="30"/>
  <c r="CB8" i="30"/>
  <c r="CA8" i="30"/>
  <c r="BZ8" i="30"/>
  <c r="AK7" i="30"/>
  <c r="CE7" i="30" s="1"/>
  <c r="CG6" i="30"/>
  <c r="CF6" i="30"/>
  <c r="CE6" i="30"/>
  <c r="CD6" i="30"/>
  <c r="CC6" i="30"/>
  <c r="CB6" i="30"/>
  <c r="CA6" i="30"/>
  <c r="BZ6" i="30"/>
  <c r="CE59" i="30" l="1"/>
  <c r="CB117" i="30"/>
  <c r="CD93" i="30"/>
  <c r="CF125" i="30"/>
  <c r="CG122" i="30"/>
  <c r="BZ117" i="30"/>
  <c r="BZ69" i="30"/>
  <c r="CC117" i="30"/>
  <c r="CF93" i="30"/>
  <c r="CD117" i="30"/>
  <c r="CG99" i="30"/>
  <c r="CB111" i="30"/>
  <c r="BZ93" i="30"/>
  <c r="CD111" i="30"/>
  <c r="CC111" i="30"/>
  <c r="CA93" i="30"/>
  <c r="CG111" i="30"/>
  <c r="CC93" i="30"/>
  <c r="CE125" i="30"/>
  <c r="CE93" i="30"/>
  <c r="BZ32" i="30"/>
  <c r="CG93" i="30"/>
  <c r="CB25" i="30"/>
  <c r="CF74" i="30"/>
  <c r="CG117" i="30"/>
  <c r="CA69" i="30"/>
  <c r="CF25" i="30"/>
  <c r="CD15" i="30"/>
  <c r="CC79" i="30"/>
  <c r="CG104" i="30"/>
  <c r="CD125" i="30"/>
  <c r="BZ35" i="30"/>
  <c r="CB69" i="30"/>
  <c r="CG125" i="30"/>
  <c r="CB128" i="30"/>
  <c r="CA35" i="30"/>
  <c r="CC69" i="30"/>
  <c r="CG15" i="30"/>
  <c r="CC104" i="30"/>
  <c r="CE111" i="30"/>
  <c r="CA104" i="30"/>
  <c r="CB104" i="30"/>
  <c r="CE47" i="30"/>
  <c r="CD104" i="30"/>
  <c r="CF111" i="30"/>
  <c r="CE104" i="30"/>
  <c r="CC25" i="30"/>
  <c r="CB32" i="30"/>
  <c r="CB79" i="30"/>
  <c r="CF104" i="30"/>
  <c r="BZ125" i="30"/>
  <c r="CG22" i="30"/>
  <c r="CB28" i="30"/>
  <c r="CA34" i="30"/>
  <c r="CE52" i="30"/>
  <c r="BZ58" i="30"/>
  <c r="BZ72" i="30"/>
  <c r="CG74" i="30"/>
  <c r="CE86" i="30"/>
  <c r="BZ97" i="30"/>
  <c r="CA58" i="30"/>
  <c r="CD34" i="30"/>
  <c r="CF72" i="30"/>
  <c r="CB97" i="30"/>
  <c r="CC28" i="30"/>
  <c r="CF52" i="30"/>
  <c r="CA72" i="30"/>
  <c r="CG86" i="30"/>
  <c r="CA97" i="30"/>
  <c r="CB58" i="30"/>
  <c r="CE70" i="30"/>
  <c r="CC29" i="30"/>
  <c r="CE34" i="30"/>
  <c r="CC58" i="30"/>
  <c r="BZ61" i="30"/>
  <c r="CC66" i="30"/>
  <c r="CG72" i="30"/>
  <c r="CG75" i="30"/>
  <c r="CD79" i="30"/>
  <c r="CC97" i="30"/>
  <c r="CE29" i="30"/>
  <c r="CB47" i="30"/>
  <c r="CA61" i="30"/>
  <c r="CG63" i="30"/>
  <c r="CE66" i="30"/>
  <c r="CE79" i="30"/>
  <c r="CD97" i="30"/>
  <c r="CG52" i="30"/>
  <c r="CF75" i="30"/>
  <c r="CF29" i="30"/>
  <c r="CF61" i="30"/>
  <c r="CG61" i="30"/>
  <c r="BZ74" i="30"/>
  <c r="BZ77" i="30"/>
  <c r="BZ80" i="30"/>
  <c r="CG45" i="30"/>
  <c r="BZ15" i="30"/>
  <c r="BZ19" i="30"/>
  <c r="CG30" i="30"/>
  <c r="CC32" i="30"/>
  <c r="CD35" i="30"/>
  <c r="CG37" i="30"/>
  <c r="CE48" i="30"/>
  <c r="BZ51" i="30"/>
  <c r="CE55" i="30"/>
  <c r="CB74" i="30"/>
  <c r="CA77" i="30"/>
  <c r="CA80" i="30"/>
  <c r="CG82" i="30"/>
  <c r="BZ113" i="30"/>
  <c r="CF66" i="30"/>
  <c r="CC55" i="30"/>
  <c r="CA15" i="30"/>
  <c r="CC19" i="30"/>
  <c r="CA21" i="30"/>
  <c r="CD32" i="30"/>
  <c r="CF35" i="30"/>
  <c r="CG48" i="30"/>
  <c r="CC51" i="30"/>
  <c r="CF55" i="30"/>
  <c r="CC74" i="30"/>
  <c r="CC77" i="30"/>
  <c r="CF80" i="30"/>
  <c r="CA113" i="30"/>
  <c r="CB15" i="30"/>
  <c r="CE19" i="30"/>
  <c r="CD21" i="30"/>
  <c r="CG32" i="30"/>
  <c r="CG35" i="30"/>
  <c r="CE51" i="30"/>
  <c r="CD74" i="30"/>
  <c r="CD77" i="30"/>
  <c r="CG80" i="30"/>
  <c r="CC113" i="30"/>
  <c r="CC34" i="30"/>
  <c r="CC15" i="30"/>
  <c r="CF19" i="30"/>
  <c r="CF21" i="30"/>
  <c r="CF51" i="30"/>
  <c r="CE74" i="30"/>
  <c r="CG77" i="30"/>
  <c r="CA111" i="30"/>
  <c r="CF113" i="30"/>
  <c r="CA125" i="30"/>
  <c r="BZ21" i="30"/>
  <c r="BZ29" i="30"/>
  <c r="CA79" i="30"/>
  <c r="CA88" i="30"/>
  <c r="CF122" i="30"/>
  <c r="BZ76" i="30"/>
  <c r="BZ132" i="30"/>
  <c r="CB40" i="30"/>
  <c r="BZ56" i="30"/>
  <c r="BZ67" i="30"/>
  <c r="CA76" i="30"/>
  <c r="CC114" i="30"/>
  <c r="BZ12" i="30"/>
  <c r="CD76" i="30"/>
  <c r="CA78" i="30"/>
  <c r="CB85" i="30"/>
  <c r="CE89" i="30"/>
  <c r="BZ106" i="30"/>
  <c r="BZ110" i="30"/>
  <c r="CD114" i="30"/>
  <c r="BZ116" i="30"/>
  <c r="BZ118" i="30"/>
  <c r="CB132" i="30"/>
  <c r="CA67" i="30"/>
  <c r="CF7" i="30"/>
  <c r="BZ30" i="30"/>
  <c r="CE40" i="30"/>
  <c r="CA106" i="30"/>
  <c r="CC132" i="30"/>
  <c r="CE12" i="30"/>
  <c r="CA14" i="30"/>
  <c r="BZ22" i="30"/>
  <c r="CC26" i="30"/>
  <c r="CB30" i="30"/>
  <c r="CB33" i="30"/>
  <c r="CG34" i="30"/>
  <c r="CB43" i="30"/>
  <c r="CA45" i="30"/>
  <c r="BZ52" i="30"/>
  <c r="CB54" i="30"/>
  <c r="CC56" i="30"/>
  <c r="CC67" i="30"/>
  <c r="CD73" i="30"/>
  <c r="CA75" i="30"/>
  <c r="CG76" i="30"/>
  <c r="CC78" i="30"/>
  <c r="CG79" i="30"/>
  <c r="CE85" i="30"/>
  <c r="CE97" i="30"/>
  <c r="BZ99" i="30"/>
  <c r="BZ103" i="30"/>
  <c r="CB106" i="30"/>
  <c r="CD110" i="30"/>
  <c r="CF114" i="30"/>
  <c r="CD116" i="30"/>
  <c r="CC118" i="30"/>
  <c r="BZ122" i="30"/>
  <c r="CD128" i="30"/>
  <c r="CD132" i="30"/>
  <c r="BZ73" i="30"/>
  <c r="CA84" i="30"/>
  <c r="BZ114" i="30"/>
  <c r="CA7" i="30"/>
  <c r="BZ26" i="30"/>
  <c r="BZ78" i="30"/>
  <c r="CA127" i="30"/>
  <c r="CD7" i="30"/>
  <c r="BZ33" i="30"/>
  <c r="CA43" i="30"/>
  <c r="CA54" i="30"/>
  <c r="CF79" i="30"/>
  <c r="CG7" i="30"/>
  <c r="CF12" i="30"/>
  <c r="CD14" i="30"/>
  <c r="CA22" i="30"/>
  <c r="CD26" i="30"/>
  <c r="BZ28" i="30"/>
  <c r="CC30" i="30"/>
  <c r="CC33" i="30"/>
  <c r="CC43" i="30"/>
  <c r="CC45" i="30"/>
  <c r="CA52" i="30"/>
  <c r="CC54" i="30"/>
  <c r="CD56" i="30"/>
  <c r="BZ59" i="30"/>
  <c r="CD67" i="30"/>
  <c r="BZ70" i="30"/>
  <c r="CG73" i="30"/>
  <c r="CB75" i="30"/>
  <c r="CD78" i="30"/>
  <c r="CF97" i="30"/>
  <c r="CA99" i="30"/>
  <c r="CC103" i="30"/>
  <c r="CC106" i="30"/>
  <c r="CE110" i="30"/>
  <c r="CG116" i="30"/>
  <c r="CD118" i="30"/>
  <c r="CA122" i="30"/>
  <c r="CE128" i="30"/>
  <c r="CF132" i="30"/>
  <c r="BZ7" i="30"/>
  <c r="CA95" i="30"/>
  <c r="CA132" i="30"/>
  <c r="BZ43" i="30"/>
  <c r="BZ54" i="30"/>
  <c r="CF34" i="30"/>
  <c r="CB56" i="30"/>
  <c r="CB67" i="30"/>
  <c r="CC73" i="30"/>
  <c r="CB78" i="30"/>
  <c r="CF14" i="30"/>
  <c r="CB22" i="30"/>
  <c r="CE26" i="30"/>
  <c r="CD30" i="30"/>
  <c r="CD33" i="30"/>
  <c r="CF43" i="30"/>
  <c r="CD45" i="30"/>
  <c r="CB52" i="30"/>
  <c r="CF54" i="30"/>
  <c r="CE56" i="30"/>
  <c r="CC59" i="30"/>
  <c r="CE67" i="30"/>
  <c r="CC70" i="30"/>
  <c r="CC75" i="30"/>
  <c r="CE78" i="30"/>
  <c r="CB99" i="30"/>
  <c r="CE103" i="30"/>
  <c r="CD106" i="30"/>
  <c r="CF110" i="30"/>
  <c r="CE118" i="30"/>
  <c r="CA120" i="30"/>
  <c r="CB122" i="30"/>
  <c r="CG132" i="30"/>
  <c r="CD89" i="30"/>
  <c r="CE9" i="30"/>
  <c r="CG21" i="30"/>
  <c r="CD40" i="30"/>
  <c r="CC12" i="30"/>
  <c r="CF58" i="30"/>
  <c r="CF69" i="30"/>
  <c r="CF76" i="30"/>
  <c r="CD85" i="30"/>
  <c r="CE114" i="30"/>
  <c r="CA116" i="30"/>
  <c r="CA118" i="30"/>
  <c r="CG14" i="30"/>
  <c r="CC22" i="30"/>
  <c r="CF26" i="30"/>
  <c r="CE30" i="30"/>
  <c r="CE33" i="30"/>
  <c r="CE45" i="30"/>
  <c r="CC52" i="30"/>
  <c r="CF56" i="30"/>
  <c r="CF67" i="30"/>
  <c r="CD75" i="30"/>
  <c r="CF78" i="30"/>
  <c r="CC99" i="30"/>
  <c r="CF103" i="30"/>
  <c r="CG106" i="30"/>
  <c r="CF118" i="30"/>
  <c r="CC122" i="30"/>
  <c r="CA26" i="30"/>
  <c r="CA56" i="30"/>
  <c r="CB73" i="30"/>
  <c r="CG9" i="30"/>
  <c r="BZ14" i="30"/>
  <c r="CA33" i="30"/>
  <c r="CC110" i="30"/>
  <c r="CD22" i="30"/>
  <c r="BZ25" i="30"/>
  <c r="CF28" i="30"/>
  <c r="CF30" i="30"/>
  <c r="CA32" i="30"/>
  <c r="CF33" i="30"/>
  <c r="CE37" i="30"/>
  <c r="CF45" i="30"/>
  <c r="CD47" i="30"/>
  <c r="BZ55" i="30"/>
  <c r="CF59" i="30"/>
  <c r="CD61" i="30"/>
  <c r="CE63" i="30"/>
  <c r="BZ66" i="30"/>
  <c r="CF70" i="30"/>
  <c r="CD72" i="30"/>
  <c r="CE75" i="30"/>
  <c r="CB77" i="30"/>
  <c r="CD80" i="30"/>
  <c r="CE82" i="30"/>
  <c r="CD99" i="30"/>
  <c r="CB113" i="30"/>
  <c r="CA117" i="30"/>
  <c r="CG118" i="30"/>
  <c r="CD122" i="30"/>
  <c r="CB89" i="30"/>
  <c r="CA73" i="30"/>
  <c r="CF9" i="30"/>
  <c r="CD12" i="30"/>
  <c r="CD19" i="30"/>
  <c r="CA25" i="30"/>
  <c r="CA28" i="30"/>
  <c r="CD29" i="30"/>
  <c r="CF37" i="30"/>
  <c r="BZ39" i="30"/>
  <c r="CC40" i="30"/>
  <c r="CC47" i="30"/>
  <c r="CF48" i="30"/>
  <c r="CD51" i="30"/>
  <c r="CD55" i="30"/>
  <c r="CD59" i="30"/>
  <c r="CF63" i="30"/>
  <c r="CD66" i="30"/>
  <c r="CD70" i="30"/>
  <c r="CF82" i="30"/>
  <c r="BZ84" i="30"/>
  <c r="CC85" i="30"/>
  <c r="CF86" i="30"/>
  <c r="BZ88" i="30"/>
  <c r="CC89" i="30"/>
  <c r="BZ95" i="30"/>
  <c r="CD103" i="30"/>
  <c r="BZ120" i="30"/>
  <c r="BZ127" i="30"/>
  <c r="CC128" i="30"/>
  <c r="AK134" i="30"/>
  <c r="BZ42" i="30"/>
  <c r="BZ68" i="30"/>
  <c r="CB88" i="30"/>
  <c r="CB95" i="30"/>
  <c r="BZ123" i="30"/>
  <c r="CB7" i="30"/>
  <c r="BZ10" i="30"/>
  <c r="CG12" i="30"/>
  <c r="CB14" i="30"/>
  <c r="CE15" i="30"/>
  <c r="BZ17" i="30"/>
  <c r="CG19" i="30"/>
  <c r="CB21" i="30"/>
  <c r="CE22" i="30"/>
  <c r="BZ24" i="30"/>
  <c r="CD25" i="30"/>
  <c r="CD28" i="30"/>
  <c r="CG29" i="30"/>
  <c r="CE32" i="30"/>
  <c r="CB35" i="30"/>
  <c r="BZ38" i="30"/>
  <c r="CC39" i="30"/>
  <c r="CF40" i="30"/>
  <c r="CA42" i="30"/>
  <c r="CD43" i="30"/>
  <c r="CF47" i="30"/>
  <c r="BZ49" i="30"/>
  <c r="CG51" i="30"/>
  <c r="CA53" i="30"/>
  <c r="CD54" i="30"/>
  <c r="CG55" i="30"/>
  <c r="CA57" i="30"/>
  <c r="CD58" i="30"/>
  <c r="CG59" i="30"/>
  <c r="CB61" i="30"/>
  <c r="BZ64" i="30"/>
  <c r="CG66" i="30"/>
  <c r="CA68" i="30"/>
  <c r="CD69" i="30"/>
  <c r="CG70" i="30"/>
  <c r="CB72" i="30"/>
  <c r="CE73" i="30"/>
  <c r="CB76" i="30"/>
  <c r="CE77" i="30"/>
  <c r="CB80" i="30"/>
  <c r="BZ83" i="30"/>
  <c r="CC84" i="30"/>
  <c r="CF85" i="30"/>
  <c r="BZ87" i="30"/>
  <c r="CC88" i="30"/>
  <c r="CF89" i="30"/>
  <c r="CA91" i="30"/>
  <c r="CC95" i="30"/>
  <c r="CE99" i="30"/>
  <c r="BZ101" i="30"/>
  <c r="CG103" i="30"/>
  <c r="CE106" i="30"/>
  <c r="BZ108" i="30"/>
  <c r="CG110" i="30"/>
  <c r="CA112" i="30"/>
  <c r="CD113" i="30"/>
  <c r="CG114" i="30"/>
  <c r="CB116" i="30"/>
  <c r="CE117" i="30"/>
  <c r="CC120" i="30"/>
  <c r="CA123" i="30"/>
  <c r="CC127" i="30"/>
  <c r="CF128" i="30"/>
  <c r="CA130" i="30"/>
  <c r="CB39" i="30"/>
  <c r="BZ53" i="30"/>
  <c r="BZ57" i="30"/>
  <c r="CB84" i="30"/>
  <c r="BZ91" i="30"/>
  <c r="BZ112" i="30"/>
  <c r="CB120" i="30"/>
  <c r="CB127" i="30"/>
  <c r="BZ130" i="30"/>
  <c r="CC7" i="30"/>
  <c r="CA10" i="30"/>
  <c r="CC14" i="30"/>
  <c r="CA17" i="30"/>
  <c r="CC21" i="30"/>
  <c r="CA24" i="30"/>
  <c r="CE28" i="30"/>
  <c r="BZ34" i="30"/>
  <c r="CC35" i="30"/>
  <c r="CA38" i="30"/>
  <c r="CD39" i="30"/>
  <c r="CG40" i="30"/>
  <c r="CB42" i="30"/>
  <c r="CE43" i="30"/>
  <c r="BZ45" i="30"/>
  <c r="CG47" i="30"/>
  <c r="CA49" i="30"/>
  <c r="CB53" i="30"/>
  <c r="CE54" i="30"/>
  <c r="CB57" i="30"/>
  <c r="CE58" i="30"/>
  <c r="CC61" i="30"/>
  <c r="CA64" i="30"/>
  <c r="CB68" i="30"/>
  <c r="CE69" i="30"/>
  <c r="CC72" i="30"/>
  <c r="CC76" i="30"/>
  <c r="CC80" i="30"/>
  <c r="CA83" i="30"/>
  <c r="CD84" i="30"/>
  <c r="CG85" i="30"/>
  <c r="CA87" i="30"/>
  <c r="CD88" i="30"/>
  <c r="CG89" i="30"/>
  <c r="CB91" i="30"/>
  <c r="CD95" i="30"/>
  <c r="CA101" i="30"/>
  <c r="CA108" i="30"/>
  <c r="CB112" i="30"/>
  <c r="CE113" i="30"/>
  <c r="CC116" i="30"/>
  <c r="CD120" i="30"/>
  <c r="CB123" i="30"/>
  <c r="CD127" i="30"/>
  <c r="CG128" i="30"/>
  <c r="CB130" i="30"/>
  <c r="CC130" i="30"/>
  <c r="CE39" i="30"/>
  <c r="CE84" i="30"/>
  <c r="CB87" i="30"/>
  <c r="CC91" i="30"/>
  <c r="CE95" i="30"/>
  <c r="CB101" i="30"/>
  <c r="CB108" i="30"/>
  <c r="CC112" i="30"/>
  <c r="CE120" i="30"/>
  <c r="CC123" i="30"/>
  <c r="CE127" i="30"/>
  <c r="BZ9" i="30"/>
  <c r="CC10" i="30"/>
  <c r="CC17" i="30"/>
  <c r="CC24" i="30"/>
  <c r="BZ37" i="30"/>
  <c r="CC38" i="30"/>
  <c r="CF39" i="30"/>
  <c r="CD42" i="30"/>
  <c r="BZ48" i="30"/>
  <c r="CC49" i="30"/>
  <c r="CD53" i="30"/>
  <c r="CD57" i="30"/>
  <c r="BZ63" i="30"/>
  <c r="CC64" i="30"/>
  <c r="CD68" i="30"/>
  <c r="BZ82" i="30"/>
  <c r="CC83" i="30"/>
  <c r="CF84" i="30"/>
  <c r="BZ86" i="30"/>
  <c r="CC87" i="30"/>
  <c r="CF88" i="30"/>
  <c r="CD91" i="30"/>
  <c r="CF95" i="30"/>
  <c r="CC101" i="30"/>
  <c r="CC108" i="30"/>
  <c r="CD112" i="30"/>
  <c r="CE116" i="30"/>
  <c r="CF120" i="30"/>
  <c r="CD123" i="30"/>
  <c r="CF127" i="30"/>
  <c r="CD130" i="30"/>
  <c r="CB64" i="30"/>
  <c r="CC68" i="30"/>
  <c r="CB83" i="30"/>
  <c r="CE88" i="30"/>
  <c r="CA9" i="30"/>
  <c r="CD10" i="30"/>
  <c r="CD17" i="30"/>
  <c r="CD24" i="30"/>
  <c r="CA37" i="30"/>
  <c r="CD38" i="30"/>
  <c r="CG39" i="30"/>
  <c r="CE42" i="30"/>
  <c r="CA48" i="30"/>
  <c r="CD49" i="30"/>
  <c r="CE53" i="30"/>
  <c r="CE57" i="30"/>
  <c r="CA63" i="30"/>
  <c r="CD64" i="30"/>
  <c r="CE68" i="30"/>
  <c r="CA82" i="30"/>
  <c r="CD83" i="30"/>
  <c r="CA86" i="30"/>
  <c r="CD87" i="30"/>
  <c r="CE91" i="30"/>
  <c r="CD101" i="30"/>
  <c r="CD108" i="30"/>
  <c r="CE112" i="30"/>
  <c r="CE123" i="30"/>
  <c r="CE130" i="30"/>
  <c r="CB10" i="30"/>
  <c r="CB24" i="30"/>
  <c r="CC53" i="30"/>
  <c r="CC57" i="30"/>
  <c r="CB9" i="30"/>
  <c r="CB48" i="30"/>
  <c r="CF68" i="30"/>
  <c r="CB82" i="30"/>
  <c r="CE83" i="30"/>
  <c r="CB86" i="30"/>
  <c r="CE87" i="30"/>
  <c r="CF91" i="30"/>
  <c r="CE101" i="30"/>
  <c r="CE108" i="30"/>
  <c r="CF112" i="30"/>
  <c r="CF123" i="30"/>
  <c r="CC42" i="30"/>
  <c r="CB49" i="30"/>
  <c r="CE10" i="30"/>
  <c r="CB37" i="30"/>
  <c r="CE38" i="30"/>
  <c r="CF42" i="30"/>
  <c r="CE49" i="30"/>
  <c r="CF53" i="30"/>
  <c r="CF57" i="30"/>
  <c r="CB63" i="30"/>
  <c r="CE64" i="30"/>
  <c r="CC9" i="30"/>
  <c r="CF10" i="30"/>
  <c r="CA12" i="30"/>
  <c r="CF17" i="30"/>
  <c r="CA19" i="30"/>
  <c r="CF24" i="30"/>
  <c r="CA29" i="30"/>
  <c r="CC37" i="30"/>
  <c r="CF38" i="30"/>
  <c r="BZ40" i="30"/>
  <c r="BZ47" i="30"/>
  <c r="CC48" i="30"/>
  <c r="CF49" i="30"/>
  <c r="CA51" i="30"/>
  <c r="CA55" i="30"/>
  <c r="CA59" i="30"/>
  <c r="CC63" i="30"/>
  <c r="CF64" i="30"/>
  <c r="CA66" i="30"/>
  <c r="CA70" i="30"/>
  <c r="CC82" i="30"/>
  <c r="CF83" i="30"/>
  <c r="BZ85" i="30"/>
  <c r="CC86" i="30"/>
  <c r="CF87" i="30"/>
  <c r="BZ89" i="30"/>
  <c r="CF101" i="30"/>
  <c r="CA103" i="30"/>
  <c r="CF108" i="30"/>
  <c r="CA110" i="30"/>
  <c r="CA114" i="30"/>
  <c r="CB125" i="30"/>
  <c r="BZ128" i="30"/>
  <c r="CB17" i="30"/>
  <c r="CB38" i="30"/>
  <c r="CE17" i="30"/>
  <c r="CG134" i="30" l="1"/>
  <c r="CF134" i="30" s="1"/>
  <c r="C6" i="32"/>
  <c r="B6" i="32"/>
  <c r="C5" i="32"/>
  <c r="CE134" i="30" l="1"/>
  <c r="BZ134" i="30"/>
  <c r="CC134" i="30"/>
  <c r="CA134" i="30"/>
  <c r="CB134" i="30"/>
  <c r="CD134" i="30"/>
  <c r="G240" i="27"/>
  <c r="G131" i="26" l="1"/>
  <c r="B41" i="26" l="1"/>
  <c r="B29" i="26"/>
</calcChain>
</file>

<file path=xl/sharedStrings.xml><?xml version="1.0" encoding="utf-8"?>
<sst xmlns="http://schemas.openxmlformats.org/spreadsheetml/2006/main" count="2313" uniqueCount="971">
  <si>
    <t/>
  </si>
  <si>
    <t>Dimensión</t>
  </si>
  <si>
    <t>Talento Humano</t>
  </si>
  <si>
    <t>Direccionamiento Estratégico y Planeación</t>
  </si>
  <si>
    <t>Gestión con Valores para Resultados</t>
  </si>
  <si>
    <t>Evaluación de Resultados</t>
  </si>
  <si>
    <t>Información y Comunicación</t>
  </si>
  <si>
    <t>Gestión del Conocimiento y la Innovación</t>
  </si>
  <si>
    <t>Control Interno</t>
  </si>
  <si>
    <t>Actividades Misionales</t>
  </si>
  <si>
    <t>Direccionamiento_Estratégico</t>
  </si>
  <si>
    <t>Mejoramiento_Continuo</t>
  </si>
  <si>
    <t>Gestión_del_Talento_Humano</t>
  </si>
  <si>
    <t>Formación</t>
  </si>
  <si>
    <t>Investigación</t>
  </si>
  <si>
    <t>Apropiación_Social_del_Conocimiento_y_del_Patrimonio</t>
  </si>
  <si>
    <t>Alianzas</t>
  </si>
  <si>
    <t>Información_y_Comunicación</t>
  </si>
  <si>
    <t>Gestión_Contractual</t>
  </si>
  <si>
    <t>Gestión_Administrativa</t>
  </si>
  <si>
    <t>Contabilidad_y_Presupuesto</t>
  </si>
  <si>
    <t>Evaluación_Independiente</t>
  </si>
  <si>
    <t>Clave Desbloqueo: PLANEACION2020</t>
  </si>
  <si>
    <t>Talento_Humano</t>
  </si>
  <si>
    <t>Gestión_Estratégica_del_Talento_Humano</t>
  </si>
  <si>
    <t>Direccionamiento_y_Planeación</t>
  </si>
  <si>
    <t>Fortalecimiento_Organizacional_y_Simplificación_de_Procesos</t>
  </si>
  <si>
    <t>Seguimiento_y_Evaluación_del_Desempeño_Institucional</t>
  </si>
  <si>
    <t>Gestión_Documental</t>
  </si>
  <si>
    <t>Gestión_del_Conocimiento_y_la_Innovación</t>
  </si>
  <si>
    <t>Control_Interno</t>
  </si>
  <si>
    <t>Actividades_Misionales</t>
  </si>
  <si>
    <t xml:space="preserve">Dirección General </t>
  </si>
  <si>
    <t>Subdirección Administrativa y Financiera</t>
  </si>
  <si>
    <t>Subdirección Académica</t>
  </si>
  <si>
    <t>Grupo de Investigación</t>
  </si>
  <si>
    <t>Grupo de Procesos Editoriales</t>
  </si>
  <si>
    <t>Grupo de Tecnologías de la Información</t>
  </si>
  <si>
    <t>Grupo de Gestión Contractual</t>
  </si>
  <si>
    <t>Grupo de Recursos Físicos</t>
  </si>
  <si>
    <t>Grupo de Gestión Financiera</t>
  </si>
  <si>
    <t>Direccionamiento_Estratégico_y_Planeación</t>
  </si>
  <si>
    <t>Integridad</t>
  </si>
  <si>
    <t>Plan_Anticorrupción</t>
  </si>
  <si>
    <t>Gestión_Presupuestal_y_Eficiencia_del_Gasto_Público</t>
  </si>
  <si>
    <t>Transparencia,_Acceso_a_la_Información_Pública_y_Lucha_Contra_la_Corrupción</t>
  </si>
  <si>
    <t>Grupo de Talento Humano</t>
  </si>
  <si>
    <t>Facultad Seminario Andrés Bello</t>
  </si>
  <si>
    <t>Grupo de Biblioteca</t>
  </si>
  <si>
    <t xml:space="preserve">Grupo de Gestión Documental </t>
  </si>
  <si>
    <t>Gestión_con_Valores_para_Resultados</t>
  </si>
  <si>
    <t>Gobierno_Digital</t>
  </si>
  <si>
    <t>Gestión_de_la_Información_Estadística</t>
  </si>
  <si>
    <t>SA - Equipo de Comunicaciones y Prensa</t>
  </si>
  <si>
    <t>DG-  Equipo de Relaciones Interinstitucionales</t>
  </si>
  <si>
    <t>Grupo de Planeación</t>
  </si>
  <si>
    <t>Evaluación_de_Resultados</t>
  </si>
  <si>
    <t>Seguridad_Digital</t>
  </si>
  <si>
    <t>DG - Asesoría Jurídica</t>
  </si>
  <si>
    <t>SA - Museos</t>
  </si>
  <si>
    <t>DG -  Unidad de Control Interno</t>
  </si>
  <si>
    <t>Defensa_Jurídica</t>
  </si>
  <si>
    <t>FSAB - Bienestar</t>
  </si>
  <si>
    <t>DG -  Equipo de Relaciones Interinstitucionales</t>
  </si>
  <si>
    <t>Equipo de Auditores de los Sistemas de Gestión Adoptados</t>
  </si>
  <si>
    <t>Mejora_Normativa</t>
  </si>
  <si>
    <t>SAF - Control Interno Disciplinario</t>
  </si>
  <si>
    <t>Servicio_al_Ciudadano</t>
  </si>
  <si>
    <t>Racionalización_de_Trámites</t>
  </si>
  <si>
    <t>Objetivos Estratégicos</t>
  </si>
  <si>
    <t>Plan del Decreto 612, Plan, Programa, Proyecto o Estrategia</t>
  </si>
  <si>
    <t>Estrategias</t>
  </si>
  <si>
    <t>Unidad  de medida</t>
  </si>
  <si>
    <t>Tipo de Indicador</t>
  </si>
  <si>
    <t>Sede</t>
  </si>
  <si>
    <t>Fortalecer los programas académicos de posgrado para construir una comunidad académica que contribuya a la salvaguarda del patrimonio lingüístico</t>
  </si>
  <si>
    <t>Plan Anticorrupción y de Atención al Ciudadano</t>
  </si>
  <si>
    <t>Gestionar programas académicos con tradición y reputación internacional únicos en el sector cultural</t>
  </si>
  <si>
    <t>Número</t>
  </si>
  <si>
    <t>Eficacia</t>
  </si>
  <si>
    <t>Casa Cuervo Urisarri</t>
  </si>
  <si>
    <t>Actualizar los programas académicos que ofrece el Instituto con características sensibles a las crisis del sector educativo garantizando la gestión de la reducción del riesgo de deserción</t>
  </si>
  <si>
    <t>Plan Anual de Adquisiciones</t>
  </si>
  <si>
    <t>Por su naturaleza dual entre educación y cultura, puede participar en proyectos multidisciplinarios e inter sectoriales creando nuevas formas de acceder a contenidos culturales ya sea a través de medios digitales mediante la generación de programas de educación continua y actividades de apropiación social del conocimiento</t>
  </si>
  <si>
    <t>Porcentaje</t>
  </si>
  <si>
    <t>Eficiencia</t>
  </si>
  <si>
    <t>Hacienda Yerbabuena</t>
  </si>
  <si>
    <t>Posicionar las líneas de investigación, fortaleciendo nexos con las maestrías y las actividades de apropiación social del conocimiento y la comunidad académica nacional e internacional</t>
  </si>
  <si>
    <t>Plan Anual de Vacantes</t>
  </si>
  <si>
    <t>Aprovechar la posición física estratégica en el norte de Bogotá para lograr una expansión en la zona educativa con mayor proyección de la ciudad así como en el centro de la ciudad</t>
  </si>
  <si>
    <t>Efectividad</t>
  </si>
  <si>
    <t>Las dos sedes</t>
  </si>
  <si>
    <t>Desarrollar la relación entre patrimonio y cultura para generar sentidos, significados e interpretaciones de nuestro entorno y diario vivir mediante la promoción, valorización y transmisión de las distintas formas del patrimonio</t>
  </si>
  <si>
    <t>Plan de Austeridad y Gestión Ambiental</t>
  </si>
  <si>
    <t>Aprovechar la posición física estratégica para estructurar el proceso de gestión de museos como alternativa para acceder a contenidos culturales a través de medios digitales</t>
  </si>
  <si>
    <t>Fortalecer la gestión administrativa incorporando nuevas y mejores prácticas que permitan generar eficiencia en el desarrollo de las funciones institucionales</t>
  </si>
  <si>
    <t>Plan de Conservación</t>
  </si>
  <si>
    <t>Generar ingresos a través de educación continua y actividades de apropiación social del conocimiento para aumentar el presupuesto en recursos propios y atender el mantenimiento y adecuación de infraestructura patrimonial</t>
  </si>
  <si>
    <t>Plan de Gasto Público</t>
  </si>
  <si>
    <t>Por su naturaleza dual, educación y cultura, generar proyectos multidisciplinarios y inter sectoriales que permitan adecuar una planta de personal que responda a las necesidad de las funciones misionales.</t>
  </si>
  <si>
    <t>Plan de Incentivos Institucionales</t>
  </si>
  <si>
    <t>Generar proyectos de investigación articulados al currículo de las maestrías para acceder a recursos de regalías, cooperantes internacionales y ONG que cofinancien los proyectos investigativos institucionales</t>
  </si>
  <si>
    <t>Plan de Mantenimiento de Servicios Tecnológicos</t>
  </si>
  <si>
    <t>Fortalecer mediante la anualidad los programas académicos con tradición y reputación internacional con el objetivo de generar un mayor reconocimiento en la percepción misional desde el sector Cultura</t>
  </si>
  <si>
    <t>Plan de Participación Ciudadana</t>
  </si>
  <si>
    <t>Establecer estrategias de consolidación en los nichos de mercado con mayor probabilidad de éxito en el sector académico con el objetivo de ser la referencia ante la competencia y asegurar el posicionamiento en el mercado educativo</t>
  </si>
  <si>
    <t>Plan de Previsión de Recursos Humanos</t>
  </si>
  <si>
    <t>Planear proyectos de fortalecimiento de las sedes aprovechando la posición física estratégica y garantizar la presencialidad en lugares donde la competencia no llegue en esta modalidad</t>
  </si>
  <si>
    <t>Plan de Seguridad y Privacidad de la Información</t>
  </si>
  <si>
    <t>Establecer líneas de acción que reconozcan y garanticen la continuidad, prestigio y posicionamiento entre las IES que ofertan programas iguales o similares en Bogotá y en el país para conseguir una mayor asignación presupuestal para inversión y funcionamiento</t>
  </si>
  <si>
    <t>Plan de Trabajo Anual en Seguridad y Salud en el Trabajo</t>
  </si>
  <si>
    <t>Proponer proyectos innovadores en los nichos de mercado con mayor probabilidad de éxito en el sector académico que ayuden a incentivar la llegada de nuevos estudiantes anteriormente no caracterizados</t>
  </si>
  <si>
    <t>Plan de Tratamiento de Riesgos de Seguridad y Privacidad de la Información</t>
  </si>
  <si>
    <t>Acudir a nuestra posición en el sector cultura como IES reconocida para generar proyectos únicos y especializados que aporten a solucionar el fortalecimiento institucional</t>
  </si>
  <si>
    <t>Plan Estratégico de Talento Humano</t>
  </si>
  <si>
    <t>Generar proyectos de acompañamiento especializado entre los profesionales expertos que apadrinen áreas con resistencia al cambio para mejorar la aceptación de misionalidad como IES por parte del personal administrativo</t>
  </si>
  <si>
    <t>Plan Estratégico de Tecnologías de la Información y las Comunicaciones - PETI</t>
  </si>
  <si>
    <t>Estructurar un esquema de caracterización de los usuarios de los programas académicos de manera bienal para lograr un mayor cumplimiento en la normatividad vigente optimizando los índices de medición</t>
  </si>
  <si>
    <t>Plan Institucional de Archivos de la Entidad - PINAR</t>
  </si>
  <si>
    <t>No aplica</t>
  </si>
  <si>
    <t>Plan Institucional de Capacitación</t>
  </si>
  <si>
    <t>Preservación Digital</t>
  </si>
  <si>
    <t>Planes Misionales</t>
  </si>
  <si>
    <t>Plan Anual de Auditoría</t>
  </si>
  <si>
    <t>Plan de Bienestar Estudiantil</t>
  </si>
  <si>
    <t>Plan de Fortalecimiento de Plataforma Academusoft/ Racionalización y Desmaterialización</t>
  </si>
  <si>
    <t>Plan de Fortalecimiento e Innovacion en la Educación</t>
  </si>
  <si>
    <t>Plan de Registro Calificado Institucional y Condiciones Iniciales de los Programas de Maestrías</t>
  </si>
  <si>
    <t>Plan para el Control y  Seguridad de Acceso a las Áreas de Museo y Biblioteca</t>
  </si>
  <si>
    <t>Plan para la Adecuación y Ampliación de la Capacidad en las Colecciones para Albergar el Patrimonio Bibliográfico</t>
  </si>
  <si>
    <t>INSTRUCTIVO FORMATO PLAN DE ACCIÓN INSTITUCIONAL</t>
  </si>
  <si>
    <t>ALINEACIÓN CON LA PLANEACIÓN ESTRATÉGICA</t>
  </si>
  <si>
    <t>PRODUCTOS</t>
  </si>
  <si>
    <t>ACTIVIDADES</t>
  </si>
  <si>
    <t>META</t>
  </si>
  <si>
    <t>ENTREGABLES</t>
  </si>
  <si>
    <t>RESPONSABLES</t>
  </si>
  <si>
    <t>RECURSOS</t>
  </si>
  <si>
    <t>CRONOGRAMA</t>
  </si>
  <si>
    <t>¿POR QUÉ?</t>
  </si>
  <si>
    <t>¿QUÉ?</t>
  </si>
  <si>
    <t>¿CÓMO?</t>
  </si>
  <si>
    <t>¿QUIÉN?</t>
  </si>
  <si>
    <t>¿DÓNDE?</t>
  </si>
  <si>
    <t>¿CUÁNTO?</t>
  </si>
  <si>
    <t>¿CUÁNDO?</t>
  </si>
  <si>
    <t>Objetivo estratégico</t>
  </si>
  <si>
    <t>Política de Gestión y Desempeño Institucional</t>
  </si>
  <si>
    <t>Estrategia</t>
  </si>
  <si>
    <t>Eje articulador</t>
  </si>
  <si>
    <t>Derechos garantizados</t>
  </si>
  <si>
    <t>ID_P</t>
  </si>
  <si>
    <t>Producto</t>
  </si>
  <si>
    <t>ID_AC</t>
  </si>
  <si>
    <t>Actividad</t>
  </si>
  <si>
    <t>Meta</t>
  </si>
  <si>
    <t>Entregable</t>
  </si>
  <si>
    <t>Indicador</t>
  </si>
  <si>
    <t>Tipo de indicador asociado</t>
  </si>
  <si>
    <t>Proceso responsable</t>
  </si>
  <si>
    <t>Dependencia o grupo de trabajo responsable</t>
  </si>
  <si>
    <t>Cargo o rol del responsable</t>
  </si>
  <si>
    <t>Valor asignado según plan anual de adquisiciones</t>
  </si>
  <si>
    <t>Fecha inicio</t>
  </si>
  <si>
    <t>Fecha fin</t>
  </si>
  <si>
    <t>Ene</t>
  </si>
  <si>
    <t>Feb</t>
  </si>
  <si>
    <t>Mar</t>
  </si>
  <si>
    <t>Abr</t>
  </si>
  <si>
    <t>May</t>
  </si>
  <si>
    <t>Jun</t>
  </si>
  <si>
    <t>Jul</t>
  </si>
  <si>
    <t>Ago</t>
  </si>
  <si>
    <t>Sep</t>
  </si>
  <si>
    <t>Oct</t>
  </si>
  <si>
    <t>Nov</t>
  </si>
  <si>
    <t>Dic</t>
  </si>
  <si>
    <t>Total</t>
  </si>
  <si>
    <t xml:space="preserve">Seleccione a cuál de los objetivos estratégicos del Instituto corresponde al producto a programar	</t>
  </si>
  <si>
    <t xml:space="preserve">Seleccione la dimensión del Modelo Integrado de Planeación y Gestión en la que se puede suscribir el producto proyectado. </t>
  </si>
  <si>
    <t>Seleccione la política dentro la dimensión del Modelo Integrado de Planeación y Gestión en la que aporta el producto proyectado</t>
  </si>
  <si>
    <t xml:space="preserve">Seleccione la estrategia del plan estratégico institucional que más le aplique al producto planeado. </t>
  </si>
  <si>
    <t>Seleccione el plan institucional, programa, proyecto o estrategia que corresponda el entregable a describir</t>
  </si>
  <si>
    <t>Identificar los componentes o sub agrupaciones comunes a varios planes y/o productos.</t>
  </si>
  <si>
    <t>Vida; Igualdad; Libertad; No discriminación; Reconocimiento personalidad jurídica; Intimidad personal y familiar y a su buen nombre; Conocer, actualizar y rectificar información recogida sobre ellas; Libre desarrollo de la personalidad; Libertad de conciencia; Libertad de cultos; Libre expresión de pensamiento y opinión; Honra; La paz; Derecho de petición; Libre circulación por el territorio nacional, a entrar y salir de él; Permanecer y residir en Colombia; Al trabajo; Libertad de escoger profesión u oficio; Libertad de enseñanza, aprendizaje, investigación y cátedra; Debido proceso; Habeas Corpus; Asilo; Reunión y manifestación pública y pacificamente; Libre asociación; Constituir sindicatos;  Participar en la conformación, ejercicio y control del poder político; Estudio de la Constitución y la Instrucción Cívica</t>
  </si>
  <si>
    <t xml:space="preserve">Consecutivo otorgado por el Grupo de planeación al finalizar la consolidación y aprobación de este. </t>
  </si>
  <si>
    <t>Se debe describir el producto concreto que se entregará en la vigencia.</t>
  </si>
  <si>
    <t>Consecutivo otorgado por el Grupo de planeación, se asignará el código único de la actividad.</t>
  </si>
  <si>
    <t>Corresponden a la expresión cualitativa del producto y meta que se pretenden obtener.
Las actividades a desarrollar se deben formular de tal forma que contribuyan al cumplimiento de la meta, estrategia, objetivo y política que establece el Plan, se debe redactar de forma clara e iniciando con verbo en infinitivo, se sugiere usar alguno de los que se presentan a continuación: 
Actualizar, consolidar, difundir, ejecutar, identificar, recopilar, ajustar, elaborar, programar, tramitar, definir, divulgar, estructurar, publicar, documentar, formular, verificar
No deberá incluir en la redacción el uso de dos o más verbos que impliquen para el seguimiento la inclusión de dos soportes independientes, por ejemplo: Ajustar y realizar, actualizar y mantener, aprobar y publicar, entre otros, en caso de requerirse realizar las dos acciones se sugiere redactar dos actividades o redactar aquella que implique un estado finalizado del conjunto de actividades que puede referir.</t>
  </si>
  <si>
    <r>
      <rPr>
        <b/>
        <sz val="12"/>
        <color theme="1"/>
        <rFont val="Arial Narrow"/>
        <family val="2"/>
      </rPr>
      <t xml:space="preserve">Meta numérica: </t>
    </r>
    <r>
      <rPr>
        <sz val="12"/>
        <color theme="1"/>
        <rFont val="Arial Narrow"/>
        <family val="2"/>
      </rPr>
      <t xml:space="preserve">corresponde con el número de veces que la dependencia prestará el servicio durante la vigencia. Esta meta debe ser programada para el año, y se deberá distribuir mensual, bimensual, trimestral o semestralmente.
</t>
    </r>
    <r>
      <rPr>
        <b/>
        <sz val="12"/>
        <color theme="1"/>
        <rFont val="Arial Narrow"/>
        <family val="2"/>
      </rPr>
      <t xml:space="preserve">Meta porcentual: </t>
    </r>
    <r>
      <rPr>
        <sz val="12"/>
        <color theme="1"/>
        <rFont val="Arial Narrow"/>
        <family val="2"/>
      </rPr>
      <t>corresponde con el porcentaje que se espera alcanzar en la prestación del servicio por demanda.</t>
    </r>
  </si>
  <si>
    <t>Se describe la meta a lograr en el año, en forma numérica o porcentual, teniendo en cuenta la capacidad del Instituto, objetivo y alcance del proceso. Esta meta debe ser coherente con las metas planteadas dentro del Plan Estratégico Institucional para cada una de las vigencias.</t>
  </si>
  <si>
    <t>A partir de la definición de los productos, cada dependencia formulará entregables, definidos como hitos intermedios, que evidencian el avance en la generación del producto en el tiempo.
Son los documentos que soportan el desarrollo y ejecución de la actividad o tarea, para darle cumplimiento a la meta, y producto planeado. Se debe establecer como mínimo un entregable y se debe adjuntar como soporte en la solicitud de aprobación y cierre de la tarea. Los entregables deben permitir evidenciar la efectiva realización de la actividad y debe reflejar un grado de avance en el cumplimiento de la actividad.</t>
  </si>
  <si>
    <t>Se propone un indicador o variable con el cual se pueda medir el avance en el entregable</t>
  </si>
  <si>
    <r>
      <rPr>
        <b/>
        <sz val="12"/>
        <color theme="1"/>
        <rFont val="Arial Narrow"/>
        <family val="2"/>
      </rPr>
      <t xml:space="preserve">Eficacia: </t>
    </r>
    <r>
      <rPr>
        <sz val="12"/>
        <color theme="1"/>
        <rFont val="Arial Narrow"/>
        <family val="2"/>
      </rPr>
      <t xml:space="preserve">El indicador se relaciona con la consecución de tareas y/o trabajos. 
</t>
    </r>
    <r>
      <rPr>
        <b/>
        <sz val="12"/>
        <color theme="1"/>
        <rFont val="Arial Narrow"/>
        <family val="2"/>
      </rPr>
      <t xml:space="preserve">Eficiencia: </t>
    </r>
    <r>
      <rPr>
        <sz val="12"/>
        <color theme="1"/>
        <rFont val="Arial Narrow"/>
        <family val="2"/>
      </rPr>
      <t xml:space="preserve">El indicador se relaciona con las razones que indican los recursos invertidos.
</t>
    </r>
    <r>
      <rPr>
        <b/>
        <sz val="12"/>
        <color theme="1"/>
        <rFont val="Arial Narrow"/>
        <family val="2"/>
      </rPr>
      <t>Efectividad:</t>
    </r>
    <r>
      <rPr>
        <sz val="12"/>
        <color theme="1"/>
        <rFont val="Arial Narrow"/>
        <family val="2"/>
      </rPr>
      <t xml:space="preserve"> El indicador correlaciona los dos anteriores midiendo el impacto en el logro de los resultados. </t>
    </r>
  </si>
  <si>
    <t>Seleccione el proceso al cual corresponde el producto programado (los nombres deben corresponder a los asignados según el mapa de procesos)</t>
  </si>
  <si>
    <t>Seleccione la dependencia o grupo de trabajo al cual corresponde el producto programado.</t>
  </si>
  <si>
    <t>Registrar el cargo o rol del responsable que reportará la información de seguimiento al Grupo de Planeación</t>
  </si>
  <si>
    <t xml:space="preserve">Se elige la sede donde tendrá mayor impacto el producto planteado. </t>
  </si>
  <si>
    <t xml:space="preserve">El Grupo de planeación diligenciará esta información con el valor final aprobado en el Plan anual de adquisiciones. </t>
  </si>
  <si>
    <t>Específica la fecha en la que se tiene programado dar inicio al entregable</t>
  </si>
  <si>
    <t>Específica la fecha en la que se tiene programado dar por terminado el entregable, esperando un 100% de cumplimiento en su gestión.</t>
  </si>
  <si>
    <t>Se evidencian las columnas por meses, se debe escribir la cantidad de entregables mensual. No es necesario que en todos los meses se proyecte un entregable.</t>
  </si>
  <si>
    <t>PLAN DE ACCIÓN INSTITUCIONAL</t>
  </si>
  <si>
    <t>Código: DIR-F-4
Versión: 2
Fecha: 02/11/2022</t>
  </si>
  <si>
    <t>ENERO
REPORTE AQUÍ</t>
  </si>
  <si>
    <t>FEBRERO
REPORTE AQUÍ</t>
  </si>
  <si>
    <t>MARZO
REPORTE AQUÍ</t>
  </si>
  <si>
    <r>
      <t xml:space="preserve">Monitoreo planeación
</t>
    </r>
    <r>
      <rPr>
        <b/>
        <i/>
        <sz val="12"/>
        <color rgb="FF000000"/>
        <rFont val="Arial Narrow"/>
        <family val="2"/>
      </rPr>
      <t>Primer Trimestre</t>
    </r>
    <r>
      <rPr>
        <b/>
        <sz val="12"/>
        <color rgb="FF000000"/>
        <rFont val="Arial Narrow"/>
        <family val="2"/>
      </rPr>
      <t xml:space="preserve">
</t>
    </r>
    <r>
      <rPr>
        <sz val="10"/>
        <color rgb="FF000000"/>
        <rFont val="Arial Narrow"/>
        <family val="2"/>
      </rPr>
      <t>(Columna exclusiva para el Grupo de  Planeación)</t>
    </r>
  </si>
  <si>
    <t>ABRIL
REPORTE AQUÍ</t>
  </si>
  <si>
    <t>MAYO
REPORTE AQUÍ</t>
  </si>
  <si>
    <t>JUNIO
REPORTE AQUÍ</t>
  </si>
  <si>
    <r>
      <t xml:space="preserve">Monitoreo planeación
</t>
    </r>
    <r>
      <rPr>
        <b/>
        <i/>
        <sz val="12"/>
        <color rgb="FF000000"/>
        <rFont val="Arial Narrow"/>
        <family val="2"/>
      </rPr>
      <t>Segundo Trimestre</t>
    </r>
    <r>
      <rPr>
        <b/>
        <sz val="12"/>
        <color rgb="FF000000"/>
        <rFont val="Arial Narrow"/>
        <family val="2"/>
      </rPr>
      <t xml:space="preserve">
</t>
    </r>
    <r>
      <rPr>
        <sz val="10"/>
        <color rgb="FF000000"/>
        <rFont val="Arial Narrow"/>
        <family val="2"/>
      </rPr>
      <t>(Columna exclusiva para el Grupo de  Planeación)</t>
    </r>
  </si>
  <si>
    <t>JULIO
REPORTE AQUÍ</t>
  </si>
  <si>
    <t>AGOSTO
REPORTE AQUÍ</t>
  </si>
  <si>
    <t>SEPTIEMBRE
REPORTE AQUÍ</t>
  </si>
  <si>
    <r>
      <t xml:space="preserve">Monitoreo planeación
</t>
    </r>
    <r>
      <rPr>
        <b/>
        <i/>
        <sz val="12"/>
        <color rgb="FF000000"/>
        <rFont val="Arial Narrow"/>
        <family val="2"/>
      </rPr>
      <t>Tercer Trimestre</t>
    </r>
    <r>
      <rPr>
        <b/>
        <sz val="12"/>
        <color rgb="FF000000"/>
        <rFont val="Arial Narrow"/>
        <family val="2"/>
      </rPr>
      <t xml:space="preserve">
</t>
    </r>
    <r>
      <rPr>
        <sz val="10"/>
        <color rgb="FF000000"/>
        <rFont val="Arial Narrow"/>
        <family val="2"/>
      </rPr>
      <t>(Columna exclusiva para el Grupo de  Planeación)</t>
    </r>
  </si>
  <si>
    <t>OCTUBRE
REPORTE AQUÍ</t>
  </si>
  <si>
    <t>NOVIEMBRE
REPORTE AQUÍ</t>
  </si>
  <si>
    <t>DICIEMBRE
REPORTE AQUÍ</t>
  </si>
  <si>
    <r>
      <t xml:space="preserve">Monitoreo planeación
</t>
    </r>
    <r>
      <rPr>
        <b/>
        <i/>
        <sz val="12"/>
        <color rgb="FF000000"/>
        <rFont val="Arial Narrow"/>
        <family val="2"/>
      </rPr>
      <t>Cuarto Trimestre</t>
    </r>
    <r>
      <rPr>
        <b/>
        <sz val="12"/>
        <color rgb="FF000000"/>
        <rFont val="Arial Narrow"/>
        <family val="2"/>
      </rPr>
      <t xml:space="preserve">
</t>
    </r>
    <r>
      <rPr>
        <sz val="10"/>
        <color rgb="FF000000"/>
        <rFont val="Arial Narrow"/>
        <family val="2"/>
      </rPr>
      <t>(Columna exclusiva para el Grupo de  Planeación)</t>
    </r>
  </si>
  <si>
    <t>Seguimiento cuantitativo</t>
  </si>
  <si>
    <t>Deposita evidencia en repositorio</t>
  </si>
  <si>
    <t>Reporte cualitativo mensual</t>
  </si>
  <si>
    <t>Porcentaje de avance sobre la meta total - Primer trimestre</t>
  </si>
  <si>
    <t>¿Cuál debería ser el avance de la actividad en el primer trimestre?</t>
  </si>
  <si>
    <t>Porcentaje de avance sobre la meta total - Segundo trimestre</t>
  </si>
  <si>
    <t>¿Cuál debería ser el avance de la actividad en el segundo trimestre?</t>
  </si>
  <si>
    <t>Porcentaje de avance sobre la meta total - Tercer trimestre</t>
  </si>
  <si>
    <t>¿Cuál debería ser el avance de la actividad en el tercer trimestre?</t>
  </si>
  <si>
    <t>Porcentaje de avance sobre la meta total - Cuarto trimestre</t>
  </si>
  <si>
    <t>¿Cuál debería ser el avance de la actividad en el cuarto trimestre?</t>
  </si>
  <si>
    <t>Eje articulador sectorial</t>
  </si>
  <si>
    <t>Objetivo sectorial</t>
  </si>
  <si>
    <t>Plan Estratégico Institucional</t>
  </si>
  <si>
    <t>Eje_5._Gobernanza_cultural</t>
  </si>
  <si>
    <t>Fortalecimiento institucional hacia la justicia social y descentralización con equidad</t>
  </si>
  <si>
    <t>Desarrollar Plan de Implementación de las Dimensiones y Políticas del MIPG para la mejora en los resultados del Índice de Desempeño Institucional</t>
  </si>
  <si>
    <t>Profesional especializado 2028-17 del Grupo de Planeación</t>
  </si>
  <si>
    <t>1.1</t>
  </si>
  <si>
    <t>Realizar un documento técnico de rediseño institucional</t>
  </si>
  <si>
    <t>Documento técnico</t>
  </si>
  <si>
    <t>Cronograma de rediseño en Excel
Borrador acta de reunión con el DAFP
Citaciones a reuniones internas y con el DAFP
Correos acompañamientos DAFP</t>
  </si>
  <si>
    <t>Ya se cuenta con un cronograma de trabajo y se han realizado reuniones internas y de asesoría con la Función Pública</t>
  </si>
  <si>
    <t>Se registra un avance preliminar</t>
  </si>
  <si>
    <t>Eje_6._Poblaciones_activas</t>
  </si>
  <si>
    <t>Defensa de la vida, el territorio, la diversidad natural y cultural de la nación</t>
  </si>
  <si>
    <t>Acompañar a los responsables de las diferentes áreas del Instituto en la identificación, valoración, tratamiento, manejo a los mapas riesgos del Instituto</t>
  </si>
  <si>
    <t>2.1</t>
  </si>
  <si>
    <t>Consolidar y monitorear las actividades de los componentes de administración de riesgos y racionalización de trámites inscritas en el Plan Anticorrupción y de Atención al Ciudadano – PAAC</t>
  </si>
  <si>
    <t>Mapas de Riesgos Actualizados y Monitoreados</t>
  </si>
  <si>
    <t>Asistencia varias areas a sesiones de riesgo</t>
  </si>
  <si>
    <t>Sin Observaciones</t>
  </si>
  <si>
    <t>Asistencia de biblioteca, financiera al reporte de riesgo</t>
  </si>
  <si>
    <t>Revisión planes de mejoramiento con control interno</t>
  </si>
  <si>
    <t>se anexa matriz plan de mejoramiento por procesos</t>
  </si>
  <si>
    <t>sin observaciones</t>
  </si>
  <si>
    <t>2.2</t>
  </si>
  <si>
    <t>Acompañar técnicamente la gestión de los Planes de Mejoramiento de autoevaluación de los procesos del Instituto</t>
  </si>
  <si>
    <t>Monitoreos trimestrales socializados sobre el reporte realizado a los planes de mejoramiento</t>
  </si>
  <si>
    <t>Seguimientos realizados en el semestre</t>
  </si>
  <si>
    <t>Se han desarrollado mesas técnicas con las subdirecciones, la Unidad de Control Interno, el Grupo de Planeación y Relacionamiento con el Ciudadano y los roles responsables de las actividades con el fin de reformular los planes de mejoramiento inscritos, por lo cual no se han realizado los respectivos seguimientos</t>
  </si>
  <si>
    <t>Eje_3._Memoria_viva_y_saberes</t>
  </si>
  <si>
    <t>Memorias, saberes y oficios hacia una construcción diversa de nación</t>
  </si>
  <si>
    <t>Armonizar el Sistema de Seguridad y privacidad de la información con MIPG – Modelo de Gestión de la Investigación y la Innovación Mimir Andino</t>
  </si>
  <si>
    <t>3.1</t>
  </si>
  <si>
    <t>Plan de trabajo de desarrollo e implementación del Sistema</t>
  </si>
  <si>
    <t>Manual Integrado de Gestión</t>
  </si>
  <si>
    <t>Borrador Manual Integrado de Gestión</t>
  </si>
  <si>
    <t>Actualmente el documento se encuentra en actualización, se solicitará ajuste al plan para su aprobación en el SIG en el mes de septiembre</t>
  </si>
  <si>
    <t>Requiere ajuste</t>
  </si>
  <si>
    <t>Eje_2._Artes_culturas_y_educación_de_la_vida</t>
  </si>
  <si>
    <t>Formación, educación y aprendizaje para la construcción de ciudadanías libres y sensibles</t>
  </si>
  <si>
    <t>Realizar actualización de los proyectos de inversión</t>
  </si>
  <si>
    <t>4.1</t>
  </si>
  <si>
    <t>Actualizar proyectos de inversión institucionales en la plataforma PIIP (Plataforma Integrada de Inversión Pública)</t>
  </si>
  <si>
    <t>Reporte en la plataforma</t>
  </si>
  <si>
    <t>Archivo con el informe de avance de los proyectos de inversión. 
Prorroga  al seguimiento al PIIP</t>
  </si>
  <si>
    <t>Debido a que la plataforma PIIP está actualmente en construcción, el plazo asignado para el seguimiento a los proyectos quedó para el mes de abril. 
Sin embargo los seguimientos a los proyectos se han presentado mensualmente a la Contraloría. 
Se solicitará ajuste a esta actividad</t>
  </si>
  <si>
    <t>Ajustar el Plan de acuerdo a la prorroga dada por PIIP</t>
  </si>
  <si>
    <t>no depositva evidencia</t>
  </si>
  <si>
    <t>Se realizo el cargue de la información en la plataforma PIIP para el mes de abril y mayo</t>
  </si>
  <si>
    <t>Se anexa en pdf evidencia del carge de los proyectos en PIIP</t>
  </si>
  <si>
    <t>Solo se pudo cargar un proyecto de los tres establecidos para este año</t>
  </si>
  <si>
    <t>4.2</t>
  </si>
  <si>
    <t>Realizar sensibilizaciones sobre la planeación estratégica institucional enfocada en proyectos</t>
  </si>
  <si>
    <t>Sensibilizaciones realizadas</t>
  </si>
  <si>
    <t>Citación reunión
Lista de asistencia
Comunicación oficial con las orientaciones para la formulación de los proyectos
Correo con comunicación oficial
Grabación de la socialización realizada el 31 de marzo</t>
  </si>
  <si>
    <t>El 31 de marzo se realizó una socialización a los servidores de la entidad sobre la formulación de proyectos de inversión con el objetivo de realizar un ejercicio participativo y vinculante en el proceso de elaboración y registro de los proyectos de inversión</t>
  </si>
  <si>
    <t>Listado de asistencia para reunión 1, 2 y 3.</t>
  </si>
  <si>
    <t>Se realizaron tres sesiones de orientación sobre planeación estrategica y acuerdos de gestión</t>
  </si>
  <si>
    <t>Se anexa PDF del correo como evidencia de la capacitación realizada por el DAFP</t>
  </si>
  <si>
    <t>Se realizo capacitación sobre acuerdos de gestión según el DAFP.</t>
  </si>
  <si>
    <t>Relacionamiento al Ciudadano</t>
  </si>
  <si>
    <t>Información_y_Comunicación_</t>
  </si>
  <si>
    <t>5.1</t>
  </si>
  <si>
    <t>Desarrollar el documento técnico con la propuesta de estructuración del área de relacionamiento con la ciudadanía</t>
  </si>
  <si>
    <t>Propuesta en documento escrito</t>
  </si>
  <si>
    <t>Boletines internos con información de becas, concursos, eventos para acceder a becas de interés para los profesores, investigadores y estudiantes del Instituto Caro y Cuervo en una periodicidad quincenal.</t>
  </si>
  <si>
    <t>Asesor 1020-08 Dirección General - Equipo de Relaciones Interinstitucionales</t>
  </si>
  <si>
    <t>6.1</t>
  </si>
  <si>
    <t>Boletines internos con información de becas, concursos, eventos para acceder a becas de interés para los profesores, investigadores y estudiantes del Instituto Caro y Cuervo</t>
  </si>
  <si>
    <t>Boletines de información de acceso a becas, convocatorias y movilidad divulgados</t>
  </si>
  <si>
    <t>Convenios suscritos</t>
  </si>
  <si>
    <t>7.1</t>
  </si>
  <si>
    <t>Suscribir convenios nacionales que permitan aunar esfuerzos para realizar acciones conjuntas</t>
  </si>
  <si>
    <t>Convenios nacionales suscritos</t>
  </si>
  <si>
    <t>Se adjunta PDF convenio IBRACO - ICC de diciembre de 2022</t>
  </si>
  <si>
    <t>El convenio busca promover la cooperación estimulando proyectos y actividades  entre estudiantes, docentes y personal administrativo.</t>
  </si>
  <si>
    <t>7.2</t>
  </si>
  <si>
    <t>Suscribir convenios internacionales que permitan aunar esfuerzos para realizar acciones conjuntas, el resultado de estas acciones son proyectos que aportan a las actividades misionales de las partes y ayudan al posicionamiento y reconocimiento del Instituto Caro y Cuervo a nivel mundial</t>
  </si>
  <si>
    <t>Convenios internacionales suscritos</t>
  </si>
  <si>
    <t>Se adjunta PDF convenio general de colaboración - UMorelos ICC</t>
  </si>
  <si>
    <t>El convenio establece las bases para la realización de actividades conjuntas que promuevan los intereses y metas de ambas instituciones.</t>
  </si>
  <si>
    <t>Sistema de información piloto del aprendizaje del español</t>
  </si>
  <si>
    <t>8.1</t>
  </si>
  <si>
    <t>Levantamiento de la información de los encargados de los cursos de español para extranjeros en las IES identificadas</t>
  </si>
  <si>
    <t>Información levantada de los encargados de los cursos.</t>
  </si>
  <si>
    <t>Se retira actividad mediante ajuste aprobado en CIGD #9 de 2023.</t>
  </si>
  <si>
    <t>8.2</t>
  </si>
  <si>
    <t>Solicitud de la información de estudiantes extranjeros a los encargados de los cursos</t>
  </si>
  <si>
    <t>Envío de la solicitud sobre la información a los encargados.</t>
  </si>
  <si>
    <t>8.3</t>
  </si>
  <si>
    <t>Consolidación del sistema de información piloto del aprendizaje del español</t>
  </si>
  <si>
    <t>Sistema de información piloto gestionado por Alianzas.</t>
  </si>
  <si>
    <t>Movilidad de profesores, investigadores, estudiantes y personal administrativo</t>
  </si>
  <si>
    <t>9.1</t>
  </si>
  <si>
    <t>Divulgación de las oportunidades de movilidad</t>
  </si>
  <si>
    <t>Envío de correo electrónico con la divulgación de oportunidades de movilidad.</t>
  </si>
  <si>
    <t>No se informa que se realizaron las actividades</t>
  </si>
  <si>
    <t>se anexan 12 correos de comunicaciones donde se evidencia las posibilidades de moviliación de la comunidad del Instituto Caro y Cuervo.</t>
  </si>
  <si>
    <t>9.2</t>
  </si>
  <si>
    <t>Recepción y gestión de solicitudes de movilidad</t>
  </si>
  <si>
    <t xml:space="preserve">Informe resumen de las solicitudes gestionadas.  </t>
  </si>
  <si>
    <t>En conversación con Johana Muñoz se identifican dificultades para realizar el convenio con el ICETEX para la elaboración de las actividades de movilidad.</t>
  </si>
  <si>
    <t>9.3</t>
  </si>
  <si>
    <t xml:space="preserve">Movilidad de los profesores, estudiantes, investigadores y personal administrativo. </t>
  </si>
  <si>
    <t>Plan de Bienestar Estudiantil y Egresados</t>
  </si>
  <si>
    <t>Desarrollar las actividades de cada una de las dimensiones de la política de bienestar estudiantil</t>
  </si>
  <si>
    <t>Decano FSAB 0085-17 y rol encargado de Bienestar Estudiantil</t>
  </si>
  <si>
    <t>10.1</t>
  </si>
  <si>
    <t>Realizar encuesta entre los estudiantes para definir las actividades a ofertar en el año 2023 y validar propuestas con los representantes estudiantiles, en el marco de la política de bienestar estudiantil</t>
  </si>
  <si>
    <t>Encuesta realizada</t>
  </si>
  <si>
    <t>Se anexa PDF Actividades deportivas y recreativas</t>
  </si>
  <si>
    <t>Se presenta el resultado de una encuesta frente actividades deportivas y recreativas con 32 respuestas</t>
  </si>
  <si>
    <t>Faltó reporte en la matriz de seguimiento, sin embargo se identifican evidencias en el repositorio. 
Se considera cumplida la actividad sin embargo según lo planeado falta la evidencia de la validación de las  propuestas con los representantes estudiantiles, en el marco de la política de bienestar estudiantil</t>
  </si>
  <si>
    <t>10.2</t>
  </si>
  <si>
    <t>De acuerdo con los resultados de la encuesta ejecutar el programa de bienestar estudiantil semestralmente</t>
  </si>
  <si>
    <t>Documento con información consolidada</t>
  </si>
  <si>
    <t>se deposita correo con invitación a los estudiantes a participar en actividades de bienestar</t>
  </si>
  <si>
    <t>7 elementos de información para la participación de los estudiantes en las activides de bienestar</t>
  </si>
  <si>
    <t>10.3</t>
  </si>
  <si>
    <t>Elección del representante estudiantil de la nueva cohorte de la maestría en Literatura y Cultura</t>
  </si>
  <si>
    <t>Representante estudiantil elegido</t>
  </si>
  <si>
    <t>Se deposita evidencia de la convocatoria a representación (abril 13)</t>
  </si>
  <si>
    <t>1 elemento con los requisitos , funciones y el proceso de aplicación</t>
  </si>
  <si>
    <t>Se deposita evidencia, el 11 de mayo, de la elección del representante estudiantil</t>
  </si>
  <si>
    <t>1 elemento de donde se ev idencia el nombre, maestría de quién es el representante estudiantil</t>
  </si>
  <si>
    <t>10.4</t>
  </si>
  <si>
    <t>Elección del representante de docentes 2023</t>
  </si>
  <si>
    <t>Representante de docentes elegido</t>
  </si>
  <si>
    <t>se anexa convocatoria para elección de representantes docentes</t>
  </si>
  <si>
    <t>No se informa sobre como culmino el proceso del representante elegido</t>
  </si>
  <si>
    <t>Generar una comunidad de egresados para el intercambio académico y la continuidad del relacionamiento con su casa de estudios</t>
  </si>
  <si>
    <t>11.1</t>
  </si>
  <si>
    <t>Carnetización de egresados</t>
  </si>
  <si>
    <t>Listado de egresados carnetizados</t>
  </si>
  <si>
    <t>11.2</t>
  </si>
  <si>
    <t>Participación representante de egresados en órganos de gobierno</t>
  </si>
  <si>
    <t>Listado de actas de Consejo de Facultad con asistencia del representante de egresados</t>
  </si>
  <si>
    <t>11.3</t>
  </si>
  <si>
    <t>Participación de egresados en las actividades de la FSAB</t>
  </si>
  <si>
    <t>Listado de participación de egresados en actividades de la FSAB</t>
  </si>
  <si>
    <t>11.4</t>
  </si>
  <si>
    <t>Coloquio de egresados</t>
  </si>
  <si>
    <t>Evento realizado</t>
  </si>
  <si>
    <t>Graduandos (estudiantes graduados de los programas de maestría)</t>
  </si>
  <si>
    <t>Decano FSAB 0085-17 y rol encargado de coordinar la maestría</t>
  </si>
  <si>
    <t>12.1</t>
  </si>
  <si>
    <t>Programación de sustentación con jurados de trabajo de grado</t>
  </si>
  <si>
    <t>Sustentaciones de trabajo de grado atendidas</t>
  </si>
  <si>
    <t>12.2</t>
  </si>
  <si>
    <t>Programar ceremonia de grado</t>
  </si>
  <si>
    <t>Ceremonia de grado realizada</t>
  </si>
  <si>
    <t xml:space="preserve">Doctorado en Lingüística, Literatura y Cultura </t>
  </si>
  <si>
    <t>13.1</t>
  </si>
  <si>
    <t>Presentar en los comités académicos institucionales los avances del documento maestro del doctorado</t>
  </si>
  <si>
    <t>Documento maestro del doctorado, presentado ante los comités</t>
  </si>
  <si>
    <t>Desarrollo de las colecciones</t>
  </si>
  <si>
    <t>Profesional especializado 2028-17 del Grupo de Biblioteca</t>
  </si>
  <si>
    <t>14.1</t>
  </si>
  <si>
    <t>Adquisición de libros</t>
  </si>
  <si>
    <t>Acta de entrega libros adquiridos</t>
  </si>
  <si>
    <t>Plan anual de adquisiciones</t>
  </si>
  <si>
    <t>14.2</t>
  </si>
  <si>
    <t>Suscripción de títulos de revistas</t>
  </si>
  <si>
    <t>Títulos de revistas suscritas</t>
  </si>
  <si>
    <t>Proceso de contrataciòn en fase de presentación de ofertas hasta el 11 de abril de 2023
https://community.secop.gov.co/Public/Tendering/OpportunityDetail/Index?noticeUID=CO1.NTC.4245981&amp;isFromPublicArea=True&amp;isModal=False</t>
  </si>
  <si>
    <t>La actividad fue programa para marzo pero presenta demora en el proceso de contratación. Se estima cumplida en su totalidad para abril del presente año.</t>
  </si>
  <si>
    <t>14.2-ADQ-F-23-ACTA-DE-INICIO</t>
  </si>
  <si>
    <t>Son observaciones</t>
  </si>
  <si>
    <t>14.3</t>
  </si>
  <si>
    <t>Renovar la suscripción de las Bases de datos  académicas (JSTOR, MLA, Disertación &amp; Theses, Dialnet Plus, Proquest : Módulos de lingüística y literatura, Digitalia hispánica)</t>
  </si>
  <si>
    <t>Bases de datos suscritas</t>
  </si>
  <si>
    <t>14.3-ADQ-F-23 ACTA DE INICIO-ICC-PS-082-2023-DOTLIB</t>
  </si>
  <si>
    <t>Las 2 bases de datos faltantes estane n fase pre pcontractual y a la espera d ela expedición de los contratos. Se espera que para julio se de inicio a los contratos</t>
  </si>
  <si>
    <t>Solo se anexa la DB JSTOR.</t>
  </si>
  <si>
    <t>Procesamiento técnico de las colecciones</t>
  </si>
  <si>
    <t>15.1</t>
  </si>
  <si>
    <t>Renovación de la herramienta bibliotecaria ARMARC y TOOLKIT RDA</t>
  </si>
  <si>
    <t>Herramienta renovada</t>
  </si>
  <si>
    <t>15.2</t>
  </si>
  <si>
    <t>Realizar el estudio de las autoridades e Ingreso de registros de autoridad de tema en el Sistema Bibliográfico KOHA</t>
  </si>
  <si>
    <t>Número de autoridades de tema creadas</t>
  </si>
  <si>
    <t>15.2-CONTROL-REGISTROS-AUTORIDADES-TEMA-ENERO-2023</t>
  </si>
  <si>
    <t>15.2-CONTROL-REGISTROS-AUTORIDADES-TEMA-FEBRERO-2023</t>
  </si>
  <si>
    <t>Meta incumplica en el primer trimestre debido a rotación de personal. No se van a proponer modificacionesy para el segundo trimestre se cumpliá con la meta.</t>
  </si>
  <si>
    <t>Se logra 73 de los 150 unidades programadas (48,67% de logro).</t>
  </si>
  <si>
    <t>15.2-CONTROL-REGISTROS-AUTORIDADES-TEMA-ABRIL-2023</t>
  </si>
  <si>
    <t>15.2-CONTROL-REGISTROS-AUTORIDADES-TEMA-MAYO-2023</t>
  </si>
  <si>
    <t>15.2-CONTROL-REGISTROS-AUTORIDADES-TEMA-JUNIO-2023</t>
  </si>
  <si>
    <t>Se logra 26 de los 150 unidades programadas (17,33% de logro).</t>
  </si>
  <si>
    <t>15.3</t>
  </si>
  <si>
    <t>Realizar el estudio de las autoridades e Ingresar registros de autoridad de autor en el Sistema Bibliográfico KOHA</t>
  </si>
  <si>
    <t>Número de autoridades de autor creadas</t>
  </si>
  <si>
    <t>15.3-CONTROL-REGISTROS-AUTORIDADES-AUTOR-ENERO-2023</t>
  </si>
  <si>
    <t>15.3-CONTROL-REGISTROS-AUTORIDADES-AUTOR-FEBRERO-2023</t>
  </si>
  <si>
    <t>15.3-CONTROL-REGISTROS-AUTORIDADES-AUTOR-MARZO-2023</t>
  </si>
  <si>
    <t>Se logra 559 de los 200 programados (279,5% del logro)</t>
  </si>
  <si>
    <t>15.3-CONTROL-REGISTROS-AUTORIDADES-AUTOR-ABRIL-2023</t>
  </si>
  <si>
    <t>15.3-CONTROL-REGISTROS-AUTORIDADES-AUTOR-MAYO-2023</t>
  </si>
  <si>
    <t>15.3-CONTROL-REGISTROS-AUTORIDADES-AUTOR-JUNIO-2023</t>
  </si>
  <si>
    <t>Se logra 257 de los 250 unidades programadas (102% de logro).</t>
  </si>
  <si>
    <t>15.4</t>
  </si>
  <si>
    <t>Títulos clasificados y catalogados del material bibliográfico (nuevo y retrospectivo)</t>
  </si>
  <si>
    <t>Número de títulos procesados</t>
  </si>
  <si>
    <t>15.4-CONTROL-REGISTROS-PROCESADOS-ENERO-2023</t>
  </si>
  <si>
    <t>15.4-CONTROL-REGISTROS-PROCESADOS-FEBRERO-2023</t>
  </si>
  <si>
    <t>15.4-CONTROL-REGISTROS-PROCESADOS-MARZO-2023</t>
  </si>
  <si>
    <t>Se logra 244 de los 250 unidades programadas (97,6% de logro).</t>
  </si>
  <si>
    <t>15.4-CONTROL-REGISTROS-PROCESADOS-ABRIL-2023</t>
  </si>
  <si>
    <t>15.4-CONTROL-REGISTROS-PROCESADOS-MAYO-2023</t>
  </si>
  <si>
    <t>15.4-CONTROL-REGISTROS-PROCESADOS-JUNIO-2023</t>
  </si>
  <si>
    <t>Se logra 216 de los 350 unidades programadas (61,71% de logro).</t>
  </si>
  <si>
    <t>15.5</t>
  </si>
  <si>
    <t>Títulos retrospectivos normalizados y depurados en la base de datos bibliográfica KOHA</t>
  </si>
  <si>
    <t>Número de títulos normalizados</t>
  </si>
  <si>
    <t>15.5-CONTROL-NORMALIZACION-UNIFICACION-REGISTROS-FEBRERO-2023</t>
  </si>
  <si>
    <t>15.5-CONTROL-NORMALIZACION-UNIFICACION-REGISTROS-MARZO-2023</t>
  </si>
  <si>
    <t>Meta incumplida por demoras en el proceso contractual ICC-PS-060-2023.No se van a proponer modificacionesy para el segundo trimestre se cumpliá con la meta.</t>
  </si>
  <si>
    <t>Se logra 311 de los 250 unidades programadas (88,57% de logro).</t>
  </si>
  <si>
    <t>15.5-CONTROL-NORMALIZACION-UNIFICACION-REGISTROS-ABRIL-2023</t>
  </si>
  <si>
    <t>15.5-CONTROL-NORMALIZACION-UNIFICACION-REGISTROS-MAYO-2023</t>
  </si>
  <si>
    <t>15.5-CONTROL-NORMALIZACION-UNIFICACION-REGISTROS-JUNIO-2023</t>
  </si>
  <si>
    <t>Se logra 1038 de los 550 unidades programadas (188,73% de logro).</t>
  </si>
  <si>
    <t>15.6</t>
  </si>
  <si>
    <t>Organización archivos patrimoniales</t>
  </si>
  <si>
    <t>Número de folios organizados</t>
  </si>
  <si>
    <t>15.6-ICC-BIBLIOTECA-INVENTARIO-DOCUMENTOS-HISTORICOS-HMG-FEBRERO-2023</t>
  </si>
  <si>
    <t>15.6-ICC-BIBLIOTECA-INVENTARIO-DOCUMENTOS-HISTORICOS-HMG-MARZO-2023</t>
  </si>
  <si>
    <t>Se logra 581 de los 500 unidades programadas (116,20% de logro).</t>
  </si>
  <si>
    <t>15.6-INVENTARIO-DOCUMENTOS-HISTORICOS-JMM-ABRIL-2023</t>
  </si>
  <si>
    <t>15.6-INVENTARIO-DOCUMENTOS-HISTORICOS-JMM-MAYO-2023</t>
  </si>
  <si>
    <t>15.6-INVENTARIO-DOCUMENTOS-HISTORICOS-JMM-JUNIO-2023</t>
  </si>
  <si>
    <t>Se logra 1638 de los 650 unidades programadas (252% de logro).</t>
  </si>
  <si>
    <t>15.7</t>
  </si>
  <si>
    <t>Ítems del material bibliográfico adquirido preparados físicamente</t>
  </si>
  <si>
    <t>Número de ítems preparados físicamente</t>
  </si>
  <si>
    <t>15.7-CONTROL-PREPARACION-FISICA-FEBRERO-2023</t>
  </si>
  <si>
    <t>15.7-CONTROL-PREPARACION-FISICA-MARZO-2023</t>
  </si>
  <si>
    <t>Se logra 529 de los 350 unidades programadas (151,14% de logro).</t>
  </si>
  <si>
    <t>15.7-CONTROL-PREPARACION-FISICA-ABRIL-2023</t>
  </si>
  <si>
    <t>15.7-CONTROL-PREPARACION-FISICA-MAYO-2023</t>
  </si>
  <si>
    <t>15.7-CONTROL-PREPARACION-FISICA-JUNIO-2023</t>
  </si>
  <si>
    <t>Se logra 650 de los 550 unidades programadas (118,18% de logro).</t>
  </si>
  <si>
    <t>15.8</t>
  </si>
  <si>
    <t>Lista del material bibliográfico recibido en donación</t>
  </si>
  <si>
    <t>Informe de los ítems registrados en el formato de donaciones recibidas</t>
  </si>
  <si>
    <t>15.8-MATERIAL-BIBLIOGRAFICO-RECIBIDO-EN-DONACION-ENERO-MARZO-2023</t>
  </si>
  <si>
    <t>15.8-MATERIAL-BIBLIOGRAFICO-RECIBIDO-DONACION-ABRIL-JUNIO</t>
  </si>
  <si>
    <t>15.9</t>
  </si>
  <si>
    <t>Tags asignados de RFI a los ítems nuevos y retrospectivos</t>
  </si>
  <si>
    <t>Número de ítems con Tags de RFID</t>
  </si>
  <si>
    <t>15.9-CONTROL-TAGS-ASIGNADOS-ENERO-2023</t>
  </si>
  <si>
    <t>15.9-CONTROL-TAGS-ASIGNADOS-FEBRERO-2023</t>
  </si>
  <si>
    <t>15.9-CONTROL-TAGS-ASIGNADOS-MARZO-2023</t>
  </si>
  <si>
    <t>Se logra 1114 de los 350 unidades programadas (318,29% de logro).</t>
  </si>
  <si>
    <t>15.9-CONTROL-TAGS-ASIGNADOS-ABRIL-2023</t>
  </si>
  <si>
    <t>15.9-CONTROL-TAGS-ASIGNADOS-MAYO-2023</t>
  </si>
  <si>
    <t>15-9-CONTROL-TAGS-ASIGNADOS-JUNIO-2023</t>
  </si>
  <si>
    <t>Se logra 1371 de los 450 unidades programadas (304,67% de logro).</t>
  </si>
  <si>
    <t>Preservación de las colecciones</t>
  </si>
  <si>
    <t>16.1</t>
  </si>
  <si>
    <t>Ítems del material bibliográfico impreso forrados</t>
  </si>
  <si>
    <t>Ítems forrados</t>
  </si>
  <si>
    <t>16.1-CONTROL-LIBROS-FORRADOS-ENERO-2023</t>
  </si>
  <si>
    <t>16.1-CONTROL-LIBROS-FORRADOS-FEBRERO-2023</t>
  </si>
  <si>
    <t>16.1-CONTROL-LIBROS-FORRADOS-MARZO-2023</t>
  </si>
  <si>
    <t>Se logra 962 de los 350 unidades programadas (274,86% de logro).</t>
  </si>
  <si>
    <t>16.1-CONTROL-FORRADOS-LIBROS-ABRIL-2023</t>
  </si>
  <si>
    <t>16.1-CONTROL-FORRADOS-LIBROS-MAYO-2023</t>
  </si>
  <si>
    <t>16.1-CONTROL-FORRADOS-LIBROS-JUNIO-2023</t>
  </si>
  <si>
    <t>Se logra 997 de los 600 unidades programadas (166,16% de logro).</t>
  </si>
  <si>
    <t xml:space="preserve">Sistematización de la biblioteca </t>
  </si>
  <si>
    <t>17.1</t>
  </si>
  <si>
    <t>Renovación de la licencia del programa EZ-proxy para la consulta remota de los recursos electrónicos  y  Look Proxy para generación de las estadística de uso de los recursos electrónicos</t>
  </si>
  <si>
    <t>Licencia renovada</t>
  </si>
  <si>
    <t>17.2</t>
  </si>
  <si>
    <t>Incorporar al repositorio institucional  los  Trabajos de grado de las tesis de maestría que los estudiantes han autorizado publicar y otros documentos de la producción intelectual del Instituto</t>
  </si>
  <si>
    <t>Número de documentos incorporados en la Biblioteca digital</t>
  </si>
  <si>
    <t>no se informa que se realizon actividades</t>
  </si>
  <si>
    <t>Prestación de los servicios bibliotecarios a la comunidad de usuarios internos y externos</t>
  </si>
  <si>
    <t>18.1</t>
  </si>
  <si>
    <t>Encuesta de satisfacción de usuarios</t>
  </si>
  <si>
    <t>Informe de encuesta de satisfacción de usuarios</t>
  </si>
  <si>
    <t>18.2</t>
  </si>
  <si>
    <t>Préstamos interno y externo del material bibliográfico solicitado</t>
  </si>
  <si>
    <t>Informe de consulta en sala y préstamos externos</t>
  </si>
  <si>
    <t>- 18.2-KOHA-ESTADISTICAS-CONSULTA-SALA-ENERO-MARZO-2023
- 18.2-REPORTE-PRESTAMOS-KOHA-ENERO-MARZO-2023</t>
  </si>
  <si>
    <t>- 18.2-KOHA-ESTADISTICAS-CONSULTA-SALA-ABRIL-JUNIO-2023
- 18.2-REPORTE-PRESTAMOS-KOHA-ABRIL-JUNIO-2023</t>
  </si>
  <si>
    <t>18.3</t>
  </si>
  <si>
    <t>Suministro de artículos y capítulos de libros a usuarios internos y externos</t>
  </si>
  <si>
    <t>Informe de artículos suministrados a usuarios internos y externos</t>
  </si>
  <si>
    <t>18.3-ICC-BIBLIOTECA- CONTROL-CONMUTACION-BIBLIOGRAFICA-(CONSECUSION-ENVIO-ARTICULOS)-ENERO-FEBRERO-2023</t>
  </si>
  <si>
    <t>18.3-ICC-BIBLIOTECA- CONTROL-CONMUTACION-BIBLIOGRAFICA-(CONSECUSION-ENVIO-ARTICULOS)-ABRIL-JUNIO-2023</t>
  </si>
  <si>
    <t>18.4</t>
  </si>
  <si>
    <t>Capacitación de usuarios sobre el manejo de los recursos bibliográficos existentes en las colecciones</t>
  </si>
  <si>
    <t>Cursos de capacitación realizados</t>
  </si>
  <si>
    <t>18.4-CAPACITACION-GESTORES-BIBLIOGRAFICOS</t>
  </si>
  <si>
    <t>18.5</t>
  </si>
  <si>
    <t>Asignación de las claves de acceso a los usuarios internos para la consulta remota de los recursos bibliográficos electrónicos</t>
  </si>
  <si>
    <t>Informe de usuarios y claves asignadas</t>
  </si>
  <si>
    <t>18.5-ICC-LISTA-USUARIOS-ACCESO-REMOTO-RECURSOS-ELECTRONICOS-ENERO-MARZO-2023</t>
  </si>
  <si>
    <t>18.5-ICC-LISTA-USUARIOS-ACCESO-REMOTO-RECURSOS-ELECTRONICOS-ABRIL-JUNIO-2023</t>
  </si>
  <si>
    <t>Plan gestión de museos</t>
  </si>
  <si>
    <t>Espacios culturales para la vida</t>
  </si>
  <si>
    <t>Plan gestión de museos, ejecutado</t>
  </si>
  <si>
    <t>Subdirector Académico y rol encargado de coordinar el Equipo de Museos</t>
  </si>
  <si>
    <t>19.1</t>
  </si>
  <si>
    <t>Apertura de dos exposiciones en la Casa Cuervo Urisarri. Paisaje y Poesía (1830-1940) y Geografía de la cerámica (Siglos XIX y XX)</t>
  </si>
  <si>
    <t>Salas montadas y abiertas al público</t>
  </si>
  <si>
    <t>N/A</t>
  </si>
  <si>
    <t>LAS EXPOSICIONES ESTAN PROGRAMADAS PARA EL TERCER TRIMESTRE DEL 2023</t>
  </si>
  <si>
    <t>19.2</t>
  </si>
  <si>
    <t>Investigar y publicar una exposición virtual y una exposición temporal con las colecciones de los museos del ICC y el comodato del Museo del Siglo XIX</t>
  </si>
  <si>
    <t>Exposición virtual publicada en la página web institucional (micrositio de Gestión de Museos)
Exposición temporal abierta evidenciada por medio de registros fotográficos</t>
  </si>
  <si>
    <t>19.3</t>
  </si>
  <si>
    <t>Actualizar estados de conservación de las colecciones del ICC</t>
  </si>
  <si>
    <t>Software de colecciones colombianas actualizado</t>
  </si>
  <si>
    <t>Se suben archivos a carpeta 19,3, con imágenes de evidencia y excel de reporte</t>
  </si>
  <si>
    <t>Se realizan los estados de conservación planteados en el plan de acción, con revisión trimestral y evidencias en el sotfware Colecciones Colombianas</t>
  </si>
  <si>
    <t>19.4</t>
  </si>
  <si>
    <t>Crear nuevos registros en Colexcol de bienes muebles de las colecciones</t>
  </si>
  <si>
    <t>Se suben archivos a carpeta 19,4, con imágenes de evidencia y excel de reporte</t>
  </si>
  <si>
    <t>Se realizan registros planteados en el plan de acción, con revisión trimestral y evidencias en el sotfware Colecciones Colombianas</t>
  </si>
  <si>
    <t>Se avanzo en el 80% de la actividad</t>
  </si>
  <si>
    <t>Se avanzo en el 282,25% de la actividad</t>
  </si>
  <si>
    <t>19.5</t>
  </si>
  <si>
    <t>Diseñar y publicar contenidos digitales micrositio y redes sociales</t>
  </si>
  <si>
    <t>Enlaces a diseños y publicaciones de los contenidos digitales gestionados</t>
  </si>
  <si>
    <t>Se suben archivos a carpeta 19,5, con cuadro en excel de reporte contenidos redes</t>
  </si>
  <si>
    <t>Se diseñan y publican contenidos en redes sociales planteados en el plan de acción, con revisión trimestral y evidencias en cuadro Excel</t>
  </si>
  <si>
    <t>Se avanzo en el 95% de la actividad</t>
  </si>
  <si>
    <t>19.6</t>
  </si>
  <si>
    <t xml:space="preserve">Hacer mantenimientos trimestrales a las reservas museográficas del ICC y las salas de exhibición temporal </t>
  </si>
  <si>
    <t>Informes de mantenimiento a 36 reservas y salas de exposición temporal con sus respectivos registros fotográficos</t>
  </si>
  <si>
    <t>Se suben archivos a carpeta 19,6, con registro fotografico de los mantenimientos y trabajo de organización de reservas y salas de exposición</t>
  </si>
  <si>
    <t>Se realizan los mantenimientos preventivos de conservación en las reservas y se organizan, igual mente en las salas de exposición</t>
  </si>
  <si>
    <t>19.7</t>
  </si>
  <si>
    <t>Investigar y actualizar objetos de las colecciones en el software Colecciones Colombianas</t>
  </si>
  <si>
    <t>Se suben archivos a carpeta 19,7, con textos de piezas investigadas e imágenes de evidencia</t>
  </si>
  <si>
    <t>Se realizan las investigaciones y actualizaciones planteados con revisión trimestral y evidencias en publicaciones en "El Tiempo", sección Casa de las Palabras</t>
  </si>
  <si>
    <t>Se avanzo en el 73% de la actividad</t>
  </si>
  <si>
    <t>19.8</t>
  </si>
  <si>
    <t>Digitalizar la memoria editorial y expositiva de las colecciones del ICC y del siglo XIX publicada y de libre acceso para todos los usuarios de habla española en los activos digitales del ICC</t>
  </si>
  <si>
    <t>Enlaces publicados en la página web institucional (micrositio de Gestión de Museos)</t>
  </si>
  <si>
    <t>Se suben archivos a carpeta 19,8, con digitalizaciones de 2 publicaciones que se subiran al micrositio de la página web</t>
  </si>
  <si>
    <t>Se realizan las digitalizaciones y se envian al área de diseño para recote digital y coordinación de publicación en sitio web</t>
  </si>
  <si>
    <t>Se avanzo en el 67% de la actividad</t>
  </si>
  <si>
    <t>Falta las evidencias de los enlaces</t>
  </si>
  <si>
    <t>19.9</t>
  </si>
  <si>
    <t xml:space="preserve">Investigar y publicar una exposición itinerante con las colecciones de los museos del ICC -  Fondo Atlas Lingüístico-Etnográfico de Colombia (Alec) </t>
  </si>
  <si>
    <t xml:space="preserve">Guía de estudio y registro fotográfico de la presentación de la exposición </t>
  </si>
  <si>
    <t>LA EXPOSICIÓN ESTA PROGRAMADA PARA EL TERCER TRIMESTRE DEL 2023</t>
  </si>
  <si>
    <t>Comunicaciones</t>
  </si>
  <si>
    <t>Libertad de escoger profesión u oficio</t>
  </si>
  <si>
    <t>Estrategia de comunicaciones ICC 2023</t>
  </si>
  <si>
    <t>Subdirector Académico y rol encargado de coordinar el Equipo de Comunicaciones y Prensa</t>
  </si>
  <si>
    <t>20.1</t>
  </si>
  <si>
    <t>Divulgar de manera oportuna las actividades que organice y/o donde participe el ICC durante el año 2023 de manera interna y externa</t>
  </si>
  <si>
    <t>Informe de gestión trimestral</t>
  </si>
  <si>
    <t>Se sube informe trimestral de comunicaciones</t>
  </si>
  <si>
    <t>20.2</t>
  </si>
  <si>
    <t xml:space="preserve">Crear contenido multimedia para usarlo en todos los canales con los que cuenta el ICC para llegar a sus públicos. </t>
  </si>
  <si>
    <t>20.3</t>
  </si>
  <si>
    <t xml:space="preserve">Apoyar en la producción de eventos virtuales de la subdirección académica y dirección general, orientados a público externo. </t>
  </si>
  <si>
    <t>Informe de gestión trimestral con el listado de eventos solicitados con enlace al link de transmisión, que evidencia el evento ejecutado</t>
  </si>
  <si>
    <t>20.4</t>
  </si>
  <si>
    <t xml:space="preserve">Crear y divulgar contenido para las redes sociales del ICC, así como contestar a las PQR de los ciudadanos por estos canales digitales. </t>
  </si>
  <si>
    <t xml:space="preserve">Informe de gestión trimestral con el listado de eventos solicitados con enlace al link de transmisión, que evidencia el evento ejecutado y reporte de atención al ciudadano </t>
  </si>
  <si>
    <t>20.5</t>
  </si>
  <si>
    <t>Apoyar el proceso de actualización del esquema de publicaciones del ICC</t>
  </si>
  <si>
    <t>Esquema de publicaciones actualizado</t>
  </si>
  <si>
    <t>20.6</t>
  </si>
  <si>
    <t>Generar una parrilla pública de programación de la emisora CyC Radio y gestionar todos los programas.</t>
  </si>
  <si>
    <t>Informe trimestral donde se evidencia la Parrilla publicada en la página del ICC y la gestión de los programas</t>
  </si>
  <si>
    <t>Se sube informe trimestral de radio</t>
  </si>
  <si>
    <t>20.7</t>
  </si>
  <si>
    <t>Microprogramas radiales trabajados con la Facultad Seminario Andrés Bello y emitidos por CyC Radio.</t>
  </si>
  <si>
    <t>Microprogramas radiales, emitidos</t>
  </si>
  <si>
    <t>20.8</t>
  </si>
  <si>
    <t xml:space="preserve">Apoyar en la producción de eventos presenciales del ICC donde se requiera consola de sonido, micrófonos y apoyo técnico para su manejo. </t>
  </si>
  <si>
    <t>Informe semestral donde se observen las fotos o enlace virtual del evento cubierto por esta oficina</t>
  </si>
  <si>
    <t>Ecosistemas vivos de las culturas, las artes y los saberes</t>
  </si>
  <si>
    <t>Edición e impresión de títulos aprobados por el comité editorial para la vigencia 2022</t>
  </si>
  <si>
    <t>Profesional especializado 2028-17 del Grupo de Procesos Editoriales</t>
  </si>
  <si>
    <t>21.1</t>
  </si>
  <si>
    <t>Edición de títulos aprobados para impresión en el sello editorial</t>
  </si>
  <si>
    <t>Artes finales PDF</t>
  </si>
  <si>
    <t>se anexan 11 comprobantes de entrada de inventarios</t>
  </si>
  <si>
    <t>Se ajusta actividad mediante ajuste aprobado en CIGD #9 de 2023.</t>
  </si>
  <si>
    <t xml:space="preserve">Publicaciones digitales </t>
  </si>
  <si>
    <t>22.1</t>
  </si>
  <si>
    <t xml:space="preserve">Edición y publicación libros digitales </t>
  </si>
  <si>
    <t>Participación en ferias del libro y divulgación de publicaciones del fondo editorial</t>
  </si>
  <si>
    <t>23.1</t>
  </si>
  <si>
    <t>Participación en ferias del libro internacionales (Feria Internacional del libro de Bogotá)</t>
  </si>
  <si>
    <t>Informe final de ferias ejecutadas</t>
  </si>
  <si>
    <t>se anexa informe bilbo</t>
  </si>
  <si>
    <t>El informe contiene los poreparativos, montaje, estadisticas del evento y proceso de desmontaje</t>
  </si>
  <si>
    <t>Memorias, saberes y oficios hacia la construcción diversa de nación</t>
  </si>
  <si>
    <t>Edición e impresión externa de publicaciones</t>
  </si>
  <si>
    <t>24.1</t>
  </si>
  <si>
    <t>Edición e impresión de libros y revistas a entidades y clientes externos</t>
  </si>
  <si>
    <t>Libros impresos</t>
  </si>
  <si>
    <t>se anexa bitacora de san carlos</t>
  </si>
  <si>
    <t>Seminarios de Investigación realizados con el fin de generar sinergias entre los diferentes proyectos líneas y grupos de investigación el ICC y con los demás áreas misionales de la entidad</t>
  </si>
  <si>
    <t>Profesional especializado 2028-17 del Grupo de Investigación</t>
  </si>
  <si>
    <t>25.1</t>
  </si>
  <si>
    <t>Realizar seminarios internos de investigación</t>
  </si>
  <si>
    <t>Informes de seminarios desarrollados</t>
  </si>
  <si>
    <t>Se deja en al carpeta asignada la agenda, lineamientos, pantallazo y temas de interés del seminario.
Enlaces a la grabacion del primer seminario de investigación:
https://caroycuervo-my.sharepoint.com/personal/jhon_bocanegra_caroycuervo_gov_co/_layouts/15/stream.aspx?id=%2Fpersonal%2Fjhon%5Fbocanegra%5Fcaroycuervo%5Fgov%5Fco%2FDocuments%2Fgrabaciones%2FSeminario%20Interno%20Investigaci%C3%B3n%20Abril%202023%2D20230413%5F080047%2DGrabaci%C3%B3n%20de%20la%20reuni%C3%B3n%2Emp4&amp;ct=1689799145641&amp;or=OWA-NT&amp;cid=170234c2-3320-a0fd-b9e0-478c16d54316&amp;ga=1
https://caroycuervo-my.sharepoint.com/personal/jhon_bocanegra_caroycuervo_gov_co/_layouts/15/stream.aspx?id=%2Fpersonal%2Fjhon%5Fbocanegra%5Fcaroycuervo%5Fgov%5Fco%2FDocuments%2Fgrabaciones%2FSeminario%20Interno%20Investigaci%C3%B3n%20Abril%202023%2D20230413%5F080047%2DGrabaci%C3%B3n%20de%20la%20reuni%C3%B3n%201%2Emp4&amp;ct=1689799258809&amp;or=OWA-NT&amp;cid=f5828952-e2cd-f9a6-68da-d162d99a1e4b&amp;ga=1</t>
  </si>
  <si>
    <t>Realización de un seminario interno de investigación el jueves 13 de abril de 2023</t>
  </si>
  <si>
    <t>Grabación, agenda del día y citación de los seminarios.
Formulario creado como una acción derivada del primer seminario para la recopilación de herramientas utiles para la investigación.
Enlaces a la grabacion del segundo seminario de investigación:
https://caroycuervo-my.sharepoint.com/personal/jhon_bocanegra_caroycuervo_gov_co/_layouts/15/stream.aspx?id=%2Fpersonal%2Fjhon%5Fbocanegra%5Fcaroycuervo%5Fgov%5Fco%2FDocuments%2Fgrabaciones%2F2%2Eo%20Seminario%20Interno%20de%20Investigaci%C3%B3n%20ICC%2D20230608%5F080638%2DMeeting%20Recording%2Emp4&amp;ct=1689799319993&amp;or=OWA-NT&amp;cid=b5eee250-1f36-aa9c-a46a-ac7d40842969&amp;ga=1
https://caroycuervo-my.sharepoint.com/:v:/g/personal/jhon_bocanegra_caroycuervo_gov_co/EbDQnHV9GE5PsTjokqfFbusBUGjurP-gVk4TzHfD5T3r_Q</t>
  </si>
  <si>
    <t>El 13 de abril se realizó el primer seminario de investigación y el 08 de junio se realizó el segundo seminario de investigación.
El tercer seminario de investigación está programado el 26 de octubre.</t>
  </si>
  <si>
    <t>Convocatoria de Investigación ajustada y aprobada por el comité de investigación</t>
  </si>
  <si>
    <t>26.1</t>
  </si>
  <si>
    <t>Ajustar el documento de la convocatoria de investigación</t>
  </si>
  <si>
    <t>Documento de convocatoria aprobada en acta del Comité de Investigación</t>
  </si>
  <si>
    <t>Borrador de la propuesta de términos y condiciones para la convocatoria 2024.
Correo y formato de solicitud diligenciado para el ajuste del cronograma de esta actividad en el PAI.
Correo socializando la agenda del segundo comité de investigación.
Carpeta con la grabación, agenda, horarios, transcripción, asistencia y acta del segundo comité de investigación 2023.
Acceso al enlace del OneDrive de Investigación que tiene el borrador del acta del segundo comité de investigación, la grabación de la reunión, la citación y los anexos:
https://caroycuervo-my.sharepoint.com/:f:/g/personal/investigacion_caroycuervo_gov_co/EvKe7FlpG5NGui_ly4n3GEMBDZ_ogOr4oPQe6R_nHBhiQw?e=4HwvyX</t>
  </si>
  <si>
    <t>El borrador de los términos y condiciones para la convocatoria 2024 se encuentra avanzado y se presentó en el comité de investigación del 01 de junio para comentarios y observaciones, donde fue aprobado.
El 10 de julio se envió al Grupo de planeación y relacionamiento con el ciudadano, la solicitud de ajuste en el cronograma de esta actividad pasándola al mes de julio, que es cuando se publicará el documento de acuerdo con la trayectoria temporal del Grupo de investigaciones académicas.</t>
  </si>
  <si>
    <t>Documento ajustado con las observaciones que indique Minciencias para el procedimiento de reconocimiento del ICC como centro de Investigación ante MinCiencias</t>
  </si>
  <si>
    <t>27.1</t>
  </si>
  <si>
    <t>Crear  cronograma de seguimiento al proceso de reconocimiento ante Minciencias como centro de Investigación</t>
  </si>
  <si>
    <t>Cronograma</t>
  </si>
  <si>
    <t>Correo con la información dada por la contratista Carolina Navarrete sobre el proceso de reconocimiento como centro de investigación ante Minciencias
Cronograma por fases</t>
  </si>
  <si>
    <t>El 31 de mayo la contratista Diana Carolina Navarrete informa que la solicitud sigue en trámite. El reconocimiento está activo y se encuentra en estado de evaluación.
No es pertinente establecer fechas precisas debido a que la respuesta de Minciencias no tiene un plazo estipulado. Se adjunta documento con las fases de cronograma y el paso a seguir en caso de una respuesta satisfactoria o insatisfactoria.</t>
  </si>
  <si>
    <t>27.2</t>
  </si>
  <si>
    <t xml:space="preserve">Realizar informe de seguimiento al la respuesta de Minciencias sobre el documento de presentación del ICC como centro de investigación.   </t>
  </si>
  <si>
    <t>Informe de seguimiento</t>
  </si>
  <si>
    <t>Correos de Minciencias y respuesta del ICC.
Cronograma e informe de seguimiento a la respuesta de la solicitud para el reconocimiento como centro de investigación ante Minciencias.</t>
  </si>
  <si>
    <t>El 13 de febrero el Ministerio de Ciencia, Tecnología e Innovación, solicitó el plan de mejoramiento firnado por el representante legal o quien haga sus veces. Por cuanto "se evidencia en el documento adjunto, (modelo de plan de mejoramiento para centros/institutos de investigación M601PR05M03), que no se registra la firma del representante legal o quien haga sus veces.
El 16 de febrero se envío una respuesta provisional por parte de la Dirección General y el 03 de marzo se envío la respuesta completa.</t>
  </si>
  <si>
    <t>Avance de un 50%. Se solicita ajuste para incluir un segundo informe al finalizar el año.</t>
  </si>
  <si>
    <t>Cupos ofertados en documentación lingüística</t>
  </si>
  <si>
    <t>Subdirector Académico y rol encargado de liderar Educación Continua</t>
  </si>
  <si>
    <t>Se anexa la lista de admitidos (becados y no becados) del Diplomado en documentación audiovisual de lenguas nativas. Esta se publicó en la página web del Instituto. Ta,bién se anexa la convocatoria en la que se ofertaron 25 cupos, pero debdo al gran número de inscritos se abre un segundo grupo y se admiten las 70  personas (lista de admitidos).</t>
  </si>
  <si>
    <t>28.1</t>
  </si>
  <si>
    <t>Ofertar cupos de educación continua en documentación lingüística para el plan decenal de lenguas</t>
  </si>
  <si>
    <t>Convocatorias divulgadas</t>
  </si>
  <si>
    <t>Sin observaciones</t>
  </si>
  <si>
    <t>Presentación de informes de contratistas en la plataforma SECOP II</t>
  </si>
  <si>
    <t>Adquisiciones</t>
  </si>
  <si>
    <t>Profesional especializado 2028-17 del Grupo de Gestión Contractual</t>
  </si>
  <si>
    <t>29.1</t>
  </si>
  <si>
    <t>Iniciar la presentación de informes de contratistas en la plataforma SECOP II, así como hacer participe al Grupo de gestión financiera y supervisores para que realicen la revisión y cargue de información desde dicha plataforma</t>
  </si>
  <si>
    <t>Informe trimestral de avance de informes presentados en la plataforma SECOP II, por parte de los contratistas y validados por los supervisores</t>
  </si>
  <si>
    <t xml:space="preserve">Plan de Mantenimiento ejecutado </t>
  </si>
  <si>
    <t>Gestión_de_Bienes_y_Servicios</t>
  </si>
  <si>
    <t xml:space="preserve">Grupo de Recursos Físicos </t>
  </si>
  <si>
    <t>Profesional especializado 2028-17 del Grupo de Recursos Físicos</t>
  </si>
  <si>
    <t>30.1</t>
  </si>
  <si>
    <t>Identificar las áreas o espacios que requieran mantenimiento (reparaciones menores, de funcionamiento y de infraestructura)</t>
  </si>
  <si>
    <t xml:space="preserve">Documento resumen con las necesidades identificadas de mantenimiento de infraestructura </t>
  </si>
  <si>
    <t>Manual de Mantenimiento Sedes</t>
  </si>
  <si>
    <t xml:space="preserve">El presente documento reporta los mantenimientos, reparaciones, limpieza, cuidado y conservación de los bienes inmuebles y muebles de las sedes del ICC. 
Además, informa la periodicidad y personal capacitado para cada labor, si se puede hacer con el personal existente o se requiere de contratación externa.
Es importante aclarar que este documento fue trabajado por el Arquitecto, con la finalidad que sirva para cada vigencia. Ya que la misma infraestructura de las sedes no es susceptible de nuevas modificaciones, como la posibilidad de arrendamiento y/o adquisición de nuevas sedes.  </t>
  </si>
  <si>
    <t>30.2</t>
  </si>
  <si>
    <t>Elaborar cronograma de mantenimiento para la vigencia</t>
  </si>
  <si>
    <t xml:space="preserve">Cronograma de mantenimiento </t>
  </si>
  <si>
    <t>Cronograma Mantenimiento  2023</t>
  </si>
  <si>
    <t>Excel que plasma el cronograma de las actividades a realizar durante la vigencia. De igual manera, informa las actividades que se pueden realizar por el personal existente como las que se deben realizar a través de un tercero.</t>
  </si>
  <si>
    <t>30.3</t>
  </si>
  <si>
    <t>Ejecución del plan</t>
  </si>
  <si>
    <t>Informe de actividades de mantenimiento, ejecutadas</t>
  </si>
  <si>
    <t>30.4</t>
  </si>
  <si>
    <t>Elaborar informe de solicitudes de soporte técnico atendidas por medio de la mesa de ayuda de la intranet helpdesk.caroycuervo.gov.co</t>
  </si>
  <si>
    <t>Informes de solicitades atendidas</t>
  </si>
  <si>
    <t>Informe 1° Semestre-Mesa de Ayuda RF</t>
  </si>
  <si>
    <t>En el presente informe se relaciona la cantidad de solicitudes atendidas durante el primer semestre de la vigencia 2023. En él se describen cada una de las solicitudes realizadas por las diferentes dependencias. Adicional de adjunta pantallazo del sistema con el chulo de atendidas.</t>
  </si>
  <si>
    <t>30.5</t>
  </si>
  <si>
    <t>Plan de mantenimiento de vehículos, ejecutado</t>
  </si>
  <si>
    <t xml:space="preserve">informe de la ejecución del plan </t>
  </si>
  <si>
    <t>*Informe de Mantenimiento de Vehículos
Excel detallando el plan de *Mantenimiento de los Vehículos</t>
  </si>
  <si>
    <t>Se presenta un Informe del estado actual del contrato suscrito con el proveedor Toyocars, su inicio de suscripción, su monto inicial, su relación de pagos y su saldo a corte de Julio.
En el excel se detalla el mantenimiento que se requieren para cada Vehículo.</t>
  </si>
  <si>
    <t xml:space="preserve">Actualización de inventario </t>
  </si>
  <si>
    <t>31.1</t>
  </si>
  <si>
    <t>Elaborar y presentar para aprobación el cronograma para la realización de toma física de inventarios</t>
  </si>
  <si>
    <t>Cronograma presentado</t>
  </si>
  <si>
    <t>*Cronograma Toma Física
*Evidencia de correo del envio del Cronograma
*Informe Inventario de bodega de bienes usados, OICI y bajas.
*Informe Bodega de nuevos</t>
  </si>
  <si>
    <t>Se presenta cronograma de inventario, planteado para la toma física de los bienes muebles de toda la entidad. Adicional, se relacionan los informes realizados de la existencia de los bienes que se encuentran en las bodegas de nuevos (consumo), bodega de usados (devolutivos) y bodega de bajas.</t>
  </si>
  <si>
    <t>31.2</t>
  </si>
  <si>
    <t>Tomas físicas de inventarios individuales realizadas y los ajustes frente a las novedades encontradas.</t>
  </si>
  <si>
    <t>Informe de la toma física</t>
  </si>
  <si>
    <t>31.3</t>
  </si>
  <si>
    <t>Toma física de inventarios de publicaciones</t>
  </si>
  <si>
    <t xml:space="preserve">Informe de la toma física realizada y novedades encontradas </t>
  </si>
  <si>
    <t xml:space="preserve">*Avance Informe Toma Física de Publicaciones
*Excel Inventario Publicaciones ICC Registro Websafi 7-feb-2023 </t>
  </si>
  <si>
    <t>Se presenta información del avance del levantamiento de la toma fisica del inventario de publicaciones.</t>
  </si>
  <si>
    <t>Informes de avances</t>
  </si>
  <si>
    <t>32.1</t>
  </si>
  <si>
    <t xml:space="preserve">Acciones de avances del plan institucional y hacienda reserva ecológica </t>
  </si>
  <si>
    <t>Informes</t>
  </si>
  <si>
    <t>Informe Gestión Ambiental Mes de Abril</t>
  </si>
  <si>
    <t>Se presenta el informe pendiente del mes de abril. En él se plasmas las acciones y recomendaciones con relación al recurso hídrico, recurso de energía, recurso del papel y conservación de la flora y fauna.</t>
  </si>
  <si>
    <t>Participación ciudadana en la cultura: activa, democrática y diversa</t>
  </si>
  <si>
    <t>Material educativo para la ciudadanía</t>
  </si>
  <si>
    <t>Control_Disciplinario</t>
  </si>
  <si>
    <t xml:space="preserve">Unidad de Control Interno Disciplinario </t>
  </si>
  <si>
    <t>Profesional Especializado de Control Interno Disciplinario</t>
  </si>
  <si>
    <t>En la herramienta Teams "Todos ICC" se dispuso una carpeta de Control Disciplinario Interno, donde se compartio información  con diapositivas contentivas de información de interes disciplinario el 17/03/2023
- Mediante comunicaión interna de fecha 29 de marzo de 2023 se compartio  una capsula informativa referente al buen uso de las herramientas de trabajo (equipos de computo)</t>
  </si>
  <si>
    <t>33.1</t>
  </si>
  <si>
    <t>Colocar en conocimiento de los funcionarios del Instituto Caro y Cuervo aspectos importantes y prácticos en los procesos disciplinarios de acuerdo a la normatividad vigente a través de carteleras y correos electrónicos de comunicación interna</t>
  </si>
  <si>
    <t>Comunicaciones internas enviadas</t>
  </si>
  <si>
    <t>sin Observaciones</t>
  </si>
  <si>
    <t>33.2</t>
  </si>
  <si>
    <t>Realizar campañas de temas del proceso disciplinario a través de socializaciones</t>
  </si>
  <si>
    <t>Campañas con cuestionario que evidencia la apropiación del conocimiento</t>
  </si>
  <si>
    <t>se deja en la carpeta presentación de control disciplinario interno y brochure del buen uso del correo institucional</t>
  </si>
  <si>
    <t>Dos actividades realizadas</t>
  </si>
  <si>
    <t>Informe comparativo bianual del comportamiento en la ejecución de las adquisiciones del presupuesto funcionamiento</t>
  </si>
  <si>
    <t>Profesional especializado 2028-17 del Grupo de Gestión Financiera</t>
  </si>
  <si>
    <t>34.1</t>
  </si>
  <si>
    <t>Realizar Informe desagregado de las necesidades de bienes y servicios por rubros y conceptos de acuerdo al catálogo presupuestal, comparando el valor proyectado en el plan de adquisiciones frente a los compromisos presupuestales</t>
  </si>
  <si>
    <t>Informe</t>
  </si>
  <si>
    <t>Se solicita ajuste mediante formato del 19 Julio de 2023</t>
  </si>
  <si>
    <t>Sensibilizaciones sobre los temas financieros y contables que impactan las actividades operativas institucionales, para lograr la sinergia entre los procesos que apunte al fortalecimiento institucional y a la actualización de la normatividad en dichos temas.</t>
  </si>
  <si>
    <t>35.1</t>
  </si>
  <si>
    <t>Sensibilización sobre temas financieros con medición de los conocimientos transmitidos</t>
  </si>
  <si>
    <t>35.2</t>
  </si>
  <si>
    <t>Circulares informativas a través de la comunicación interna</t>
  </si>
  <si>
    <t>Se carga el memorando No. ICC-DG-SAF-GF-3021-002 en PDF</t>
  </si>
  <si>
    <t>El memorando cargado corresponde a la información suministrada a aquellos funcionarios del Instituto, que debido a sus ingresos laborales son sujetos de la deducción tributaria denominada retención en la fuente y que de acuerdo con el procedimiento establecido en el estatuto tributario, es recalculado semestralmente; por lo que se les informa el nuevo porcentaje que se les aplicará a partir del segundo semestre y el porcentaje anterior para mantenerlos informados al respecto.</t>
  </si>
  <si>
    <t>Coloquio latinoamericano "lengua y habla en América Latina"</t>
  </si>
  <si>
    <t>Director general</t>
  </si>
  <si>
    <t>36.1</t>
  </si>
  <si>
    <t>Coloquio latinoamericano "lengua y habla en América Latina", desarrollado</t>
  </si>
  <si>
    <t>*</t>
  </si>
  <si>
    <t>Eje_1._Cultura_de_paz</t>
  </si>
  <si>
    <t>La Cultura abraza el legado de la verdad</t>
  </si>
  <si>
    <t>Conferencia Internacional "Protesta social lengua y literatura" "estallido cultural 2021"</t>
  </si>
  <si>
    <t>37.1</t>
  </si>
  <si>
    <t>Conferencia Internacional "Protesta social lengua y literatura" "estallido cultural 2021", realizada</t>
  </si>
  <si>
    <t>INFORME DE SEGUIMIENTO Y AVANCE 
PLAN DE ACCIÓN INSTITUCIONAL 
2023 - PROCESOS</t>
  </si>
  <si>
    <t>Recomendaciones u observaciones</t>
  </si>
  <si>
    <r>
      <rPr>
        <b/>
        <sz val="11"/>
        <color rgb="FF000000"/>
        <rFont val="Calibri"/>
        <family val="2"/>
      </rPr>
      <t>Grupo de Gestión Contractual:</t>
    </r>
    <r>
      <rPr>
        <sz val="11"/>
        <color rgb="FF000000"/>
        <rFont val="Calibri"/>
        <family val="2"/>
      </rPr>
      <t xml:space="preserve"> 0% / 50% 
No se reportó la actividad programada. Requiere Ajuste al Plan. </t>
    </r>
  </si>
  <si>
    <t>Avance</t>
  </si>
  <si>
    <t>Punto inicial</t>
  </si>
  <si>
    <t>Primer trimestre</t>
  </si>
  <si>
    <t>Segundo trimestre</t>
  </si>
  <si>
    <t>Tercer trimestre</t>
  </si>
  <si>
    <t>Cuarto trimestre</t>
  </si>
  <si>
    <t>Avance proyectado</t>
  </si>
  <si>
    <t>Avance realizado</t>
  </si>
  <si>
    <r>
      <rPr>
        <b/>
        <sz val="11"/>
        <color rgb="FF000000"/>
        <rFont val="Calibri"/>
        <family val="2"/>
      </rPr>
      <t>Dirección General - Equipo de Relaciones Interinstitucionales:</t>
    </r>
    <r>
      <rPr>
        <sz val="11"/>
        <color rgb="FF000000"/>
        <rFont val="Calibri"/>
        <family val="2"/>
      </rPr>
      <t xml:space="preserve"> 45% / 61% 
Actividad 9.2 Recepción y gestión de solicitudes de movilidad presenta dificultades se identifican dificultades para realizar el convenio con el ICETEX para la elaboración de las actividades de movilidad. Requiere Ajuste al Plan. </t>
    </r>
  </si>
  <si>
    <r>
      <t xml:space="preserve">
</t>
    </r>
    <r>
      <rPr>
        <b/>
        <sz val="11"/>
        <color theme="1"/>
        <rFont val="Calibri"/>
        <family val="2"/>
        <scheme val="minor"/>
      </rPr>
      <t xml:space="preserve">Facultad Seminario Andrés Bello: </t>
    </r>
    <r>
      <rPr>
        <sz val="11"/>
        <color theme="1"/>
        <rFont val="Calibri"/>
        <family val="2"/>
        <scheme val="minor"/>
      </rPr>
      <t>5% / 5%
10.4 Elección de representante docente. Las evidencias no muestran la culminación del proceso identificando el representante elegido.</t>
    </r>
  </si>
  <si>
    <t>Avance reportado</t>
  </si>
  <si>
    <r>
      <t xml:space="preserve">El porcentaje indicado para el proceso de Investigación se conforma con el avance en las metas proyectadas desde el Grupo de Investigación y el Grupo de Biblioteca:
</t>
    </r>
    <r>
      <rPr>
        <b/>
        <sz val="11"/>
        <color theme="1"/>
        <rFont val="Calibri"/>
        <family val="2"/>
        <scheme val="minor"/>
      </rPr>
      <t xml:space="preserve">
* Grupo de Investigación (administración de la investigación):</t>
    </r>
    <r>
      <rPr>
        <sz val="11"/>
        <color theme="1"/>
        <rFont val="Calibri"/>
        <family val="2"/>
        <scheme val="minor"/>
      </rPr>
      <t xml:space="preserve"> 7,5% / 7,5%
</t>
    </r>
    <r>
      <rPr>
        <b/>
        <sz val="11"/>
        <color theme="1"/>
        <rFont val="Calibri"/>
        <family val="2"/>
        <scheme val="minor"/>
      </rPr>
      <t>*Grupo de Biblioteca: 37,5</t>
    </r>
    <r>
      <rPr>
        <sz val="11"/>
        <color theme="1"/>
        <rFont val="Calibri"/>
        <family val="2"/>
        <scheme val="minor"/>
      </rPr>
      <t xml:space="preserve">% / 37,5%
Existe </t>
    </r>
    <r>
      <rPr>
        <u/>
        <sz val="11"/>
        <color theme="1"/>
        <rFont val="Calibri"/>
        <family val="2"/>
        <scheme val="minor"/>
      </rPr>
      <t>sobrecumplimiento</t>
    </r>
    <r>
      <rPr>
        <sz val="11"/>
        <color theme="1"/>
        <rFont val="Calibri"/>
        <family val="2"/>
        <scheme val="minor"/>
      </rPr>
      <t xml:space="preserve"> en varias actividades. 17.2 "Incorporar al repositorio institucional  los  Trabajos de grado de las tesis de maestría que los estudiantes han autorizado publicar y otros documentos de la producción intelectual del Instituto" Falta apoyar en la construcción de la plataforma.</t>
    </r>
  </si>
  <si>
    <t>Apropiación Social del Conocimiento y del Patrimonio</t>
  </si>
  <si>
    <r>
      <t>El porcentaje indicado para el proceso de Apropiación Social del Conocimiento y del Patrimonio se conforma con el avance en las metas proyectadas desde el Grupo de Procesos Editoriales y Museos:</t>
    </r>
    <r>
      <rPr>
        <b/>
        <sz val="11"/>
        <color theme="1"/>
        <rFont val="Calibri"/>
        <family val="2"/>
        <scheme val="minor"/>
      </rPr>
      <t xml:space="preserve">
* Grupo de Procesos Editoriales: 12</t>
    </r>
    <r>
      <rPr>
        <sz val="11"/>
        <color theme="1"/>
        <rFont val="Calibri"/>
        <family val="2"/>
        <scheme val="minor"/>
      </rPr>
      <t xml:space="preserve">% / 12%
</t>
    </r>
    <r>
      <rPr>
        <b/>
        <sz val="11"/>
        <color theme="1"/>
        <rFont val="Calibri"/>
        <family val="2"/>
        <scheme val="minor"/>
      </rPr>
      <t>* SA - Museos: 32% / 27%</t>
    </r>
    <r>
      <rPr>
        <sz val="11"/>
        <color theme="1"/>
        <rFont val="Calibri"/>
        <family val="2"/>
        <scheme val="minor"/>
      </rPr>
      <t xml:space="preserve">
Existe </t>
    </r>
    <r>
      <rPr>
        <u/>
        <sz val="11"/>
        <color theme="1"/>
        <rFont val="Calibri"/>
        <family val="2"/>
        <scheme val="minor"/>
      </rPr>
      <t>sobrecumplimiento</t>
    </r>
    <r>
      <rPr>
        <sz val="11"/>
        <color theme="1"/>
        <rFont val="Calibri"/>
        <family val="2"/>
        <scheme val="minor"/>
      </rPr>
      <t xml:space="preserve"> en varias actividades, sin embargo esto no afecta el desarrollo de las otras actividades.</t>
    </r>
  </si>
  <si>
    <r>
      <t xml:space="preserve">El porcentaje indicado para el proceso de Información y Comunicación se conforma con el avance en las metas proyectadas desde el Grupo de Planeación y SA - Equipo de Comunicaciones y Prensa :
</t>
    </r>
    <r>
      <rPr>
        <b/>
        <sz val="11"/>
        <color theme="1"/>
        <rFont val="Calibri"/>
        <family val="2"/>
        <scheme val="minor"/>
      </rPr>
      <t>* Grupo de Planeación: 18,67% / 18,67%</t>
    </r>
    <r>
      <rPr>
        <sz val="11"/>
        <color theme="1"/>
        <rFont val="Calibri"/>
        <family val="2"/>
        <scheme val="minor"/>
      </rPr>
      <t xml:space="preserve">
</t>
    </r>
    <r>
      <rPr>
        <b/>
        <sz val="11"/>
        <color theme="1"/>
        <rFont val="Calibri"/>
        <family val="2"/>
        <scheme val="minor"/>
      </rPr>
      <t>* SA - Equipo de Comunicaciones y Prensa: 14,7% / 16,33%</t>
    </r>
    <r>
      <rPr>
        <sz val="11"/>
        <color theme="1"/>
        <rFont val="Calibri"/>
        <family val="2"/>
        <scheme val="minor"/>
      </rPr>
      <t xml:space="preserve">
Actividad 20.7 "Microprogramas radiales trabajados con la Facultad Seminario Andrés Bello y emitidos por CyC Radio."</t>
    </r>
  </si>
  <si>
    <t>Gestión de Bienes y Servicios</t>
  </si>
  <si>
    <r>
      <rPr>
        <b/>
        <sz val="11"/>
        <color theme="1"/>
        <rFont val="Calibri"/>
        <family val="2"/>
        <scheme val="minor"/>
      </rPr>
      <t>Grupo de Recursos Fisicos</t>
    </r>
    <r>
      <rPr>
        <sz val="11"/>
        <color theme="1"/>
        <rFont val="Calibri"/>
        <family val="2"/>
        <scheme val="minor"/>
      </rPr>
      <t>: 0% / 48%
Actividades reportadas por el nuevo Profesional Esp del grupo de recursos fisicos.</t>
    </r>
  </si>
  <si>
    <t>Contabilidad y Presupuesto</t>
  </si>
  <si>
    <r>
      <rPr>
        <b/>
        <sz val="11"/>
        <color theme="1"/>
        <rFont val="Calibri"/>
        <family val="2"/>
        <scheme val="minor"/>
      </rPr>
      <t>Grupo de Gestión Financiera:</t>
    </r>
    <r>
      <rPr>
        <sz val="11"/>
        <color theme="1"/>
        <rFont val="Calibri"/>
        <family val="2"/>
        <scheme val="minor"/>
      </rPr>
      <t xml:space="preserve"> 0% / 39% 
Se solicitan ajustes de las tres actividades en el comité No. 10</t>
    </r>
  </si>
  <si>
    <t>Mejoramiento Continuo</t>
  </si>
  <si>
    <r>
      <rPr>
        <b/>
        <sz val="11"/>
        <rFont val="Calibri"/>
        <family val="2"/>
        <scheme val="minor"/>
      </rPr>
      <t>Grupo de Planeación:</t>
    </r>
    <r>
      <rPr>
        <sz val="11"/>
        <rFont val="Calibri"/>
        <family val="2"/>
        <scheme val="minor"/>
      </rPr>
      <t xml:space="preserve"> 36% / 38%.</t>
    </r>
  </si>
  <si>
    <t>Control Disciplinario</t>
  </si>
  <si>
    <r>
      <rPr>
        <b/>
        <sz val="11"/>
        <color theme="1"/>
        <rFont val="Calibri"/>
        <family val="2"/>
        <scheme val="minor"/>
      </rPr>
      <t>Unidad de Control Interno:</t>
    </r>
    <r>
      <rPr>
        <sz val="11"/>
        <color theme="1"/>
        <rFont val="Calibri"/>
        <family val="2"/>
        <scheme val="minor"/>
      </rPr>
      <t xml:space="preserve"> 17% / 50%
Se reporto una actividad de una programada.</t>
    </r>
  </si>
  <si>
    <t>Direccionamiento Estratégico</t>
  </si>
  <si>
    <r>
      <t xml:space="preserve">El porcentaje indicado para el proceso de Direccionamiento Estratégico se conforma con el avance en las metas proyectadas desde el Grupo de Planeación, Dirección General y subdirección Académica :
</t>
    </r>
    <r>
      <rPr>
        <b/>
        <sz val="11"/>
        <color theme="1"/>
        <rFont val="Calibri"/>
        <family val="2"/>
        <scheme val="minor"/>
      </rPr>
      <t>* Grupo de Planeación:</t>
    </r>
    <r>
      <rPr>
        <sz val="11"/>
        <color theme="1"/>
        <rFont val="Calibri"/>
        <family val="2"/>
        <scheme val="minor"/>
      </rPr>
      <t xml:space="preserve"> 23% / 23%
Avances sobre el manual integrado de gestión. Y reporte PIIP con dificultades.
*</t>
    </r>
    <r>
      <rPr>
        <b/>
        <sz val="11"/>
        <color theme="1"/>
        <rFont val="Calibri"/>
        <family val="2"/>
        <scheme val="minor"/>
      </rPr>
      <t xml:space="preserve"> Dirección General:</t>
    </r>
    <r>
      <rPr>
        <sz val="11"/>
        <color theme="1"/>
        <rFont val="Calibri"/>
        <family val="2"/>
        <scheme val="minor"/>
      </rPr>
      <t xml:space="preserve"> 0% / 0%
No se programaron actividades
* </t>
    </r>
    <r>
      <rPr>
        <b/>
        <sz val="11"/>
        <color theme="1"/>
        <rFont val="Calibri"/>
        <family val="2"/>
        <scheme val="minor"/>
      </rPr>
      <t>Subdirección Académica:</t>
    </r>
    <r>
      <rPr>
        <sz val="11"/>
        <color theme="1"/>
        <rFont val="Calibri"/>
        <family val="2"/>
        <scheme val="minor"/>
      </rPr>
      <t xml:space="preserve"> 0% / 0%
 No se reportaron actividades</t>
    </r>
  </si>
  <si>
    <t>INFORME DE SEGUIMIENTO Y AVANCE 
PLANES INSTITUCIONALES
2023</t>
  </si>
  <si>
    <t>Plan Institucional de Archivos (PINAR) -</t>
  </si>
  <si>
    <t>Profesional Especializado 2028 Grado 12 de Gestión Documental</t>
  </si>
  <si>
    <r>
      <t xml:space="preserve">No tiene actividades programadas para este primer trimestre del 2023. Las actividades comienzan en mayo.
</t>
    </r>
    <r>
      <rPr>
        <sz val="11"/>
        <color rgb="FFFF0000"/>
        <rFont val="Calibri"/>
        <family val="2"/>
      </rPr>
      <t>Se propone presentar para el 15 de agosto el Plan con las actividades realizadas e identificar aquellas que quedan para el segundo semestre y las que pasan para la vigencia 2024.</t>
    </r>
  </si>
  <si>
    <t>Plan de Conservación Documental</t>
  </si>
  <si>
    <r>
      <t xml:space="preserve">No hay formalizado un plan de conservación documental para la vigencia 2023. Se recomienda dar cumplimiento al articulo 4 y 12 del Acuerdo 6 de 2014 Archivo General de la Nación en donde se establece crear y mantener el Plan de Conservación Documental y Plan de Preservación Digital. 
</t>
    </r>
    <r>
      <rPr>
        <sz val="11"/>
        <color rgb="FFFF0000"/>
        <rFont val="Calibri"/>
        <family val="2"/>
        <scheme val="minor"/>
      </rPr>
      <t>Se propone presentar para el 15 de agosto el Plan con las actividades realizadas e identificar aquellas que quedan para el segundo semestre y las que pasan para la vigencia 2024.</t>
    </r>
  </si>
  <si>
    <t>Plan de Preservación Digital a Largo Plazo</t>
  </si>
  <si>
    <r>
      <t xml:space="preserve">No hay formalizado un plan de conservación documental para la vigencia 2023. Se recomienda dar cumplimiento al articulo 4 y 12 del Acuerdo 6 de 2014 Archivo General de la Nación en donde se establece crear y mantener el Plan de Conservación Documental y Plan de Preservación Digital.
</t>
    </r>
    <r>
      <rPr>
        <sz val="11"/>
        <color rgb="FFFF0000"/>
        <rFont val="Calibri"/>
        <family val="2"/>
        <scheme val="minor"/>
      </rPr>
      <t>Se propone presentar para el 15 de agosto el Plan con las actividades realizadas e identificar aquellas que quedan para el segundo semestre y las que pasan para la vigencia 2024.</t>
    </r>
  </si>
  <si>
    <t>Profesional 2028 17 del Grupo de Planeación</t>
  </si>
  <si>
    <r>
      <t>Sin Observaciones.</t>
    </r>
    <r>
      <rPr>
        <sz val="11"/>
        <color rgb="FFFF0000"/>
        <rFont val="Calibri"/>
        <family val="2"/>
        <scheme val="minor"/>
      </rPr>
      <t xml:space="preserve"> </t>
    </r>
  </si>
  <si>
    <t>Plan de Austeridad</t>
  </si>
  <si>
    <t>Subdirector 004018 Administrativo y Financiero (contratista SAF)</t>
  </si>
  <si>
    <r>
      <t xml:space="preserve">No se recibio informe de monitoreo y se recomienda una reunión con el grupo de planeación  para determinar la forma del monitoreo y los entregables. Adicionalmente, se recompienda la publicación del plan en la página web institucional. 
</t>
    </r>
    <r>
      <rPr>
        <sz val="11"/>
        <color rgb="FFFF0000"/>
        <rFont val="Calibri"/>
        <family val="2"/>
        <scheme val="minor"/>
      </rPr>
      <t xml:space="preserve">
Se esta a la espera de la entrega del Plan de Austeridad por parte del area responsable.</t>
    </r>
  </si>
  <si>
    <t>Plan Institucional de Gestión Ambiental</t>
  </si>
  <si>
    <t>Profesional 2028 -13 del Grupo de Recursos fisicos               (Contratista Gestión Ambiental)</t>
  </si>
  <si>
    <r>
      <t xml:space="preserve">Plan se presento el 8 de marzo para aprobación del comité de gestión y desempeño. Se recomienda presentar al grupo de Planeación el plan y su respectivo avance para realizar el seguimiento de las actividades. Adicionalmente, se recompienda la publicación del plan en la página web institucional.
</t>
    </r>
    <r>
      <rPr>
        <sz val="11"/>
        <color rgb="FFFF0000"/>
        <rFont val="Calibri"/>
        <family val="2"/>
        <scheme val="minor"/>
      </rPr>
      <t>A la fecha no se ha presentado el Plan al grupo de Planeación.</t>
    </r>
  </si>
  <si>
    <t>Profesional 2028 17 del Grupo de Planeación (Contratista oficial de Seguridad de la Información)</t>
  </si>
  <si>
    <r>
      <t xml:space="preserve">Avance Parcial. Se reportaron 2 evidencias de avance frente a los 14 riesgos definidos para este trimestre (14 actividades). Requiere ajuste al plan. Se sugiere priorizar la contratación del profesional que orienta y ejecuta el modelo de seguridad y privacidad de la información del ICC.
</t>
    </r>
    <r>
      <rPr>
        <sz val="11"/>
        <color rgb="FFFF0000"/>
        <rFont val="Calibri"/>
        <family val="2"/>
        <scheme val="minor"/>
      </rPr>
      <t>No se prensenta avance debido a que aun falta contratar al profesional encargado.</t>
    </r>
  </si>
  <si>
    <t xml:space="preserve"> Plan de Seguridad y Privacidad de la información</t>
  </si>
  <si>
    <r>
      <t xml:space="preserve">Avance Parcial. Se reportó una actividad de las cuatro que se debian realizar el primer trimestre (1/4 actividades). Requiere ajuste al plan.  Se sugiere priorizar la contratación del profesional que orienta y ejecuta el modelo de seguridad y privacidad de la información del ICC.
</t>
    </r>
    <r>
      <rPr>
        <sz val="11"/>
        <color rgb="FFFF0000"/>
        <rFont val="Calibri"/>
        <family val="2"/>
        <scheme val="minor"/>
      </rPr>
      <t>No se prensenta avance debido a que aun falta contratar al profesional encargado.</t>
    </r>
  </si>
  <si>
    <t>Profesional especializad 2028 Grado 13 del Grupo TI</t>
  </si>
  <si>
    <r>
      <t xml:space="preserve">No tiene actividades programadas para este primer trimestre del 2023. Las actividades se encuentran programadas a partir del mes de mayo debido a la ausencia de suficiente personal en el grupo de tecnologias durante el primer trimestre del año. 
</t>
    </r>
    <r>
      <rPr>
        <sz val="11"/>
        <color rgb="FFFF0000"/>
        <rFont val="Calibri"/>
        <family val="2"/>
        <scheme val="minor"/>
      </rPr>
      <t>Se recomienda revisar las actvidades y ajustarlas en los casos que correspondan.</t>
    </r>
    <r>
      <rPr>
        <sz val="11"/>
        <color theme="1"/>
        <rFont val="Calibri"/>
        <family val="2"/>
        <scheme val="minor"/>
      </rPr>
      <t xml:space="preserve"> </t>
    </r>
  </si>
  <si>
    <t>Plan Anticorrupción y de Atención al Ciudadano (PAAC)</t>
  </si>
  <si>
    <r>
      <t xml:space="preserve">Avance Parcial. Se reportaron 17 actividades (16 planeadas mas la actividad 4.3 del segundo trimestre) de las 24 planeadas  para este trimestre. 
</t>
    </r>
    <r>
      <rPr>
        <sz val="11"/>
        <color rgb="FFFF0000"/>
        <rFont val="Calibri"/>
        <family val="2"/>
        <scheme val="minor"/>
      </rPr>
      <t>Se solicitan ajustes al Plan.</t>
    </r>
  </si>
  <si>
    <t>Profesional 2028 17 del Grupo de Talento Humano</t>
  </si>
  <si>
    <r>
      <t xml:space="preserve">Cumpliendo. Se reportaron 4 actividades de 4 programadas para este trimestre.
</t>
    </r>
    <r>
      <rPr>
        <sz val="11"/>
        <color rgb="FFFF0000"/>
        <rFont val="Calibri"/>
        <family val="2"/>
        <scheme val="minor"/>
      </rPr>
      <t>No se reportan actividades de 5 programadas (no realizadas 3[2], 6, 7[1], 9, 13)</t>
    </r>
  </si>
  <si>
    <t>Plan de capacitaciones</t>
  </si>
  <si>
    <r>
      <t xml:space="preserve">Avance parcial. Se reporta una actividad de 3 programadas(no realizadas 2[5], 3[4], 5). Requiere ajuste.
</t>
    </r>
    <r>
      <rPr>
        <sz val="11"/>
        <color rgb="FFFF0000"/>
        <rFont val="Calibri"/>
        <family val="2"/>
        <scheme val="minor"/>
      </rPr>
      <t>No se reportan 3 actividades de 3 programas ( 2[3], 3[2], 5)</t>
    </r>
  </si>
  <si>
    <t>Plan de Bienestar e  Incentivos</t>
  </si>
  <si>
    <r>
      <t xml:space="preserve">Avance parcial. Se reporta una actividad de 2 programadas(no realizadas 8[5]). Requiere ajuste.
</t>
    </r>
    <r>
      <rPr>
        <sz val="11"/>
        <color rgb="FFFF0000"/>
        <rFont val="Calibri"/>
        <family val="2"/>
        <scheme val="minor"/>
      </rPr>
      <t>Requiere ajustes.</t>
    </r>
  </si>
  <si>
    <t>Plan de Previsión</t>
  </si>
  <si>
    <r>
      <t xml:space="preserve">Avance Parcial. Se reporta una actividad de 3 programadas(no realizadas 2[6], 3, 4). Requiere ajuste. 
</t>
    </r>
    <r>
      <rPr>
        <sz val="11"/>
        <color rgb="FFFF0000"/>
        <rFont val="Calibri"/>
        <family val="2"/>
        <scheme val="minor"/>
      </rPr>
      <t>No se reportan dos actividades de dos programadas (no realizada 2[3], 3).</t>
    </r>
  </si>
  <si>
    <t>Plan de vacantes</t>
  </si>
  <si>
    <r>
      <t xml:space="preserve">Avance parcial. Se reporta una actividad de dos programadas. Requiere Ajuste activididad 3 y 4.
</t>
    </r>
    <r>
      <rPr>
        <sz val="11"/>
        <color rgb="FFFF0000"/>
        <rFont val="Calibri"/>
        <family val="2"/>
        <scheme val="minor"/>
      </rPr>
      <t>No se reporta una actividad de una programada (no realizada 3).</t>
    </r>
  </si>
  <si>
    <t>Plan de Trabajo Anual del Sistema de Gestión de Seguridad y Salud en el Trabajo</t>
  </si>
  <si>
    <t>Profesional 2028 - 13 del Grupo de Talento Humano</t>
  </si>
  <si>
    <r>
      <t xml:space="preserve">Incumpliendo. No se reporto el moniterio de este plan al grupo de planeación en las fechas estimadas que permitan realizar el seguimiento. Se recomienda realizar la reformulación del plan una vez se vincule el profesional responsable de este plan. 
</t>
    </r>
    <r>
      <rPr>
        <sz val="11"/>
        <color rgb="FFFF0000"/>
        <rFont val="Calibri"/>
        <family val="2"/>
      </rPr>
      <t xml:space="preserve">Falta publicación de la nueva versión aprobada en comite No. 9 de 2023 </t>
    </r>
  </si>
  <si>
    <t>Estrategia de Participación Ciudadana</t>
  </si>
  <si>
    <r>
      <t xml:space="preserve">Avance Parcial. Se reportaron 4 actividades de 12 programadas. Requiere ajuste al plan.
</t>
    </r>
    <r>
      <rPr>
        <sz val="11"/>
        <color rgb="FFFF0000"/>
        <rFont val="Calibri"/>
        <family val="2"/>
        <scheme val="minor"/>
      </rPr>
      <t xml:space="preserve">No se reportan 6 actividades de 6 programadas. (no se reportaron 6, 7, 8, 9, 10, 11) </t>
    </r>
  </si>
  <si>
    <t>Plan de Acción Institucional</t>
  </si>
  <si>
    <t xml:space="preserve">Avance Parcial. Se reportaron 15 actividades de 38 programadas.  Requiere ajuste al plan. </t>
  </si>
  <si>
    <t>Plan Estratégico de Tecnologías de la Información (PETI)</t>
  </si>
  <si>
    <r>
      <t xml:space="preserve">Se solicita revisar el cronograma ya que todas las actividades estan programadas para el ultimo trimestre. Sin embargo, la actividad ID 3 "Desarrollar micrositio para la emisora" e ID 8 "Fase II. Proyectos mapas acompañamiento SIGICC" fueron realizadas. 
</t>
    </r>
    <r>
      <rPr>
        <sz val="11"/>
        <color rgb="FFFF0000"/>
        <rFont val="Calibri"/>
        <family val="2"/>
        <scheme val="minor"/>
      </rPr>
      <t>PETI ajustado y publicado.</t>
    </r>
  </si>
  <si>
    <t>Plan de Auditoría</t>
  </si>
  <si>
    <t>Profesional 2028-17 Grupo de Control Interno</t>
  </si>
  <si>
    <t xml:space="preserve">Incumpliendo. No se evidencia entregables que permitan realizar el seguimiento.
</t>
  </si>
  <si>
    <t>Decana FSAB 8517</t>
  </si>
  <si>
    <t>No se ha remitido Plan al grupo de Planeación.</t>
  </si>
  <si>
    <t xml:space="preserve">El grupo de planeación solicitara mensualizar las actividades para el logro de las metas propuestas  dentro de este Plan (Cronograma).
</t>
  </si>
  <si>
    <t>SEGUIMIENTO A PLANES</t>
  </si>
  <si>
    <t xml:space="preserve">PLAN </t>
  </si>
  <si>
    <t>ACTIVIDADES PROGRAMADAS</t>
  </si>
  <si>
    <t>ACTIVIDADES REPORTADAS</t>
  </si>
  <si>
    <t>ACTIVIDADES NO REALIZADAS (ID)</t>
  </si>
  <si>
    <t>ACTIVIDADES REALIZADAS (ID)</t>
  </si>
  <si>
    <t>PLAN ESTRATEGICO SECTORIAL</t>
  </si>
  <si>
    <t>ND</t>
  </si>
  <si>
    <t>PLAN ESTRATEGICO INSTITUCIONAL</t>
  </si>
  <si>
    <t>38</t>
  </si>
  <si>
    <t>4.1[1], 6.1[3], 7.1, 9.1, 14.2, 15.2, 15.4, 19.3, 19.4, 19.5, 19.6, 19.7, 19.8, 20.1, 20.2, 20.3, 20.4, 20.6, 29.1, 30.1, 30.2, 30.3, 30.4, 34.1, 35.2</t>
  </si>
  <si>
    <t>4.1[2], 4.2, 10.1, 15.3[↑], 15.5[↑], 15.6[↑], 15.7[↑], 15.8, 15.9[↑], 16.1[↑], 18.2, 18.3, 18.5, 33.1</t>
  </si>
  <si>
    <t>PLAN ANUAL DE ADQUISICIONES</t>
  </si>
  <si>
    <t>NA</t>
  </si>
  <si>
    <t>PLAN INSTITUCIONAL DE ARCHIVOS DE LA ENTIDAD PINAR</t>
  </si>
  <si>
    <t>PLAN DE CONSERVACIÓN DOCUMENTAL</t>
  </si>
  <si>
    <t>PLAN DE PRESERVACIÓN DIGITAL A LARGO PLAZO</t>
  </si>
  <si>
    <t>PLAN DE AUSTERIDAD Y GESTIÓN AMBIENTAL</t>
  </si>
  <si>
    <t>PLAN INSTITUCIONAL DE GESTIÓN AMBIENTAL</t>
  </si>
  <si>
    <t>PLAN TRATAMIENTO DE RIESGO DE SEGURIDAD Y PRIVACIDAD DE LA INFORMACIÓN</t>
  </si>
  <si>
    <t>21, 25, 58, 59, 60, 62, 63, 64, 65, 67, 89, 90</t>
  </si>
  <si>
    <t>11, 12</t>
  </si>
  <si>
    <t>PLAN DE SEGURIDAD Y PRIVACIDAD DE LA INFORMACIÓN</t>
  </si>
  <si>
    <t>2, 9, 1</t>
  </si>
  <si>
    <t>PLAN DE MANTENIMIENTO TECNOLOGICO</t>
  </si>
  <si>
    <t>PLAN ANTICORRUPCIÓN Y ATENCIÓN AL CIUDADANO</t>
  </si>
  <si>
    <t xml:space="preserve">1.1, 2.1, 3.2, 3.11, 3.12, 4.2, 4.9, 6.7 </t>
  </si>
  <si>
    <t>1.2, 1.6, 1.9, 3.1, 3.3, 3.4, 3.5, 3.6, 3.7, 3.10, 3.13, 4.1, 4.3, 4.5, 4.14, 5.3, 5.7</t>
  </si>
  <si>
    <t>PLAN ESTRATEGICO DE TALENTO HUMANO</t>
  </si>
  <si>
    <t>1, 2, 3, 10</t>
  </si>
  <si>
    <t>PLAN INSTITUCIONAL DE CAPACITACIÓN</t>
  </si>
  <si>
    <t>2[2], 3[2]</t>
  </si>
  <si>
    <t>PLAN DE BIENESTAR E INCENTIVOS</t>
  </si>
  <si>
    <t>8[2]</t>
  </si>
  <si>
    <t>PLAN DE PREVISIÓN DE RECURSOS HUMANOS</t>
  </si>
  <si>
    <t>2[3], 4</t>
  </si>
  <si>
    <t>PLAN ANUAL DE VACANTES</t>
  </si>
  <si>
    <t>PLAN DE SEGURIDAD Y SALUD EN EL TRABAJO</t>
  </si>
  <si>
    <t>1, 2, 3, 6, 7</t>
  </si>
  <si>
    <t>PLAN DE PARTICIPACIÓN CIUDADANA</t>
  </si>
  <si>
    <t>5, 11[3]</t>
  </si>
  <si>
    <t>1, 2, 3, 4</t>
  </si>
  <si>
    <t>PLAN ESTRATÉGICO DE TECNOLOGIAS DE LA INFORMACIÓN</t>
  </si>
  <si>
    <t>PLAN AUDITORIA</t>
  </si>
  <si>
    <t>1.1, 1.3, 3.1, 4.1, 4.2, 5.1, 5.2, 5.3, 5.4, 5.5, 5.6, 5.7, 5.8, 5.9, 5.10, 5.11</t>
  </si>
  <si>
    <t>ADQUISICIONES</t>
  </si>
  <si>
    <t>ALIANZAS</t>
  </si>
  <si>
    <t>6.1[3],  7.1, 9.1</t>
  </si>
  <si>
    <t>FORMACIÓN</t>
  </si>
  <si>
    <t>INVESTIGACIÓN</t>
  </si>
  <si>
    <t>14.2, 15.2, 15.4</t>
  </si>
  <si>
    <t>15.3[↑], 15.5[↑], 15.6[↑], 15.7[↑], 15.8, 15.9[↑], 16.1[↑], 18.2, 18.3, 18.5</t>
  </si>
  <si>
    <t>APROPIACIÓN SOCIAL DEL CONOCIMIENTO Y PATRIMONIO</t>
  </si>
  <si>
    <t>19.3, 19.4, 19.5, 19.6, 19.7, 19.8</t>
  </si>
  <si>
    <t>INFORMACIÓN Y COMUNICACIÓN</t>
  </si>
  <si>
    <t>20.1, 20.2, 20.3, 20.4, 20.6</t>
  </si>
  <si>
    <t>GESTIÓN DE BIENES Y SERVICIOS</t>
  </si>
  <si>
    <t>30.1, 30.2, 30.3, 30.4</t>
  </si>
  <si>
    <t>CONTABILIDAD Y PRESUPUESTO</t>
  </si>
  <si>
    <t>34.1, 35.2</t>
  </si>
  <si>
    <t>PLAN DE MEJORAMIENTO CONTINUO</t>
  </si>
  <si>
    <t>CONTROL DISCIPLINARIO</t>
  </si>
  <si>
    <t>DIRECCIONAMIENTO ESTRATÉGICO</t>
  </si>
  <si>
    <t>4.1[1]</t>
  </si>
  <si>
    <t>4.1[2], 4.2</t>
  </si>
  <si>
    <t>CONVENCIÓN</t>
  </si>
  <si>
    <t>DESCRIPCIÓN</t>
  </si>
  <si>
    <t>ACTIVIDAD[#]</t>
  </si>
  <si>
    <r>
      <t>La actividad se repite</t>
    </r>
    <r>
      <rPr>
        <b/>
        <sz val="11"/>
        <color theme="1"/>
        <rFont val="Calibri"/>
        <family val="2"/>
        <scheme val="minor"/>
      </rPr>
      <t xml:space="preserve"> n</t>
    </r>
    <r>
      <rPr>
        <sz val="11"/>
        <color theme="1"/>
        <rFont val="Calibri"/>
        <family val="2"/>
        <scheme val="minor"/>
      </rPr>
      <t xml:space="preserve"> veces en el trimestre. Ejemplo 4.1[2], la actividad se realiza dos meses de tres posibles durante el trimestre.</t>
    </r>
  </si>
  <si>
    <t>ACTIVIDAD[↑]</t>
  </si>
  <si>
    <t>La actividad sobrepaso la meta del trimestre. Ejemplo 4.1[↑]: La meta para este trimestre se definio en 60 unidades y se obtuvieron 90.</t>
  </si>
  <si>
    <t>No dato</t>
  </si>
  <si>
    <t>No hay una actividad que cumpla con el criterio del campo</t>
  </si>
  <si>
    <t>DERECHOS GARANTIZADOS</t>
  </si>
  <si>
    <t>Los siguientes derechos se definieron con lo establecido en la Constitución Politica , titulo II "de los derechos, las garantias y los deberes", capitulo 1 "Derechos fundamentales", articulos 11-41.
http://www.secretariasenado.gov.co/senado/basedoc/constitucion_politica_1991.html</t>
  </si>
  <si>
    <t>Derecho</t>
  </si>
  <si>
    <t>Elegidos</t>
  </si>
  <si>
    <t>Vida</t>
  </si>
  <si>
    <t>Descripción</t>
  </si>
  <si>
    <t>Igualdad</t>
  </si>
  <si>
    <t>ARTICULO 11. El derecho a la vida es inviolable. No habrá pena de muerte.</t>
  </si>
  <si>
    <t xml:space="preserve"> Libertad</t>
  </si>
  <si>
    <r>
      <t xml:space="preserve">ARTICULO 13. Todas las personas nacen libres e </t>
    </r>
    <r>
      <rPr>
        <b/>
        <sz val="11"/>
        <color theme="1"/>
        <rFont val="Calibri"/>
        <family val="2"/>
        <scheme val="minor"/>
      </rPr>
      <t xml:space="preserve">iguales ante la ley, recibirán la misma protección y trato de las autoridades y gozarán de los mismos derechos, libertades y oportunidades </t>
    </r>
    <r>
      <rPr>
        <sz val="11"/>
        <color theme="1"/>
        <rFont val="Calibri"/>
        <family val="2"/>
        <scheme val="minor"/>
      </rPr>
      <t>sin ninguna discriminación por razones de sexo, raza, origen nacional o familiar, lengua, religión, opinión política o filosófica.</t>
    </r>
  </si>
  <si>
    <t>No discriminación</t>
  </si>
  <si>
    <t>Libertad</t>
  </si>
  <si>
    <r>
      <t xml:space="preserve">ARTICULO 13. </t>
    </r>
    <r>
      <rPr>
        <b/>
        <sz val="11"/>
        <color theme="1"/>
        <rFont val="Calibri"/>
        <family val="2"/>
        <scheme val="minor"/>
      </rPr>
      <t>Todas las personas nacen libres</t>
    </r>
    <r>
      <rPr>
        <sz val="11"/>
        <color theme="1"/>
        <rFont val="Calibri"/>
        <family val="2"/>
        <scheme val="minor"/>
      </rPr>
      <t xml:space="preserve"> e iguales ante la ley, recibirán la misma protección y trato de las autoridades y gozarán de los mismos derechos, libertades y oportunidades sin ninguna discriminación por razones de sexo, raza, origen nacional o familiar, lengua, religión, opinión política o filosófica.</t>
    </r>
  </si>
  <si>
    <t xml:space="preserve"> Reconocimiento personalidad jurídica</t>
  </si>
  <si>
    <r>
      <t xml:space="preserve">ARTICULO 13. Todas las personas nacen libres e iguales ante la ley, recibirán la misma protección y trato de las autoridades y gozarán de los mismos derechos, libertades y oportunidades </t>
    </r>
    <r>
      <rPr>
        <b/>
        <sz val="11"/>
        <color theme="1"/>
        <rFont val="Calibri"/>
        <family val="2"/>
        <scheme val="minor"/>
      </rPr>
      <t>sin ninguna discriminación por razones de sexo, raza, origen nacional o familiar, lengua, religión, opinión política o filosófica.</t>
    </r>
  </si>
  <si>
    <t xml:space="preserve"> Intimidad personal y familiar y a su buen nombre</t>
  </si>
  <si>
    <t>Intimidad personal y familiar y a su buen nombre</t>
  </si>
  <si>
    <r>
      <t xml:space="preserve">ARTÍCULO 15. </t>
    </r>
    <r>
      <rPr>
        <b/>
        <sz val="11"/>
        <color theme="1"/>
        <rFont val="Calibri"/>
        <family val="2"/>
        <scheme val="minor"/>
      </rPr>
      <t>Todas las personas tienen derecho a su intimidad personal y familiar y a su buen nombre, y el Estado debe respetarlos y hacerlos respetar</t>
    </r>
    <r>
      <rPr>
        <sz val="11"/>
        <color theme="1"/>
        <rFont val="Calibri"/>
        <family val="2"/>
        <scheme val="minor"/>
      </rPr>
      <t>. De igual modo, tienen derecho a conocer, actualizar y rectificar las informaciones que se hayan recogido sobre ellas en bancos de datos y en archivos de entidades públicas y privadas.</t>
    </r>
  </si>
  <si>
    <t xml:space="preserve"> Conocer, actualizar y rectificar información recogida sobre ellas</t>
  </si>
  <si>
    <r>
      <t xml:space="preserve">ARTÍCULO 15. Todas las personas tienen derecho a su intimidad personal y familiar y a su buen nombre, y el Estado debe respetarlos y hacerlos respetar. </t>
    </r>
    <r>
      <rPr>
        <b/>
        <sz val="11"/>
        <color theme="1"/>
        <rFont val="Calibri"/>
        <family val="2"/>
        <scheme val="minor"/>
      </rPr>
      <t>De igual modo, tienen derecho a conocer, actualizar y rectificar las informaciones que se hayan recogido sobre ellas en bancos de datos y en archivos de entidades públicas y privadas.</t>
    </r>
  </si>
  <si>
    <t xml:space="preserve"> Libre desarrollo de la personalidad</t>
  </si>
  <si>
    <t>Libertad de cultos</t>
  </si>
  <si>
    <t>ARTICULO 19. Se garantiza la libertad de cultos. Toda persona tiene derecho a profesar libremente su religión y a difundirla en forma individual o colectiva.
Todas las confesiones religiosas e iglesias son igualmente libres ante la ley.</t>
  </si>
  <si>
    <t>Libertad de conciencia</t>
  </si>
  <si>
    <t xml:space="preserve">Libre expresión de pensamiento y opinión </t>
  </si>
  <si>
    <t>ARTICULO 20. Se garantiza a toda persona la libertad de expresar y difundir su pensamiento y opiniones, la de informar y recibir información veraz e imparcial, y la de fundar medios masivos de comunicación.
Estos son libres y tienen responsabilidad social. Se garantiza el derecho a la rectificación en condiciones de equidad. No habrá censura.</t>
  </si>
  <si>
    <t xml:space="preserve"> Libertad de cultos</t>
  </si>
  <si>
    <t>La paz</t>
  </si>
  <si>
    <t>ARTICULO 22. La paz es un derecho y un deber de obligatorio cumplimiento.</t>
  </si>
  <si>
    <t xml:space="preserve"> Libre expresión de pensamiento y opinión </t>
  </si>
  <si>
    <t>Derecho de petición</t>
  </si>
  <si>
    <t>ARTICULO 23. Toda persona tiene derecho a presentar peticiones respetuosas a las autoridades por motivos de interés general o particular y a obtener pronta resolución. El legislador podrá reglamentar su ejercicio ante organizaciones privadas para garantizar los derechos fundamentales.</t>
  </si>
  <si>
    <t>Honra</t>
  </si>
  <si>
    <t>Al trabajo</t>
  </si>
  <si>
    <t>ARTICULO 25. El trabajo es un derecho y una obligación social y goza, en todas sus modalidades, de la especial protección del Estado. Toda persona tiene derecho a un trabajo en condiciones dignas y justas.</t>
  </si>
  <si>
    <t>ARTICULO 26. Toda persona es libre de escoger profesión u oficio. La ley podrá exigir títulos de idoneidad. Las autoridades competentes inspeccionarán y vigilarán el ejercicio de las profesiones. Las ocupaciones, artes y oficios que no exijan formación académica son de libre ejercicio, salvo aquellas que impliquen un riesgo social.
Las profesiones legalmente reconocidas pueden organizarse en colegios. La estructura interna y el funcionamiento de éstos deberán ser democráticos.
La ley podrá asignarles funciones públicas y establecer los debidos controles</t>
  </si>
  <si>
    <t xml:space="preserve"> Derecho de petición</t>
  </si>
  <si>
    <t>Libertad de enseñanza, aprendizaje, investigación y cátedra</t>
  </si>
  <si>
    <t>ARTICULO 27. El Estado garantiza las libertades de enseñanza, aprendizaje, investigación y cátedra.</t>
  </si>
  <si>
    <t xml:space="preserve"> Libre circulación por el territorio nacional, a entrar y salir de él</t>
  </si>
  <si>
    <t>Debido proceso</t>
  </si>
  <si>
    <t>ARTICULO 29. El debido proceso se aplicará a toda clase de actuaciones judiciales y administrativas.
Nadie podrá ser juzgado sino conforme a leyes preexistentes al acto que se le imputa, ante juez o tribunal competente y con observancia de la plenitud de las formas propias de cada juicio.
En materia penal, la ley permisiva o favorable, aun cuando sea posterior, se aplicará de preferencia a la restrictiva o desfavorable.</t>
  </si>
  <si>
    <t xml:space="preserve"> Permanecer y residir en Colombia</t>
  </si>
  <si>
    <t>Habeas Corpus</t>
  </si>
  <si>
    <t xml:space="preserve">
ARTICULO 30. Quien estuviere privado de su libertad, y creyere estarlo ilegalmente, tiene derecho a invocar ante cualquier autoridad judicial, en todo tiempo, por sí o por interpuesta persona, el Habeas Corpus, el cual debe resolverse en el término de treinta y seis horas.</t>
  </si>
  <si>
    <t xml:space="preserve"> Al trabajo</t>
  </si>
  <si>
    <t>Reunión y manifestación pública y pacíficamente</t>
  </si>
  <si>
    <t>ARTICULO 37. Toda parte del pueblo puede reunirse y manifestarse pública y pacíficamente. Sólo la ley podrá establecer de manera expresa los casos en los cuales se podrá limitar el ejercicio de este derecho.</t>
  </si>
  <si>
    <t xml:space="preserve"> Libertad de escoger profesión u oficio</t>
  </si>
  <si>
    <t>Participar en la conformación, ejercicio y control del poder político</t>
  </si>
  <si>
    <t>ARTICULO 40. Todo ciudadano tiene derecho a participar en la conformación, ejercicio y control del poder político. Para hacer efectivo este derecho puede:
1. Elegir y ser elegido.
2. Tomar parte en elecciones, plebiscitos, referendos, consultas populares y otras formas de participación democrática.
3. Constituir partidos, movimientos y agrupaciones políticas sin limitación alguna; formar parte de ellos libremente y difundir sus ideas y programas.
4. Revocar el mandato de los elegidos en los casos y en la forma que establecen la Constitución y la ley.
5. Tener iniciativa en las corporaciones públicas.
6. Interponer acciones públicas en defensa de la Constitución y de la ley.
7. Acceder al desempeño de funciones y cargos públicos, salvo los colombianos, por nacimiento o por adopción, que tengan doble nacionalidad. La ley reglamentará esta excepción y determinará los casos a los cuales ha de aplicarse.
Las autoridades garantizarán la adecuada y efectiva participación de la mujer en los niveles decisorios de la Administración Pública.</t>
  </si>
  <si>
    <t>Libre asociación</t>
  </si>
  <si>
    <t xml:space="preserve">
ARTICULO 38. Se garantiza el derecho de libre asociación para el desarrollo de las distintas actividades que las personas realizan en sociedad.</t>
  </si>
  <si>
    <t xml:space="preserve"> Debido proceso</t>
  </si>
  <si>
    <t xml:space="preserve"> Habeas Corpus</t>
  </si>
  <si>
    <t>Asilo</t>
  </si>
  <si>
    <t xml:space="preserve"> Reunión y manifestación pública y pacíficamente</t>
  </si>
  <si>
    <t xml:space="preserve"> Libre asociación</t>
  </si>
  <si>
    <t xml:space="preserve"> Constituir sindicatos</t>
  </si>
  <si>
    <t xml:space="preserve">  Participar en la conformación, ejercicio y control del poder político</t>
  </si>
  <si>
    <t xml:space="preserve"> Estudio de la Constitución y la Instrucción Cívica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</si>
</sst>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quot;$&quot;* #,##0.00_-;\-&quot;$&quot;* #,##0.00_-;_-&quot;$&quot;* &quot;-&quot;??_-;_-@_-"/>
    <numFmt numFmtId="165" formatCode="#,##0;[Red]#,##0"/>
    <numFmt numFmtId="166" formatCode="_-&quot;$&quot;* #,##0_-;\-&quot;$&quot;* #,##0_-;_-&quot;$&quot;* &quot;-&quot;??_-;_-@_-"/>
  </numFmts>
  <fonts count="29" x14ac:knownFonts="1">
    <font>
      <sz val="11"/>
      <color theme="1"/>
      <name val="Calibri"/>
      <family val="2"/>
      <scheme val="minor"/>
    </font>
    <font>
      <b/>
      <sz val="11"/>
      <color theme="1"/>
      <name val="Calibri"/>
      <family val="2"/>
      <scheme val="minor"/>
    </font>
    <font>
      <sz val="10"/>
      <name val="Arial"/>
      <family val="2"/>
    </font>
    <font>
      <sz val="12"/>
      <color theme="1"/>
      <name val="Arial Narrow"/>
      <family val="2"/>
    </font>
    <font>
      <sz val="12"/>
      <name val="Arial Narrow"/>
      <family val="2"/>
    </font>
    <font>
      <b/>
      <sz val="12"/>
      <color theme="1"/>
      <name val="Arial Narrow"/>
      <family val="2"/>
    </font>
    <font>
      <sz val="11"/>
      <color rgb="FF000000"/>
      <name val="Calibri"/>
      <family val="2"/>
      <scheme val="minor"/>
    </font>
    <font>
      <sz val="11"/>
      <color theme="1"/>
      <name val="Calibri"/>
      <family val="2"/>
      <scheme val="minor"/>
    </font>
    <font>
      <b/>
      <sz val="11"/>
      <color theme="0"/>
      <name val="Calibri"/>
      <family val="2"/>
      <scheme val="minor"/>
    </font>
    <font>
      <b/>
      <sz val="14"/>
      <color theme="1"/>
      <name val="Arial Narrow"/>
      <family val="2"/>
    </font>
    <font>
      <b/>
      <sz val="12"/>
      <color theme="0"/>
      <name val="Arial Narrow"/>
      <family val="2"/>
    </font>
    <font>
      <sz val="12"/>
      <color theme="0"/>
      <name val="Arial Narrow"/>
      <family val="2"/>
    </font>
    <font>
      <sz val="12"/>
      <color rgb="FF000000"/>
      <name val="Arial Narrow"/>
      <family val="2"/>
    </font>
    <font>
      <b/>
      <sz val="24"/>
      <color rgb="FF000000"/>
      <name val="Arial Narrow"/>
      <family val="2"/>
    </font>
    <font>
      <b/>
      <sz val="12"/>
      <color rgb="FF000000"/>
      <name val="Arial Narrow"/>
      <family val="2"/>
    </font>
    <font>
      <sz val="10"/>
      <name val="Arial Narrow"/>
      <family val="2"/>
    </font>
    <font>
      <b/>
      <sz val="16"/>
      <name val="Calibri"/>
      <family val="2"/>
      <scheme val="minor"/>
    </font>
    <font>
      <sz val="11"/>
      <color rgb="FFFF0000"/>
      <name val="Calibri"/>
      <family val="2"/>
      <scheme val="minor"/>
    </font>
    <font>
      <b/>
      <sz val="11"/>
      <color rgb="FF000000"/>
      <name val="Calibri"/>
      <family val="2"/>
    </font>
    <font>
      <sz val="11"/>
      <color rgb="FF000000"/>
      <name val="Calibri"/>
      <family val="2"/>
    </font>
    <font>
      <b/>
      <i/>
      <sz val="12"/>
      <color rgb="FF000000"/>
      <name val="Arial Narrow"/>
      <family val="2"/>
    </font>
    <font>
      <sz val="10"/>
      <color rgb="FF000000"/>
      <name val="Arial Narrow"/>
      <family val="2"/>
    </font>
    <font>
      <b/>
      <sz val="18"/>
      <color theme="1"/>
      <name val="Arial Narrow"/>
      <family val="2"/>
    </font>
    <font>
      <u/>
      <sz val="11"/>
      <color theme="1"/>
      <name val="Calibri"/>
      <family val="2"/>
      <scheme val="minor"/>
    </font>
    <font>
      <sz val="11"/>
      <color rgb="FF444444"/>
      <name val="Calibri"/>
      <family val="2"/>
    </font>
    <font>
      <b/>
      <sz val="11"/>
      <name val="Calibri"/>
      <family val="2"/>
      <scheme val="minor"/>
    </font>
    <font>
      <sz val="11"/>
      <name val="Calibri"/>
      <family val="2"/>
      <scheme val="minor"/>
    </font>
    <font>
      <sz val="11"/>
      <color rgb="FFFF0000"/>
      <name val="Calibri"/>
      <family val="2"/>
    </font>
    <font>
      <b/>
      <sz val="12"/>
      <name val="Arial Narrow"/>
      <family val="2"/>
    </font>
  </fonts>
  <fills count="24">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7" tint="0.39997558519241921"/>
        <bgColor indexed="64"/>
      </patternFill>
    </fill>
    <fill>
      <patternFill patternType="solid">
        <fgColor theme="8" tint="-0.499984740745262"/>
        <bgColor indexed="64"/>
      </patternFill>
    </fill>
    <fill>
      <patternFill patternType="solid">
        <fgColor theme="8" tint="-0.499984740745262"/>
        <bgColor rgb="FFBDD6EE"/>
      </patternFill>
    </fill>
    <fill>
      <patternFill patternType="solid">
        <fgColor theme="4" tint="-0.499984740745262"/>
        <bgColor indexed="64"/>
      </patternFill>
    </fill>
    <fill>
      <patternFill patternType="solid">
        <fgColor theme="4" tint="-0.499984740745262"/>
        <bgColor rgb="FFBDD6EE"/>
      </patternFill>
    </fill>
    <fill>
      <patternFill patternType="solid">
        <fgColor rgb="FFFFD966"/>
        <bgColor rgb="FF000000"/>
      </patternFill>
    </fill>
    <fill>
      <patternFill patternType="solid">
        <fgColor rgb="FFFFFF00"/>
        <bgColor indexed="64"/>
      </patternFill>
    </fill>
    <fill>
      <patternFill patternType="solid">
        <fgColor theme="9" tint="0.59999389629810485"/>
        <bgColor indexed="64"/>
      </patternFill>
    </fill>
    <fill>
      <patternFill patternType="solid">
        <fgColor rgb="FFFF0000"/>
        <bgColor indexed="64"/>
      </patternFill>
    </fill>
    <fill>
      <patternFill patternType="solid">
        <fgColor rgb="FFA9D08E"/>
        <bgColor rgb="FF000000"/>
      </patternFill>
    </fill>
    <fill>
      <patternFill patternType="solid">
        <fgColor rgb="FFFFE699"/>
        <bgColor rgb="FF000000"/>
      </patternFill>
    </fill>
    <fill>
      <patternFill patternType="solid">
        <fgColor theme="7" tint="0.59999389629810485"/>
        <bgColor indexed="64"/>
      </patternFill>
    </fill>
    <fill>
      <patternFill patternType="solid">
        <fgColor theme="5"/>
        <bgColor indexed="64"/>
      </patternFill>
    </fill>
    <fill>
      <patternFill patternType="solid">
        <fgColor theme="5"/>
        <bgColor theme="4" tint="0.79998168889431442"/>
      </patternFill>
    </fill>
    <fill>
      <patternFill patternType="solid">
        <fgColor rgb="FF483C64"/>
        <bgColor indexed="64"/>
      </patternFill>
    </fill>
    <fill>
      <patternFill patternType="solid">
        <fgColor rgb="FF483C64"/>
        <bgColor theme="4" tint="0.79998168889431442"/>
      </patternFill>
    </fill>
    <fill>
      <patternFill patternType="solid">
        <fgColor rgb="FF08647C"/>
        <bgColor indexed="64"/>
      </patternFill>
    </fill>
    <fill>
      <patternFill patternType="solid">
        <fgColor rgb="FFFFFFFF"/>
        <bgColor rgb="FF000000"/>
      </patternFill>
    </fill>
    <fill>
      <patternFill patternType="solid">
        <fgColor theme="0" tint="-0.34998626667073579"/>
        <bgColor indexed="64"/>
      </patternFill>
    </fill>
    <fill>
      <patternFill patternType="solid">
        <fgColor rgb="FF548235"/>
        <bgColor rgb="FF000000"/>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auto="1"/>
      </left>
      <right style="medium">
        <color auto="1"/>
      </right>
      <top style="medium">
        <color auto="1"/>
      </top>
      <bottom style="medium">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style="medium">
        <color indexed="64"/>
      </top>
      <bottom style="medium">
        <color indexed="64"/>
      </bottom>
      <diagonal/>
    </border>
    <border>
      <left style="medium">
        <color indexed="64"/>
      </left>
      <right/>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auto="1"/>
      </left>
      <right style="medium">
        <color auto="1"/>
      </right>
      <top style="medium">
        <color auto="1"/>
      </top>
      <bottom/>
      <diagonal/>
    </border>
    <border>
      <left style="medium">
        <color indexed="64"/>
      </left>
      <right style="thin">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thin">
        <color indexed="64"/>
      </top>
      <bottom/>
      <diagonal/>
    </border>
    <border>
      <left style="medium">
        <color indexed="64"/>
      </left>
      <right style="thin">
        <color indexed="64"/>
      </right>
      <top style="thin">
        <color indexed="64"/>
      </top>
      <bottom/>
      <diagonal/>
    </border>
  </borders>
  <cellStyleXfs count="4">
    <xf numFmtId="0" fontId="0" fillId="0" borderId="0"/>
    <xf numFmtId="0" fontId="2" fillId="0" borderId="0"/>
    <xf numFmtId="164" fontId="7" fillId="0" borderId="0" applyFont="0" applyFill="0" applyBorder="0" applyAlignment="0" applyProtection="0"/>
    <xf numFmtId="9" fontId="7" fillId="0" borderId="0" applyFont="0" applyFill="0" applyBorder="0" applyAlignment="0" applyProtection="0"/>
  </cellStyleXfs>
  <cellXfs count="220">
    <xf numFmtId="0" fontId="0" fillId="0" borderId="0" xfId="0"/>
    <xf numFmtId="0" fontId="0" fillId="0" borderId="0" xfId="0" applyAlignment="1">
      <alignment vertical="center" wrapText="1"/>
    </xf>
    <xf numFmtId="0" fontId="3" fillId="0" borderId="0" xfId="0" applyFont="1" applyAlignment="1">
      <alignment vertical="center" wrapText="1"/>
    </xf>
    <xf numFmtId="0" fontId="5" fillId="0" borderId="0" xfId="0" applyFont="1" applyAlignment="1">
      <alignment vertical="center" wrapText="1"/>
    </xf>
    <xf numFmtId="0" fontId="5" fillId="0" borderId="0" xfId="0" applyFont="1" applyAlignment="1">
      <alignment horizontal="center" vertical="center" wrapText="1"/>
    </xf>
    <xf numFmtId="0" fontId="3" fillId="0" borderId="1" xfId="0" applyFont="1" applyBorder="1" applyAlignment="1">
      <alignment vertical="center" wrapText="1"/>
    </xf>
    <xf numFmtId="0" fontId="3" fillId="0" borderId="0" xfId="0" applyFont="1" applyAlignment="1">
      <alignment horizontal="center" vertical="center" wrapText="1"/>
    </xf>
    <xf numFmtId="0" fontId="1" fillId="0" borderId="1" xfId="0" applyFont="1" applyBorder="1" applyAlignment="1">
      <alignment horizontal="center" vertical="center" wrapText="1"/>
    </xf>
    <xf numFmtId="0" fontId="0" fillId="0" borderId="1" xfId="0" applyBorder="1" applyAlignment="1">
      <alignment vertical="center" wrapText="1"/>
    </xf>
    <xf numFmtId="0" fontId="0" fillId="0" borderId="4" xfId="0" applyBorder="1" applyAlignment="1">
      <alignment vertical="center" wrapText="1"/>
    </xf>
    <xf numFmtId="0" fontId="6" fillId="0" borderId="1" xfId="0" applyFont="1" applyBorder="1" applyAlignment="1">
      <alignment vertical="center" wrapText="1"/>
    </xf>
    <xf numFmtId="0" fontId="1" fillId="0" borderId="4" xfId="0" applyFont="1" applyBorder="1" applyAlignment="1">
      <alignment horizontal="center" vertical="center" wrapText="1"/>
    </xf>
    <xf numFmtId="0" fontId="0" fillId="0" borderId="5" xfId="0" applyBorder="1" applyAlignment="1">
      <alignment vertical="center" wrapText="1"/>
    </xf>
    <xf numFmtId="0" fontId="0" fillId="0" borderId="3" xfId="0" applyBorder="1" applyAlignment="1">
      <alignment vertical="center" wrapText="1"/>
    </xf>
    <xf numFmtId="0" fontId="6" fillId="0" borderId="2" xfId="0" applyFont="1" applyBorder="1" applyAlignment="1">
      <alignment vertical="center" wrapText="1"/>
    </xf>
    <xf numFmtId="0" fontId="0" fillId="0" borderId="1" xfId="0" applyBorder="1" applyAlignment="1">
      <alignment horizontal="center" vertical="center" wrapText="1"/>
    </xf>
    <xf numFmtId="0" fontId="0" fillId="0" borderId="1" xfId="0" applyBorder="1" applyAlignment="1">
      <alignment horizontal="left" vertical="center" wrapText="1"/>
    </xf>
    <xf numFmtId="0" fontId="3" fillId="0" borderId="1" xfId="0" applyFont="1" applyBorder="1" applyAlignment="1">
      <alignment horizontal="center" vertical="center" wrapText="1"/>
    </xf>
    <xf numFmtId="0" fontId="0" fillId="0" borderId="0" xfId="0" applyAlignment="1">
      <alignment horizontal="center" vertical="center" wrapText="1"/>
    </xf>
    <xf numFmtId="0" fontId="0" fillId="0" borderId="4" xfId="0" applyBorder="1" applyAlignment="1">
      <alignment horizontal="center" vertical="center" wrapText="1"/>
    </xf>
    <xf numFmtId="0" fontId="10" fillId="5" borderId="6" xfId="0" applyFont="1" applyFill="1" applyBorder="1" applyAlignment="1">
      <alignment horizontal="centerContinuous" vertical="center" wrapText="1"/>
    </xf>
    <xf numFmtId="0" fontId="10" fillId="5" borderId="7" xfId="0" applyFont="1" applyFill="1" applyBorder="1" applyAlignment="1">
      <alignment horizontal="centerContinuous" vertical="center" wrapText="1"/>
    </xf>
    <xf numFmtId="0" fontId="11" fillId="5" borderId="8" xfId="0" applyFont="1" applyFill="1" applyBorder="1" applyAlignment="1">
      <alignment horizontal="centerContinuous" vertical="center" wrapText="1"/>
    </xf>
    <xf numFmtId="0" fontId="11" fillId="5" borderId="7" xfId="0" applyFont="1" applyFill="1" applyBorder="1" applyAlignment="1">
      <alignment horizontal="centerContinuous" vertical="center" wrapText="1"/>
    </xf>
    <xf numFmtId="0" fontId="10" fillId="5" borderId="9" xfId="1" applyFont="1" applyFill="1" applyBorder="1" applyAlignment="1">
      <alignment horizontal="centerContinuous" vertical="center" wrapText="1"/>
    </xf>
    <xf numFmtId="0" fontId="10" fillId="5" borderId="10" xfId="1" applyFont="1" applyFill="1" applyBorder="1" applyAlignment="1">
      <alignment horizontal="centerContinuous" vertical="center" wrapText="1"/>
    </xf>
    <xf numFmtId="0" fontId="10" fillId="6" borderId="5" xfId="0" applyFont="1" applyFill="1" applyBorder="1" applyAlignment="1">
      <alignment horizontal="center" vertical="center" wrapText="1"/>
    </xf>
    <xf numFmtId="0" fontId="10" fillId="7" borderId="6" xfId="0" applyFont="1" applyFill="1" applyBorder="1" applyAlignment="1">
      <alignment horizontal="centerContinuous" vertical="center" wrapText="1"/>
    </xf>
    <xf numFmtId="0" fontId="10" fillId="7" borderId="7" xfId="0" applyFont="1" applyFill="1" applyBorder="1" applyAlignment="1">
      <alignment horizontal="centerContinuous" vertical="center" wrapText="1"/>
    </xf>
    <xf numFmtId="0" fontId="11" fillId="7" borderId="7" xfId="0" applyFont="1" applyFill="1" applyBorder="1" applyAlignment="1">
      <alignment horizontal="centerContinuous" vertical="center" wrapText="1"/>
    </xf>
    <xf numFmtId="0" fontId="11" fillId="7" borderId="8" xfId="0" applyFont="1" applyFill="1" applyBorder="1" applyAlignment="1">
      <alignment horizontal="centerContinuous" vertical="center" wrapText="1"/>
    </xf>
    <xf numFmtId="0" fontId="10" fillId="7" borderId="9" xfId="1" applyFont="1" applyFill="1" applyBorder="1" applyAlignment="1">
      <alignment horizontal="centerContinuous" vertical="center" wrapText="1"/>
    </xf>
    <xf numFmtId="0" fontId="10" fillId="7" borderId="10" xfId="1" applyFont="1" applyFill="1" applyBorder="1" applyAlignment="1">
      <alignment horizontal="centerContinuous" vertical="center" wrapText="1"/>
    </xf>
    <xf numFmtId="0" fontId="10" fillId="8" borderId="5" xfId="0" applyFont="1" applyFill="1" applyBorder="1" applyAlignment="1">
      <alignment horizontal="center" vertical="center" wrapText="1"/>
    </xf>
    <xf numFmtId="0" fontId="10" fillId="8" borderId="16" xfId="0" applyFont="1" applyFill="1" applyBorder="1" applyAlignment="1">
      <alignment horizontal="center" vertical="center" wrapText="1"/>
    </xf>
    <xf numFmtId="0" fontId="10" fillId="5" borderId="5" xfId="0" applyFont="1" applyFill="1" applyBorder="1" applyAlignment="1">
      <alignment horizontal="centerContinuous" vertical="center" wrapText="1"/>
    </xf>
    <xf numFmtId="0" fontId="10" fillId="5" borderId="11" xfId="1" applyFont="1" applyFill="1" applyBorder="1" applyAlignment="1">
      <alignment horizontal="centerContinuous" vertical="center" wrapText="1"/>
    </xf>
    <xf numFmtId="0" fontId="10" fillId="5" borderId="12" xfId="1" applyFont="1" applyFill="1" applyBorder="1" applyAlignment="1">
      <alignment horizontal="centerContinuous" vertical="center" wrapText="1"/>
    </xf>
    <xf numFmtId="0" fontId="10" fillId="5" borderId="5" xfId="1" applyFont="1" applyFill="1" applyBorder="1" applyAlignment="1">
      <alignment horizontal="center" vertical="center" wrapText="1"/>
    </xf>
    <xf numFmtId="0" fontId="10" fillId="5" borderId="8" xfId="0" applyFont="1" applyFill="1" applyBorder="1" applyAlignment="1">
      <alignment horizontal="centerContinuous" vertical="center" wrapText="1"/>
    </xf>
    <xf numFmtId="0" fontId="10" fillId="5" borderId="15" xfId="1" applyFont="1" applyFill="1" applyBorder="1" applyAlignment="1">
      <alignment horizontal="centerContinuous" vertical="center" wrapText="1"/>
    </xf>
    <xf numFmtId="0" fontId="10" fillId="7" borderId="14" xfId="1" applyFont="1" applyFill="1" applyBorder="1" applyAlignment="1">
      <alignment horizontal="centerContinuous" vertical="center" wrapText="1"/>
    </xf>
    <xf numFmtId="0" fontId="10" fillId="7" borderId="8" xfId="0" applyFont="1" applyFill="1" applyBorder="1" applyAlignment="1">
      <alignment horizontal="centerContinuous" vertical="center" wrapText="1"/>
    </xf>
    <xf numFmtId="0" fontId="10" fillId="7" borderId="6" xfId="1" applyFont="1" applyFill="1" applyBorder="1" applyAlignment="1">
      <alignment horizontal="centerContinuous" vertical="center" wrapText="1"/>
    </xf>
    <xf numFmtId="0" fontId="10" fillId="7" borderId="7" xfId="1" applyFont="1" applyFill="1" applyBorder="1" applyAlignment="1">
      <alignment horizontal="centerContinuous" vertical="center" wrapText="1"/>
    </xf>
    <xf numFmtId="0" fontId="10" fillId="7" borderId="8" xfId="1" applyFont="1" applyFill="1" applyBorder="1" applyAlignment="1">
      <alignment horizontal="centerContinuous" vertical="center" wrapText="1"/>
    </xf>
    <xf numFmtId="0" fontId="11" fillId="7" borderId="0" xfId="0" applyFont="1" applyFill="1" applyAlignment="1">
      <alignment horizontal="centerContinuous" vertical="center" wrapText="1"/>
    </xf>
    <xf numFmtId="0" fontId="3" fillId="10" borderId="1" xfId="0" applyFont="1" applyFill="1" applyBorder="1" applyAlignment="1">
      <alignment vertical="center" wrapText="1"/>
    </xf>
    <xf numFmtId="0" fontId="0" fillId="0" borderId="1" xfId="0" applyBorder="1" applyAlignment="1">
      <alignment horizontal="center" vertical="center"/>
    </xf>
    <xf numFmtId="0" fontId="1" fillId="0" borderId="2" xfId="0" applyFont="1" applyBorder="1" applyAlignment="1">
      <alignment horizontal="center" vertical="center"/>
    </xf>
    <xf numFmtId="0" fontId="1" fillId="11" borderId="1" xfId="0" applyFont="1" applyFill="1" applyBorder="1" applyAlignment="1">
      <alignment horizontal="center" vertical="center"/>
    </xf>
    <xf numFmtId="0" fontId="1" fillId="11" borderId="1" xfId="0" applyFont="1" applyFill="1" applyBorder="1" applyAlignment="1">
      <alignment horizontal="center" vertical="center" wrapText="1"/>
    </xf>
    <xf numFmtId="0" fontId="0" fillId="11" borderId="1" xfId="0" applyFill="1" applyBorder="1" applyAlignment="1">
      <alignment horizontal="center" vertical="center"/>
    </xf>
    <xf numFmtId="0" fontId="0" fillId="11" borderId="1" xfId="0" applyFill="1" applyBorder="1" applyAlignment="1">
      <alignment horizontal="center" vertical="center" wrapText="1"/>
    </xf>
    <xf numFmtId="0" fontId="0" fillId="12" borderId="0" xfId="0" applyFill="1"/>
    <xf numFmtId="0" fontId="0" fillId="11" borderId="19" xfId="0" applyFill="1" applyBorder="1" applyAlignment="1">
      <alignment horizontal="center" vertical="center"/>
    </xf>
    <xf numFmtId="0" fontId="0" fillId="2" borderId="0" xfId="0" applyFill="1"/>
    <xf numFmtId="0" fontId="0" fillId="11" borderId="1" xfId="0" applyFill="1" applyBorder="1" applyAlignment="1">
      <alignment horizontal="left" vertical="center" wrapText="1"/>
    </xf>
    <xf numFmtId="0" fontId="3" fillId="11" borderId="1" xfId="0" applyFont="1" applyFill="1" applyBorder="1" applyAlignment="1" applyProtection="1">
      <alignment vertical="center" wrapText="1"/>
      <protection locked="0"/>
    </xf>
    <xf numFmtId="0" fontId="3" fillId="0" borderId="1" xfId="0" applyFont="1" applyBorder="1" applyAlignment="1" applyProtection="1">
      <alignment vertical="center" wrapText="1"/>
      <protection locked="0"/>
    </xf>
    <xf numFmtId="0" fontId="5" fillId="2" borderId="0" xfId="0" applyFont="1" applyFill="1" applyAlignment="1" applyProtection="1">
      <alignment horizontal="left" vertical="center" wrapText="1"/>
      <protection locked="0"/>
    </xf>
    <xf numFmtId="0" fontId="5" fillId="2" borderId="0" xfId="0" applyFont="1" applyFill="1" applyAlignment="1" applyProtection="1">
      <alignment horizontal="center" vertical="center" wrapText="1"/>
      <protection locked="0"/>
    </xf>
    <xf numFmtId="0" fontId="3" fillId="11" borderId="1" xfId="0" quotePrefix="1" applyFont="1" applyFill="1" applyBorder="1" applyAlignment="1" applyProtection="1">
      <alignment vertical="center" wrapText="1"/>
      <protection locked="0"/>
    </xf>
    <xf numFmtId="0" fontId="3" fillId="11" borderId="1" xfId="0" applyFont="1" applyFill="1" applyBorder="1" applyAlignment="1" applyProtection="1">
      <alignment horizontal="center" vertical="center" wrapText="1"/>
      <protection locked="0"/>
    </xf>
    <xf numFmtId="9" fontId="1" fillId="17" borderId="1" xfId="3" applyFont="1" applyFill="1" applyBorder="1" applyAlignment="1">
      <alignment horizontal="center" vertical="center" wrapText="1"/>
    </xf>
    <xf numFmtId="0" fontId="0" fillId="0" borderId="0" xfId="0" applyAlignment="1">
      <alignment wrapText="1"/>
    </xf>
    <xf numFmtId="9" fontId="0" fillId="0" borderId="1" xfId="3" applyFont="1" applyBorder="1" applyAlignment="1">
      <alignment horizontal="center" vertical="center" wrapText="1"/>
    </xf>
    <xf numFmtId="9" fontId="0" fillId="0" borderId="1" xfId="0" applyNumberFormat="1" applyBorder="1" applyAlignment="1">
      <alignment horizontal="center" vertical="center" wrapText="1"/>
    </xf>
    <xf numFmtId="9" fontId="8" fillId="19" borderId="1" xfId="3" applyFont="1" applyFill="1" applyBorder="1" applyAlignment="1">
      <alignment horizontal="center" vertical="center" wrapText="1"/>
    </xf>
    <xf numFmtId="0" fontId="8" fillId="18" borderId="1" xfId="0" applyFont="1" applyFill="1" applyBorder="1" applyAlignment="1">
      <alignment horizontal="center" vertical="center" wrapText="1"/>
    </xf>
    <xf numFmtId="0" fontId="8" fillId="20" borderId="1" xfId="0" applyFont="1" applyFill="1" applyBorder="1" applyAlignment="1">
      <alignment horizontal="center" vertical="center" wrapText="1"/>
    </xf>
    <xf numFmtId="0" fontId="5" fillId="2" borderId="1" xfId="0" applyFont="1" applyFill="1" applyBorder="1" applyAlignment="1" applyProtection="1">
      <alignment horizontal="center" vertical="center" wrapText="1"/>
      <protection locked="0"/>
    </xf>
    <xf numFmtId="9" fontId="12" fillId="0" borderId="1" xfId="0" applyNumberFormat="1" applyFont="1" applyBorder="1" applyAlignment="1">
      <alignment horizontal="center" vertical="center" wrapText="1"/>
    </xf>
    <xf numFmtId="0" fontId="3" fillId="0" borderId="1" xfId="0" applyFont="1" applyBorder="1" applyAlignment="1" applyProtection="1">
      <alignment horizontal="left" vertical="center" wrapText="1"/>
      <protection locked="0"/>
    </xf>
    <xf numFmtId="165" fontId="3" fillId="2" borderId="0" xfId="0" applyNumberFormat="1" applyFont="1" applyFill="1" applyAlignment="1" applyProtection="1">
      <alignment horizontal="center" vertical="center" wrapText="1"/>
      <protection locked="0"/>
    </xf>
    <xf numFmtId="0" fontId="3" fillId="2" borderId="0" xfId="0" applyFont="1" applyFill="1" applyAlignment="1" applyProtection="1">
      <alignment vertical="center" wrapText="1"/>
      <protection locked="0"/>
    </xf>
    <xf numFmtId="14" fontId="3" fillId="2" borderId="0" xfId="0" applyNumberFormat="1" applyFont="1" applyFill="1" applyAlignment="1" applyProtection="1">
      <alignment horizontal="center" vertical="center" wrapText="1"/>
      <protection locked="0"/>
    </xf>
    <xf numFmtId="0" fontId="3" fillId="2" borderId="0" xfId="0" applyFont="1" applyFill="1" applyAlignment="1" applyProtection="1">
      <alignment horizontal="center" vertical="center" wrapText="1"/>
      <protection locked="0"/>
    </xf>
    <xf numFmtId="0" fontId="15" fillId="21" borderId="0" xfId="0" applyFont="1" applyFill="1" applyAlignment="1">
      <alignment vertical="center" wrapText="1"/>
    </xf>
    <xf numFmtId="0" fontId="3" fillId="2" borderId="0" xfId="0" applyFont="1" applyFill="1" applyAlignment="1" applyProtection="1">
      <alignment horizontal="left" vertical="center" wrapText="1"/>
      <protection locked="0"/>
    </xf>
    <xf numFmtId="0" fontId="10" fillId="7" borderId="6" xfId="0" applyFont="1" applyFill="1" applyBorder="1" applyAlignment="1" applyProtection="1">
      <alignment horizontal="center" vertical="center" wrapText="1"/>
      <protection locked="0"/>
    </xf>
    <xf numFmtId="0" fontId="10" fillId="7" borderId="14" xfId="1" applyFont="1" applyFill="1" applyBorder="1" applyAlignment="1" applyProtection="1">
      <alignment horizontal="center" vertical="center" wrapText="1"/>
      <protection locked="0"/>
    </xf>
    <xf numFmtId="0" fontId="10" fillId="8" borderId="16" xfId="0" applyFont="1" applyFill="1" applyBorder="1" applyAlignment="1" applyProtection="1">
      <alignment horizontal="center" vertical="center" wrapText="1"/>
      <protection locked="0"/>
    </xf>
    <xf numFmtId="0" fontId="10" fillId="8" borderId="5" xfId="0" applyFont="1" applyFill="1" applyBorder="1" applyAlignment="1" applyProtection="1">
      <alignment horizontal="center" vertical="center" wrapText="1"/>
      <protection locked="0"/>
    </xf>
    <xf numFmtId="0" fontId="10" fillId="6" borderId="5" xfId="0" applyFont="1" applyFill="1" applyBorder="1" applyAlignment="1" applyProtection="1">
      <alignment horizontal="center" vertical="center" wrapText="1"/>
      <protection locked="0"/>
    </xf>
    <xf numFmtId="165" fontId="10" fillId="6" borderId="5" xfId="0" applyNumberFormat="1" applyFont="1" applyFill="1" applyBorder="1" applyAlignment="1" applyProtection="1">
      <alignment horizontal="center" vertical="center" wrapText="1"/>
      <protection locked="0"/>
    </xf>
    <xf numFmtId="14" fontId="10" fillId="6" borderId="5" xfId="0" applyNumberFormat="1" applyFont="1" applyFill="1" applyBorder="1" applyAlignment="1" applyProtection="1">
      <alignment horizontal="center" vertical="center" wrapText="1"/>
      <protection locked="0"/>
    </xf>
    <xf numFmtId="0" fontId="3" fillId="4" borderId="1" xfId="0" applyFont="1" applyFill="1" applyBorder="1" applyAlignment="1" applyProtection="1">
      <alignment horizontal="left" vertical="center" wrapText="1"/>
      <protection locked="0"/>
    </xf>
    <xf numFmtId="0" fontId="3" fillId="4" borderId="4" xfId="0" applyFont="1" applyFill="1" applyBorder="1" applyAlignment="1" applyProtection="1">
      <alignment horizontal="left" vertical="center" wrapText="1"/>
      <protection locked="0"/>
    </xf>
    <xf numFmtId="0" fontId="9" fillId="4" borderId="4" xfId="0" applyFont="1" applyFill="1" applyBorder="1" applyAlignment="1" applyProtection="1">
      <alignment horizontal="center" vertical="center" wrapText="1"/>
      <protection locked="0"/>
    </xf>
    <xf numFmtId="0" fontId="9" fillId="3" borderId="4" xfId="0" applyFont="1" applyFill="1" applyBorder="1" applyAlignment="1" applyProtection="1">
      <alignment horizontal="center" vertical="center" wrapText="1"/>
      <protection locked="0"/>
    </xf>
    <xf numFmtId="0" fontId="5" fillId="3" borderId="1" xfId="0" applyFont="1" applyFill="1" applyBorder="1" applyAlignment="1" applyProtection="1">
      <alignment vertical="center" wrapText="1"/>
      <protection locked="0"/>
    </xf>
    <xf numFmtId="0" fontId="3" fillId="4" borderId="1" xfId="0" applyFont="1" applyFill="1" applyBorder="1" applyAlignment="1" applyProtection="1">
      <alignment horizontal="center" vertical="center" wrapText="1"/>
      <protection locked="0"/>
    </xf>
    <xf numFmtId="165" fontId="3" fillId="4" borderId="1" xfId="0" applyNumberFormat="1" applyFont="1" applyFill="1" applyBorder="1" applyAlignment="1" applyProtection="1">
      <alignment horizontal="center" vertical="center" wrapText="1"/>
      <protection locked="0"/>
    </xf>
    <xf numFmtId="0" fontId="4" fillId="4" borderId="1" xfId="0" applyFont="1" applyFill="1" applyBorder="1" applyAlignment="1" applyProtection="1">
      <alignment vertical="center" wrapText="1"/>
      <protection locked="0"/>
    </xf>
    <xf numFmtId="165" fontId="3" fillId="4" borderId="1" xfId="0" applyNumberFormat="1" applyFont="1" applyFill="1" applyBorder="1" applyAlignment="1" applyProtection="1">
      <alignment vertical="center" wrapText="1"/>
      <protection locked="0"/>
    </xf>
    <xf numFmtId="0" fontId="3" fillId="4" borderId="1" xfId="0" applyFont="1" applyFill="1" applyBorder="1" applyAlignment="1" applyProtection="1">
      <alignment vertical="center" wrapText="1"/>
      <protection locked="0"/>
    </xf>
    <xf numFmtId="164" fontId="3" fillId="4" borderId="1" xfId="2" applyFont="1" applyFill="1" applyBorder="1" applyAlignment="1" applyProtection="1">
      <alignment vertical="center" wrapText="1"/>
      <protection locked="0"/>
    </xf>
    <xf numFmtId="14" fontId="3" fillId="4" borderId="1" xfId="0" applyNumberFormat="1" applyFont="1" applyFill="1" applyBorder="1" applyAlignment="1" applyProtection="1">
      <alignment horizontal="center" vertical="center" wrapText="1"/>
      <protection locked="0"/>
    </xf>
    <xf numFmtId="0" fontId="3" fillId="3" borderId="1" xfId="0" applyFont="1" applyFill="1" applyBorder="1" applyAlignment="1" applyProtection="1">
      <alignment horizontal="left" vertical="center" wrapText="1"/>
      <protection locked="0"/>
    </xf>
    <xf numFmtId="0" fontId="3" fillId="3" borderId="4" xfId="0" applyFont="1" applyFill="1" applyBorder="1" applyAlignment="1" applyProtection="1">
      <alignment horizontal="left" vertical="center" wrapText="1"/>
      <protection locked="0"/>
    </xf>
    <xf numFmtId="0" fontId="22" fillId="3" borderId="4" xfId="0" applyFont="1" applyFill="1" applyBorder="1" applyAlignment="1" applyProtection="1">
      <alignment horizontal="center" vertical="center" wrapText="1"/>
      <protection locked="0"/>
    </xf>
    <xf numFmtId="0" fontId="9" fillId="15" borderId="1" xfId="0" applyFont="1" applyFill="1" applyBorder="1" applyAlignment="1" applyProtection="1">
      <alignment horizontal="center" vertical="center" wrapText="1"/>
      <protection locked="0"/>
    </xf>
    <xf numFmtId="0" fontId="3" fillId="15" borderId="1" xfId="0" applyFont="1" applyFill="1" applyBorder="1" applyAlignment="1" applyProtection="1">
      <alignment vertical="center" wrapText="1"/>
      <protection locked="0"/>
    </xf>
    <xf numFmtId="0" fontId="4" fillId="15" borderId="1" xfId="0" applyFont="1" applyFill="1" applyBorder="1" applyAlignment="1" applyProtection="1">
      <alignment horizontal="center" vertical="center" wrapText="1"/>
      <protection locked="0"/>
    </xf>
    <xf numFmtId="165" fontId="3" fillId="15" borderId="1" xfId="0" applyNumberFormat="1" applyFont="1" applyFill="1" applyBorder="1" applyAlignment="1" applyProtection="1">
      <alignment horizontal="center" vertical="center" wrapText="1"/>
      <protection locked="0"/>
    </xf>
    <xf numFmtId="0" fontId="4" fillId="15" borderId="1" xfId="0" applyFont="1" applyFill="1" applyBorder="1" applyAlignment="1" applyProtection="1">
      <alignment vertical="center" wrapText="1"/>
      <protection locked="0"/>
    </xf>
    <xf numFmtId="0" fontId="4" fillId="3" borderId="1" xfId="0" applyFont="1" applyFill="1" applyBorder="1" applyAlignment="1" applyProtection="1">
      <alignment vertical="center" wrapText="1"/>
      <protection locked="0"/>
    </xf>
    <xf numFmtId="166" fontId="3" fillId="3" borderId="1" xfId="2" applyNumberFormat="1" applyFont="1" applyFill="1" applyBorder="1" applyAlignment="1" applyProtection="1">
      <alignment vertical="center" wrapText="1"/>
      <protection locked="0"/>
    </xf>
    <xf numFmtId="164" fontId="3" fillId="15" borderId="1" xfId="2" applyFont="1" applyFill="1" applyBorder="1" applyAlignment="1" applyProtection="1">
      <alignment horizontal="center" vertical="center" wrapText="1"/>
      <protection locked="0"/>
    </xf>
    <xf numFmtId="14" fontId="3" fillId="15" borderId="1" xfId="0" applyNumberFormat="1" applyFont="1" applyFill="1" applyBorder="1" applyAlignment="1" applyProtection="1">
      <alignment horizontal="center" vertical="center" wrapText="1"/>
      <protection locked="0"/>
    </xf>
    <xf numFmtId="14" fontId="3" fillId="15" borderId="1" xfId="2" applyNumberFormat="1" applyFont="1" applyFill="1" applyBorder="1" applyAlignment="1" applyProtection="1">
      <alignment horizontal="center" vertical="center" wrapText="1"/>
      <protection locked="0"/>
    </xf>
    <xf numFmtId="0" fontId="12" fillId="15" borderId="1" xfId="0" applyFont="1" applyFill="1" applyBorder="1" applyAlignment="1" applyProtection="1">
      <alignment vertical="center" wrapText="1"/>
      <protection locked="0"/>
    </xf>
    <xf numFmtId="164" fontId="3" fillId="15" borderId="1" xfId="2" applyFont="1" applyFill="1" applyBorder="1" applyAlignment="1" applyProtection="1">
      <alignment vertical="center" wrapText="1"/>
      <protection locked="0"/>
    </xf>
    <xf numFmtId="9" fontId="3" fillId="2" borderId="0" xfId="0" applyNumberFormat="1" applyFont="1" applyFill="1" applyAlignment="1" applyProtection="1">
      <alignment vertical="center" wrapText="1"/>
      <protection locked="0"/>
    </xf>
    <xf numFmtId="0" fontId="3" fillId="0" borderId="0" xfId="0" applyFont="1" applyAlignment="1" applyProtection="1">
      <alignment horizontal="left" vertical="center" wrapText="1"/>
      <protection locked="0"/>
    </xf>
    <xf numFmtId="0" fontId="5" fillId="0" borderId="0" xfId="0" applyFont="1" applyAlignment="1" applyProtection="1">
      <alignment horizontal="center" vertical="center" wrapText="1"/>
      <protection locked="0"/>
    </xf>
    <xf numFmtId="0" fontId="5" fillId="0" borderId="0" xfId="0" applyFont="1" applyAlignment="1" applyProtection="1">
      <alignment horizontal="left" vertical="center" wrapText="1"/>
      <protection locked="0"/>
    </xf>
    <xf numFmtId="0" fontId="3" fillId="0" borderId="0" xfId="0" applyFont="1" applyAlignment="1" applyProtection="1">
      <alignment vertical="center" wrapText="1"/>
      <protection locked="0"/>
    </xf>
    <xf numFmtId="0" fontId="3" fillId="0" borderId="0" xfId="0" applyFont="1" applyAlignment="1" applyProtection="1">
      <alignment horizontal="center" vertical="center" wrapText="1"/>
      <protection locked="0"/>
    </xf>
    <xf numFmtId="165" fontId="3" fillId="0" borderId="0" xfId="0" applyNumberFormat="1" applyFont="1" applyAlignment="1" applyProtection="1">
      <alignment horizontal="center" vertical="center" wrapText="1"/>
      <protection locked="0"/>
    </xf>
    <xf numFmtId="14" fontId="3" fillId="0" borderId="0" xfId="0" applyNumberFormat="1" applyFont="1" applyAlignment="1" applyProtection="1">
      <alignment horizontal="center" vertical="center" wrapText="1"/>
      <protection locked="0"/>
    </xf>
    <xf numFmtId="0" fontId="0" fillId="0" borderId="0" xfId="0" applyAlignment="1">
      <alignment horizontal="left" vertical="center" wrapText="1"/>
    </xf>
    <xf numFmtId="49" fontId="0" fillId="0" borderId="0" xfId="0" applyNumberFormat="1" applyAlignment="1">
      <alignment wrapText="1"/>
    </xf>
    <xf numFmtId="49" fontId="0" fillId="0" borderId="0" xfId="0" applyNumberFormat="1"/>
    <xf numFmtId="0" fontId="3" fillId="22" borderId="1" xfId="0" applyFont="1" applyFill="1" applyBorder="1" applyAlignment="1" applyProtection="1">
      <alignment horizontal="left" vertical="center" wrapText="1"/>
      <protection locked="0"/>
    </xf>
    <xf numFmtId="0" fontId="3" fillId="22" borderId="4" xfId="0" applyFont="1" applyFill="1" applyBorder="1" applyAlignment="1" applyProtection="1">
      <alignment horizontal="left" vertical="center" wrapText="1"/>
      <protection locked="0"/>
    </xf>
    <xf numFmtId="0" fontId="9" fillId="22" borderId="4" xfId="0" applyFont="1" applyFill="1" applyBorder="1" applyAlignment="1" applyProtection="1">
      <alignment horizontal="center" vertical="center" wrapText="1"/>
      <protection locked="0"/>
    </xf>
    <xf numFmtId="0" fontId="5" fillId="22" borderId="1" xfId="0" applyFont="1" applyFill="1" applyBorder="1" applyAlignment="1" applyProtection="1">
      <alignment vertical="center" wrapText="1"/>
      <protection locked="0"/>
    </xf>
    <xf numFmtId="0" fontId="3" fillId="22" borderId="1" xfId="0" applyFont="1" applyFill="1" applyBorder="1" applyAlignment="1" applyProtection="1">
      <alignment horizontal="center" vertical="center" wrapText="1"/>
      <protection locked="0"/>
    </xf>
    <xf numFmtId="165" fontId="3" fillId="22" borderId="1" xfId="0" applyNumberFormat="1" applyFont="1" applyFill="1" applyBorder="1" applyAlignment="1" applyProtection="1">
      <alignment horizontal="center" vertical="center" wrapText="1"/>
      <protection locked="0"/>
    </xf>
    <xf numFmtId="0" fontId="4" fillId="22" borderId="1" xfId="0" applyFont="1" applyFill="1" applyBorder="1" applyAlignment="1" applyProtection="1">
      <alignment vertical="center" wrapText="1"/>
      <protection locked="0"/>
    </xf>
    <xf numFmtId="165" fontId="3" fillId="22" borderId="1" xfId="0" applyNumberFormat="1" applyFont="1" applyFill="1" applyBorder="1" applyAlignment="1" applyProtection="1">
      <alignment vertical="center" wrapText="1"/>
      <protection locked="0"/>
    </xf>
    <xf numFmtId="0" fontId="3" fillId="22" borderId="1" xfId="0" applyFont="1" applyFill="1" applyBorder="1" applyAlignment="1" applyProtection="1">
      <alignment vertical="center" wrapText="1"/>
      <protection locked="0"/>
    </xf>
    <xf numFmtId="14" fontId="3" fillId="22" borderId="1" xfId="0" applyNumberFormat="1" applyFont="1" applyFill="1" applyBorder="1" applyAlignment="1" applyProtection="1">
      <alignment horizontal="center" vertical="center" wrapText="1"/>
      <protection locked="0"/>
    </xf>
    <xf numFmtId="9" fontId="12" fillId="22" borderId="1" xfId="0" applyNumberFormat="1" applyFont="1" applyFill="1" applyBorder="1" applyAlignment="1">
      <alignment horizontal="center" vertical="center" wrapText="1"/>
    </xf>
    <xf numFmtId="0" fontId="22" fillId="22" borderId="4" xfId="0" applyFont="1" applyFill="1" applyBorder="1" applyAlignment="1" applyProtection="1">
      <alignment horizontal="center" vertical="center" wrapText="1"/>
      <protection locked="0"/>
    </xf>
    <xf numFmtId="0" fontId="9" fillId="22" borderId="1" xfId="0" applyFont="1" applyFill="1" applyBorder="1" applyAlignment="1" applyProtection="1">
      <alignment horizontal="center" vertical="center" wrapText="1"/>
      <protection locked="0"/>
    </xf>
    <xf numFmtId="0" fontId="4" fillId="22" borderId="1" xfId="0" applyFont="1" applyFill="1" applyBorder="1" applyAlignment="1" applyProtection="1">
      <alignment horizontal="center" vertical="center" wrapText="1"/>
      <protection locked="0"/>
    </xf>
    <xf numFmtId="166" fontId="3" fillId="22" borderId="1" xfId="2" applyNumberFormat="1" applyFont="1" applyFill="1" applyBorder="1" applyAlignment="1" applyProtection="1">
      <alignment vertical="center" wrapText="1"/>
      <protection locked="0"/>
    </xf>
    <xf numFmtId="0" fontId="12" fillId="23" borderId="1" xfId="0" applyFont="1" applyFill="1" applyBorder="1" applyAlignment="1">
      <alignment vertical="center" wrapText="1"/>
    </xf>
    <xf numFmtId="1" fontId="3" fillId="11" borderId="1" xfId="0" applyNumberFormat="1" applyFont="1" applyFill="1" applyBorder="1" applyAlignment="1" applyProtection="1">
      <alignment vertical="center" wrapText="1"/>
      <protection locked="0"/>
    </xf>
    <xf numFmtId="9" fontId="3" fillId="11" borderId="1" xfId="0" applyNumberFormat="1" applyFont="1" applyFill="1" applyBorder="1" applyAlignment="1" applyProtection="1">
      <alignment vertical="center" wrapText="1"/>
      <protection locked="0"/>
    </xf>
    <xf numFmtId="164" fontId="3" fillId="22" borderId="1" xfId="2" applyFont="1" applyFill="1" applyBorder="1" applyAlignment="1" applyProtection="1">
      <alignment vertical="center" wrapText="1"/>
      <protection locked="0"/>
    </xf>
    <xf numFmtId="0" fontId="28" fillId="15" borderId="1" xfId="0" applyFont="1" applyFill="1" applyBorder="1" applyAlignment="1" applyProtection="1">
      <alignment horizontal="center" vertical="center" wrapText="1"/>
      <protection locked="0"/>
    </xf>
    <xf numFmtId="0" fontId="10" fillId="5" borderId="13" xfId="1" applyFont="1" applyFill="1" applyBorder="1" applyAlignment="1">
      <alignment horizontal="center" vertical="center" wrapText="1"/>
    </xf>
    <xf numFmtId="0" fontId="3" fillId="0" borderId="4"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3" xfId="0" applyFont="1" applyBorder="1" applyAlignment="1">
      <alignment horizontal="center" vertical="center" wrapText="1"/>
    </xf>
    <xf numFmtId="0" fontId="5" fillId="0" borderId="1" xfId="0" applyFont="1" applyBorder="1" applyAlignment="1" applyProtection="1">
      <alignment horizontal="center" vertical="center" wrapText="1"/>
      <protection locked="0"/>
    </xf>
    <xf numFmtId="0" fontId="13" fillId="13" borderId="22" xfId="0" applyFont="1" applyFill="1" applyBorder="1" applyAlignment="1">
      <alignment horizontal="center" vertical="center" wrapText="1"/>
    </xf>
    <xf numFmtId="0" fontId="13" fillId="13" borderId="13" xfId="0" applyFont="1" applyFill="1" applyBorder="1" applyAlignment="1">
      <alignment horizontal="center" vertical="center" wrapText="1"/>
    </xf>
    <xf numFmtId="0" fontId="13" fillId="13" borderId="23" xfId="0" applyFont="1" applyFill="1" applyBorder="1" applyAlignment="1">
      <alignment horizontal="center" vertical="center" wrapText="1"/>
    </xf>
    <xf numFmtId="0" fontId="13" fillId="13" borderId="16" xfId="0" applyFont="1" applyFill="1" applyBorder="1" applyAlignment="1">
      <alignment horizontal="center" vertical="center" wrapText="1"/>
    </xf>
    <xf numFmtId="0" fontId="13" fillId="13" borderId="28" xfId="0" applyFont="1" applyFill="1" applyBorder="1" applyAlignment="1">
      <alignment horizontal="center" vertical="center" wrapText="1"/>
    </xf>
    <xf numFmtId="0" fontId="13" fillId="13" borderId="29" xfId="0" applyFont="1" applyFill="1" applyBorder="1" applyAlignment="1">
      <alignment horizontal="center" vertical="center" wrapText="1"/>
    </xf>
    <xf numFmtId="0" fontId="14" fillId="14" borderId="20" xfId="0" applyFont="1" applyFill="1" applyBorder="1" applyAlignment="1">
      <alignment horizontal="center" vertical="center" wrapText="1"/>
    </xf>
    <xf numFmtId="0" fontId="14" fillId="14" borderId="30" xfId="0" applyFont="1" applyFill="1" applyBorder="1" applyAlignment="1">
      <alignment horizontal="center" vertical="center" wrapText="1"/>
    </xf>
    <xf numFmtId="0" fontId="10" fillId="5" borderId="6" xfId="0" applyFont="1" applyFill="1" applyBorder="1" applyAlignment="1" applyProtection="1">
      <alignment horizontal="center" vertical="center" wrapText="1"/>
      <protection locked="0"/>
    </xf>
    <xf numFmtId="0" fontId="10" fillId="5" borderId="7" xfId="0" applyFont="1" applyFill="1" applyBorder="1" applyAlignment="1" applyProtection="1">
      <alignment horizontal="center" vertical="center" wrapText="1"/>
      <protection locked="0"/>
    </xf>
    <xf numFmtId="0" fontId="10" fillId="5" borderId="8" xfId="0" applyFont="1" applyFill="1" applyBorder="1" applyAlignment="1" applyProtection="1">
      <alignment horizontal="center" vertical="center" wrapText="1"/>
      <protection locked="0"/>
    </xf>
    <xf numFmtId="0" fontId="10" fillId="5" borderId="20" xfId="1" applyFont="1" applyFill="1" applyBorder="1" applyAlignment="1" applyProtection="1">
      <alignment horizontal="center" vertical="center" wrapText="1"/>
      <protection locked="0"/>
    </xf>
    <xf numFmtId="0" fontId="10" fillId="5" borderId="31" xfId="1" applyFont="1" applyFill="1" applyBorder="1" applyAlignment="1" applyProtection="1">
      <alignment horizontal="center" vertical="center" wrapText="1"/>
      <protection locked="0"/>
    </xf>
    <xf numFmtId="14" fontId="10" fillId="5" borderId="6" xfId="0" applyNumberFormat="1" applyFont="1" applyFill="1" applyBorder="1" applyAlignment="1" applyProtection="1">
      <alignment horizontal="center" vertical="center" wrapText="1"/>
      <protection locked="0"/>
    </xf>
    <xf numFmtId="14" fontId="10" fillId="5" borderId="7" xfId="0" applyNumberFormat="1" applyFont="1" applyFill="1" applyBorder="1" applyAlignment="1" applyProtection="1">
      <alignment horizontal="center" vertical="center" wrapText="1"/>
      <protection locked="0"/>
    </xf>
    <xf numFmtId="14" fontId="10" fillId="5" borderId="8" xfId="0" applyNumberFormat="1" applyFont="1" applyFill="1" applyBorder="1" applyAlignment="1" applyProtection="1">
      <alignment horizontal="center" vertical="center" wrapText="1"/>
      <protection locked="0"/>
    </xf>
    <xf numFmtId="0" fontId="14" fillId="14" borderId="24" xfId="0" applyFont="1" applyFill="1" applyBorder="1" applyAlignment="1">
      <alignment horizontal="center" vertical="center" wrapText="1"/>
    </xf>
    <xf numFmtId="0" fontId="14" fillId="14" borderId="21" xfId="0" applyFont="1" applyFill="1" applyBorder="1" applyAlignment="1">
      <alignment horizontal="center" vertical="center" wrapText="1"/>
    </xf>
    <xf numFmtId="0" fontId="14" fillId="14" borderId="25" xfId="0" applyFont="1" applyFill="1" applyBorder="1" applyAlignment="1">
      <alignment horizontal="center" vertical="center" wrapText="1"/>
    </xf>
    <xf numFmtId="0" fontId="14" fillId="14" borderId="19" xfId="0" applyFont="1" applyFill="1" applyBorder="1" applyAlignment="1">
      <alignment horizontal="center" vertical="center" wrapText="1"/>
    </xf>
    <xf numFmtId="0" fontId="14" fillId="14" borderId="26" xfId="0" applyFont="1" applyFill="1" applyBorder="1" applyAlignment="1">
      <alignment horizontal="center" vertical="center" wrapText="1"/>
    </xf>
    <xf numFmtId="0" fontId="14" fillId="14" borderId="27" xfId="0" applyFont="1" applyFill="1" applyBorder="1" applyAlignment="1">
      <alignment horizontal="center" vertical="center" wrapText="1"/>
    </xf>
    <xf numFmtId="0" fontId="10" fillId="7" borderId="6" xfId="0" applyFont="1" applyFill="1" applyBorder="1" applyAlignment="1" applyProtection="1">
      <alignment horizontal="center" vertical="center" wrapText="1"/>
      <protection locked="0"/>
    </xf>
    <xf numFmtId="0" fontId="10" fillId="7" borderId="7" xfId="0" applyFont="1" applyFill="1" applyBorder="1" applyAlignment="1" applyProtection="1">
      <alignment horizontal="center" vertical="center" wrapText="1"/>
      <protection locked="0"/>
    </xf>
    <xf numFmtId="0" fontId="10" fillId="7" borderId="8" xfId="0" applyFont="1" applyFill="1" applyBorder="1" applyAlignment="1" applyProtection="1">
      <alignment horizontal="center" vertical="center" wrapText="1"/>
      <protection locked="0"/>
    </xf>
    <xf numFmtId="0" fontId="10" fillId="5" borderId="13" xfId="0" applyFont="1" applyFill="1" applyBorder="1" applyAlignment="1" applyProtection="1">
      <alignment horizontal="center" vertical="center" wrapText="1"/>
      <protection locked="0"/>
    </xf>
    <xf numFmtId="0" fontId="10" fillId="5" borderId="28" xfId="0" applyFont="1" applyFill="1" applyBorder="1" applyAlignment="1" applyProtection="1">
      <alignment horizontal="center" vertical="center" wrapText="1"/>
      <protection locked="0"/>
    </xf>
    <xf numFmtId="0" fontId="10" fillId="5" borderId="23" xfId="0" applyFont="1" applyFill="1" applyBorder="1" applyAlignment="1" applyProtection="1">
      <alignment horizontal="center" vertical="center" wrapText="1"/>
      <protection locked="0"/>
    </xf>
    <xf numFmtId="0" fontId="10" fillId="5" borderId="29" xfId="0" applyFont="1" applyFill="1" applyBorder="1" applyAlignment="1" applyProtection="1">
      <alignment horizontal="center" vertical="center" wrapText="1"/>
      <protection locked="0"/>
    </xf>
    <xf numFmtId="0" fontId="14" fillId="9" borderId="18" xfId="0" applyFont="1" applyFill="1" applyBorder="1" applyAlignment="1">
      <alignment horizontal="center" vertical="center" wrapText="1"/>
    </xf>
    <xf numFmtId="0" fontId="14" fillId="9" borderId="19" xfId="0" applyFont="1" applyFill="1" applyBorder="1" applyAlignment="1">
      <alignment horizontal="center" vertical="center" wrapText="1"/>
    </xf>
    <xf numFmtId="0" fontId="14" fillId="13" borderId="18" xfId="0" applyFont="1" applyFill="1" applyBorder="1" applyAlignment="1">
      <alignment horizontal="center" vertical="center" wrapText="1"/>
    </xf>
    <xf numFmtId="0" fontId="14" fillId="13" borderId="19" xfId="0" applyFont="1" applyFill="1" applyBorder="1" applyAlignment="1">
      <alignment horizontal="center" vertical="center" wrapText="1"/>
    </xf>
    <xf numFmtId="0" fontId="10" fillId="7" borderId="6" xfId="1" applyFont="1" applyFill="1" applyBorder="1" applyAlignment="1" applyProtection="1">
      <alignment horizontal="center" vertical="center" wrapText="1"/>
      <protection locked="0"/>
    </xf>
    <xf numFmtId="0" fontId="10" fillId="7" borderId="7" xfId="1" applyFont="1" applyFill="1" applyBorder="1" applyAlignment="1" applyProtection="1">
      <alignment horizontal="center" vertical="center" wrapText="1"/>
      <protection locked="0"/>
    </xf>
    <xf numFmtId="0" fontId="10" fillId="7" borderId="8" xfId="1" applyFont="1" applyFill="1" applyBorder="1" applyAlignment="1" applyProtection="1">
      <alignment horizontal="center" vertical="center" wrapText="1"/>
      <protection locked="0"/>
    </xf>
    <xf numFmtId="0" fontId="10" fillId="5" borderId="6" xfId="1" applyFont="1" applyFill="1" applyBorder="1" applyAlignment="1" applyProtection="1">
      <alignment horizontal="center" vertical="center" wrapText="1"/>
      <protection locked="0"/>
    </xf>
    <xf numFmtId="0" fontId="10" fillId="5" borderId="8" xfId="1" applyFont="1" applyFill="1" applyBorder="1" applyAlignment="1" applyProtection="1">
      <alignment horizontal="center" vertical="center" wrapText="1"/>
      <protection locked="0"/>
    </xf>
    <xf numFmtId="0" fontId="10" fillId="5" borderId="13" xfId="1" applyFont="1" applyFill="1" applyBorder="1" applyAlignment="1" applyProtection="1">
      <alignment horizontal="center" vertical="center" wrapText="1"/>
      <protection locked="0"/>
    </xf>
    <xf numFmtId="14" fontId="10" fillId="5" borderId="6" xfId="1" applyNumberFormat="1" applyFont="1" applyFill="1" applyBorder="1" applyAlignment="1" applyProtection="1">
      <alignment horizontal="center" vertical="center" wrapText="1"/>
      <protection locked="0"/>
    </xf>
    <xf numFmtId="14" fontId="10" fillId="5" borderId="7" xfId="1" applyNumberFormat="1" applyFont="1" applyFill="1" applyBorder="1" applyAlignment="1" applyProtection="1">
      <alignment horizontal="center" vertical="center" wrapText="1"/>
      <protection locked="0"/>
    </xf>
    <xf numFmtId="14" fontId="10" fillId="5" borderId="8" xfId="1" applyNumberFormat="1" applyFont="1" applyFill="1" applyBorder="1" applyAlignment="1" applyProtection="1">
      <alignment horizontal="center" vertical="center" wrapText="1"/>
      <protection locked="0"/>
    </xf>
    <xf numFmtId="0" fontId="14" fillId="13" borderId="33" xfId="0" applyFont="1" applyFill="1" applyBorder="1" applyAlignment="1">
      <alignment horizontal="center" vertical="center" wrapText="1"/>
    </xf>
    <xf numFmtId="0" fontId="14" fillId="13" borderId="21" xfId="0" applyFont="1" applyFill="1" applyBorder="1" applyAlignment="1">
      <alignment horizontal="center" vertical="center" wrapText="1"/>
    </xf>
    <xf numFmtId="0" fontId="8" fillId="20" borderId="4" xfId="0" applyFont="1" applyFill="1" applyBorder="1" applyAlignment="1">
      <alignment horizontal="center" vertical="center" wrapText="1"/>
    </xf>
    <xf numFmtId="0" fontId="8" fillId="20" borderId="17" xfId="0" applyFont="1" applyFill="1" applyBorder="1" applyAlignment="1">
      <alignment horizontal="center" vertical="center" wrapText="1"/>
    </xf>
    <xf numFmtId="0" fontId="8" fillId="20" borderId="3" xfId="0" applyFont="1" applyFill="1" applyBorder="1" applyAlignment="1">
      <alignment horizontal="center" vertical="center" wrapText="1"/>
    </xf>
    <xf numFmtId="0" fontId="0" fillId="0" borderId="18" xfId="0" applyBorder="1" applyAlignment="1">
      <alignment horizontal="left" vertical="center" wrapText="1"/>
    </xf>
    <xf numFmtId="0" fontId="0" fillId="0" borderId="19" xfId="0" applyBorder="1" applyAlignment="1">
      <alignment horizontal="left" vertical="center" wrapText="1"/>
    </xf>
    <xf numFmtId="0" fontId="0" fillId="0" borderId="2" xfId="0" applyBorder="1" applyAlignment="1">
      <alignment horizontal="left" vertical="center" wrapText="1"/>
    </xf>
    <xf numFmtId="0" fontId="8" fillId="18" borderId="1" xfId="0" applyFont="1" applyFill="1" applyBorder="1" applyAlignment="1">
      <alignment horizontal="center" vertical="center"/>
    </xf>
    <xf numFmtId="0" fontId="0" fillId="0" borderId="1" xfId="0" applyBorder="1" applyAlignment="1">
      <alignment horizontal="left" vertical="center" wrapText="1"/>
    </xf>
    <xf numFmtId="0" fontId="8" fillId="20" borderId="1" xfId="0" applyFont="1" applyFill="1" applyBorder="1" applyAlignment="1">
      <alignment horizontal="center" vertical="center" wrapText="1"/>
    </xf>
    <xf numFmtId="0" fontId="26" fillId="0" borderId="1" xfId="0" applyFont="1" applyBorder="1" applyAlignment="1">
      <alignment horizontal="left" vertical="center" wrapText="1"/>
    </xf>
    <xf numFmtId="0" fontId="17" fillId="0" borderId="1" xfId="0" applyFont="1" applyBorder="1" applyAlignment="1">
      <alignment horizontal="left" vertical="center" wrapText="1"/>
    </xf>
    <xf numFmtId="0" fontId="1" fillId="16" borderId="1" xfId="0" applyFont="1" applyFill="1" applyBorder="1" applyAlignment="1">
      <alignment horizontal="center" vertical="center"/>
    </xf>
    <xf numFmtId="0" fontId="16" fillId="3" borderId="6" xfId="0" applyFont="1" applyFill="1" applyBorder="1" applyAlignment="1">
      <alignment horizontal="center" wrapText="1"/>
    </xf>
    <xf numFmtId="0" fontId="16" fillId="3" borderId="7" xfId="0" applyFont="1" applyFill="1" applyBorder="1" applyAlignment="1">
      <alignment horizontal="center" wrapText="1"/>
    </xf>
    <xf numFmtId="0" fontId="16" fillId="3" borderId="8" xfId="0" applyFont="1" applyFill="1" applyBorder="1" applyAlignment="1">
      <alignment horizontal="center" wrapText="1"/>
    </xf>
    <xf numFmtId="0" fontId="19" fillId="0" borderId="1" xfId="0" applyFont="1" applyBorder="1" applyAlignment="1">
      <alignment horizontal="left" vertical="center" wrapText="1"/>
    </xf>
    <xf numFmtId="0" fontId="19" fillId="0" borderId="18" xfId="0" applyFont="1" applyBorder="1" applyAlignment="1">
      <alignment horizontal="left" vertical="center" wrapText="1"/>
    </xf>
    <xf numFmtId="0" fontId="0" fillId="0" borderId="32" xfId="0" applyBorder="1" applyAlignment="1">
      <alignment horizontal="center" wrapText="1"/>
    </xf>
    <xf numFmtId="0" fontId="0" fillId="0" borderId="0" xfId="0" applyAlignment="1">
      <alignment horizontal="center" wrapText="1"/>
    </xf>
    <xf numFmtId="0" fontId="8" fillId="20" borderId="1" xfId="0" applyFont="1" applyFill="1" applyBorder="1" applyAlignment="1">
      <alignment horizontal="center" vertical="center"/>
    </xf>
    <xf numFmtId="0" fontId="24" fillId="0" borderId="1" xfId="0" applyFont="1" applyBorder="1" applyAlignment="1">
      <alignment horizontal="left" vertical="center" wrapText="1"/>
    </xf>
    <xf numFmtId="0" fontId="0" fillId="0" borderId="1" xfId="0" applyBorder="1" applyAlignment="1">
      <alignment horizontal="left" vertical="center"/>
    </xf>
    <xf numFmtId="0" fontId="0" fillId="0" borderId="1" xfId="0" applyBorder="1" applyAlignment="1">
      <alignment horizontal="center" vertical="center"/>
    </xf>
    <xf numFmtId="0" fontId="0" fillId="0" borderId="1" xfId="0" applyBorder="1" applyAlignment="1">
      <alignment horizontal="center" vertical="center" wrapText="1"/>
    </xf>
    <xf numFmtId="0" fontId="0" fillId="0" borderId="18" xfId="0" applyBorder="1" applyAlignment="1">
      <alignment horizontal="center" vertical="center" wrapText="1"/>
    </xf>
    <xf numFmtId="0" fontId="0" fillId="11" borderId="1" xfId="0" applyFill="1" applyBorder="1" applyAlignment="1">
      <alignment horizontal="center" vertical="center"/>
    </xf>
  </cellXfs>
  <cellStyles count="4">
    <cellStyle name="Moneda" xfId="2" builtinId="4"/>
    <cellStyle name="Normal" xfId="0" builtinId="0"/>
    <cellStyle name="Normal 2" xfId="1" xr:uid="{00000000-0005-0000-0000-000001000000}"/>
    <cellStyle name="Porcentaje" xfId="3" builtinId="5"/>
  </cellStyles>
  <dxfs count="22">
    <dxf>
      <numFmt numFmtId="30" formatCode="@"/>
      <alignment horizontal="general" vertical="bottom" textRotation="0" wrapText="1" indent="0" justifyLastLine="0" shrinkToFit="0" readingOrder="0"/>
    </dxf>
    <dxf>
      <numFmt numFmtId="30" formatCode="@"/>
      <alignment horizontal="general" vertical="bottom" textRotation="0" wrapText="1" indent="0" justifyLastLine="0" shrinkToFit="0" readingOrder="0"/>
    </dxf>
    <dxf>
      <numFmt numFmtId="30" formatCode="@"/>
      <alignment horizontal="general" vertical="bottom" textRotation="0" wrapText="1" indent="0" justifyLastLine="0" shrinkToFit="0" readingOrder="0"/>
    </dxf>
    <dxf>
      <numFmt numFmtId="30" formatCode="@"/>
      <alignment horizontal="general" vertical="bottom" textRotation="0" wrapText="1" indent="0" justifyLastLine="0" shrinkToFit="0" readingOrder="0"/>
    </dxf>
    <dxf>
      <fill>
        <patternFill patternType="none">
          <fgColor indexed="64"/>
          <bgColor indexed="65"/>
        </patternFill>
      </fill>
    </dxf>
    <dxf>
      <alignment horizontal="general" vertical="bottom" textRotation="0" wrapText="1" indent="0" justifyLastLine="0" shrinkToFit="0" readingOrder="0"/>
    </dxf>
    <dxf>
      <alignment horizontal="general" vertical="bottom" textRotation="0" wrapText="1" indent="0" justifyLastLine="0" shrinkToFit="0" readingOrder="0"/>
    </dxf>
    <dxf>
      <fill>
        <patternFill patternType="none">
          <fgColor indexed="64"/>
          <bgColor indexed="65"/>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2" Type="http://schemas.microsoft.com/office/2011/relationships/chartColorStyle" Target="colors24.xml"/><Relationship Id="rId1" Type="http://schemas.microsoft.com/office/2011/relationships/chartStyle" Target="style24.xml"/></Relationships>
</file>

<file path=xl/charts/_rels/chart25.xml.rels><?xml version="1.0" encoding="UTF-8" standalone="yes"?>
<Relationships xmlns="http://schemas.openxmlformats.org/package/2006/relationships"><Relationship Id="rId2" Type="http://schemas.microsoft.com/office/2011/relationships/chartColorStyle" Target="colors25.xml"/><Relationship Id="rId1" Type="http://schemas.microsoft.com/office/2011/relationships/chartStyle" Target="style25.xml"/></Relationships>
</file>

<file path=xl/charts/_rels/chart26.xml.rels><?xml version="1.0" encoding="UTF-8" standalone="yes"?>
<Relationships xmlns="http://schemas.openxmlformats.org/package/2006/relationships"><Relationship Id="rId2" Type="http://schemas.microsoft.com/office/2011/relationships/chartColorStyle" Target="colors26.xml"/><Relationship Id="rId1" Type="http://schemas.microsoft.com/office/2011/relationships/chartStyle" Target="style26.xml"/></Relationships>
</file>

<file path=xl/charts/_rels/chart27.xml.rels><?xml version="1.0" encoding="UTF-8" standalone="yes"?>
<Relationships xmlns="http://schemas.openxmlformats.org/package/2006/relationships"><Relationship Id="rId2" Type="http://schemas.microsoft.com/office/2011/relationships/chartColorStyle" Target="colors27.xml"/><Relationship Id="rId1" Type="http://schemas.microsoft.com/office/2011/relationships/chartStyle" Target="style27.xml"/></Relationships>
</file>

<file path=xl/charts/_rels/chart28.xml.rels><?xml version="1.0" encoding="UTF-8" standalone="yes"?>
<Relationships xmlns="http://schemas.openxmlformats.org/package/2006/relationships"><Relationship Id="rId2" Type="http://schemas.microsoft.com/office/2011/relationships/chartColorStyle" Target="colors28.xml"/><Relationship Id="rId1" Type="http://schemas.microsoft.com/office/2011/relationships/chartStyle" Target="style28.xml"/></Relationships>
</file>

<file path=xl/charts/_rels/chart29.xml.rels><?xml version="1.0" encoding="UTF-8" standalone="yes"?>
<Relationships xmlns="http://schemas.openxmlformats.org/package/2006/relationships"><Relationship Id="rId2" Type="http://schemas.microsoft.com/office/2011/relationships/chartColorStyle" Target="colors29.xml"/><Relationship Id="rId1" Type="http://schemas.microsoft.com/office/2011/relationships/chartStyle" Target="style29.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30.xml.rels><?xml version="1.0" encoding="UTF-8" standalone="yes"?>
<Relationships xmlns="http://schemas.openxmlformats.org/package/2006/relationships"><Relationship Id="rId2" Type="http://schemas.microsoft.com/office/2011/relationships/chartColorStyle" Target="colors30.xml"/><Relationship Id="rId1" Type="http://schemas.microsoft.com/office/2011/relationships/chartStyle" Target="style30.xml"/></Relationships>
</file>

<file path=xl/charts/_rels/chart31.xml.rels><?xml version="1.0" encoding="UTF-8" standalone="yes"?>
<Relationships xmlns="http://schemas.openxmlformats.org/package/2006/relationships"><Relationship Id="rId2" Type="http://schemas.microsoft.com/office/2011/relationships/chartColorStyle" Target="colors31.xml"/><Relationship Id="rId1" Type="http://schemas.microsoft.com/office/2011/relationships/chartStyle" Target="style31.xml"/></Relationships>
</file>

<file path=xl/charts/_rels/chart32.xml.rels><?xml version="1.0" encoding="UTF-8" standalone="yes"?>
<Relationships xmlns="http://schemas.openxmlformats.org/package/2006/relationships"><Relationship Id="rId2" Type="http://schemas.microsoft.com/office/2011/relationships/chartColorStyle" Target="colors32.xml"/><Relationship Id="rId1" Type="http://schemas.microsoft.com/office/2011/relationships/chartStyle" Target="style32.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'Informe a1'!$B$22</c:f>
              <c:strCache>
                <c:ptCount val="1"/>
                <c:pt idx="0">
                  <c:v>Avance proyectado</c:v>
                </c:pt>
              </c:strCache>
            </c:strRef>
          </c:tx>
          <c:spPr>
            <a:ln w="19050" cap="rnd" cmpd="sng" algn="ctr">
              <a:solidFill>
                <a:schemeClr val="accent1">
                  <a:shade val="95000"/>
                  <a:satMod val="105000"/>
                </a:schemeClr>
              </a:solidFill>
              <a:round/>
            </a:ln>
            <a:effectLst/>
          </c:spPr>
          <c:marker>
            <c:symbol val="circle"/>
            <c:size val="17"/>
            <c:spPr>
              <a:solidFill>
                <a:schemeClr val="lt1"/>
              </a:solidFill>
              <a:ln>
                <a:no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1"/>
                    </a:solidFill>
                    <a:latin typeface="+mn-lt"/>
                    <a:ea typeface="+mn-ea"/>
                    <a:cs typeface="+mn-cs"/>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35000"/>
                          <a:lumOff val="65000"/>
                        </a:schemeClr>
                      </a:solidFill>
                    </a:ln>
                    <a:effectLst/>
                  </c:spPr>
                </c15:leaderLines>
              </c:ext>
            </c:extLst>
          </c:dLbls>
          <c:cat>
            <c:strRef>
              <c:f>'Informe a1'!$C$21:$G$21</c:f>
              <c:strCache>
                <c:ptCount val="5"/>
                <c:pt idx="0">
                  <c:v>Punto inicial</c:v>
                </c:pt>
                <c:pt idx="1">
                  <c:v>Primer trimestre</c:v>
                </c:pt>
                <c:pt idx="2">
                  <c:v>Segundo trimestre</c:v>
                </c:pt>
                <c:pt idx="3">
                  <c:v>Tercer trimestre</c:v>
                </c:pt>
                <c:pt idx="4">
                  <c:v>Cuarto trimestre</c:v>
                </c:pt>
              </c:strCache>
            </c:strRef>
          </c:cat>
          <c:val>
            <c:numRef>
              <c:f>'Informe a1'!$C$22:$G$22</c:f>
              <c:numCache>
                <c:formatCode>0%</c:formatCode>
                <c:ptCount val="5"/>
                <c:pt idx="0">
                  <c:v>0</c:v>
                </c:pt>
                <c:pt idx="1">
                  <c:v>0.19</c:v>
                </c:pt>
                <c:pt idx="2">
                  <c:v>0.61</c:v>
                </c:pt>
                <c:pt idx="3">
                  <c:v>0.85</c:v>
                </c:pt>
                <c:pt idx="4">
                  <c:v>1</c:v>
                </c:pt>
              </c:numCache>
            </c:numRef>
          </c:val>
          <c:smooth val="0"/>
          <c:extLst>
            <c:ext xmlns:c16="http://schemas.microsoft.com/office/drawing/2014/chart" uri="{C3380CC4-5D6E-409C-BE32-E72D297353CC}">
              <c16:uniqueId val="{00000000-0F4F-4041-BA9D-789E55638A5A}"/>
            </c:ext>
          </c:extLst>
        </c:ser>
        <c:dLbls>
          <c:showLegendKey val="0"/>
          <c:showVal val="0"/>
          <c:showCatName val="0"/>
          <c:showSerName val="0"/>
          <c:showPercent val="0"/>
          <c:showBubbleSize val="0"/>
        </c:dLbls>
        <c:marker val="1"/>
        <c:smooth val="0"/>
        <c:axId val="1167623584"/>
        <c:axId val="1167622336"/>
      </c:lineChart>
      <c:lineChart>
        <c:grouping val="standard"/>
        <c:varyColors val="0"/>
        <c:ser>
          <c:idx val="1"/>
          <c:order val="1"/>
          <c:tx>
            <c:strRef>
              <c:f>'Informe a1'!$B$23</c:f>
              <c:strCache>
                <c:ptCount val="1"/>
                <c:pt idx="0">
                  <c:v>Avance realizado</c:v>
                </c:pt>
              </c:strCache>
            </c:strRef>
          </c:tx>
          <c:spPr>
            <a:ln w="19050" cap="rnd" cmpd="sng" algn="ctr">
              <a:solidFill>
                <a:schemeClr val="accent2">
                  <a:shade val="95000"/>
                  <a:satMod val="105000"/>
                </a:schemeClr>
              </a:solidFill>
              <a:round/>
            </a:ln>
            <a:effectLst/>
          </c:spPr>
          <c:marker>
            <c:symbol val="circle"/>
            <c:size val="17"/>
            <c:spPr>
              <a:solidFill>
                <a:schemeClr val="lt1"/>
              </a:solidFill>
              <a:ln>
                <a:no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2"/>
                    </a:solidFill>
                    <a:latin typeface="+mn-lt"/>
                    <a:ea typeface="+mn-ea"/>
                    <a:cs typeface="+mn-cs"/>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35000"/>
                          <a:lumOff val="65000"/>
                        </a:schemeClr>
                      </a:solidFill>
                    </a:ln>
                    <a:effectLst/>
                  </c:spPr>
                </c15:leaderLines>
              </c:ext>
            </c:extLst>
          </c:dLbls>
          <c:cat>
            <c:strRef>
              <c:f>'Informe a1'!$C$21:$G$21</c:f>
              <c:strCache>
                <c:ptCount val="5"/>
                <c:pt idx="0">
                  <c:v>Punto inicial</c:v>
                </c:pt>
                <c:pt idx="1">
                  <c:v>Primer trimestre</c:v>
                </c:pt>
                <c:pt idx="2">
                  <c:v>Segundo trimestre</c:v>
                </c:pt>
                <c:pt idx="3">
                  <c:v>Tercer trimestre</c:v>
                </c:pt>
                <c:pt idx="4">
                  <c:v>Cuarto trimestre</c:v>
                </c:pt>
              </c:strCache>
            </c:strRef>
          </c:cat>
          <c:val>
            <c:numRef>
              <c:f>'Informe a1'!$C$23:$G$23</c:f>
              <c:numCache>
                <c:formatCode>0%</c:formatCode>
                <c:ptCount val="5"/>
                <c:pt idx="0">
                  <c:v>0</c:v>
                </c:pt>
                <c:pt idx="1">
                  <c:v>0</c:v>
                </c:pt>
                <c:pt idx="2">
                  <c:v>0.45</c:v>
                </c:pt>
              </c:numCache>
            </c:numRef>
          </c:val>
          <c:smooth val="0"/>
          <c:extLst>
            <c:ext xmlns:c16="http://schemas.microsoft.com/office/drawing/2014/chart" uri="{C3380CC4-5D6E-409C-BE32-E72D297353CC}">
              <c16:uniqueId val="{00000001-0F4F-4041-BA9D-789E55638A5A}"/>
            </c:ext>
          </c:extLst>
        </c:ser>
        <c:dLbls>
          <c:showLegendKey val="0"/>
          <c:showVal val="0"/>
          <c:showCatName val="0"/>
          <c:showSerName val="0"/>
          <c:showPercent val="0"/>
          <c:showBubbleSize val="0"/>
        </c:dLbls>
        <c:marker val="1"/>
        <c:smooth val="0"/>
        <c:axId val="235656784"/>
        <c:axId val="387863024"/>
      </c:lineChart>
      <c:catAx>
        <c:axId val="1167623584"/>
        <c:scaling>
          <c:orientation val="minMax"/>
        </c:scaling>
        <c:delete val="0"/>
        <c:axPos val="b"/>
        <c:numFmt formatCode="General" sourceLinked="1"/>
        <c:majorTickMark val="none"/>
        <c:minorTickMark val="none"/>
        <c:tickLblPos val="nextTo"/>
        <c:spPr>
          <a:noFill/>
          <a:ln w="25400" cap="flat" cmpd="sng" algn="ctr">
            <a:noFill/>
            <a:round/>
          </a:ln>
          <a:effectLst/>
        </c:spPr>
        <c:txPr>
          <a:bodyPr rot="-60000000" spcFirstLastPara="1" vertOverflow="ellipsis" vert="horz" wrap="square" anchor="ctr" anchorCtr="1"/>
          <a:lstStyle/>
          <a:p>
            <a:pPr>
              <a:defRPr sz="1000" b="0" i="0" u="none" strike="noStrike" kern="1200" baseline="0">
                <a:solidFill>
                  <a:schemeClr val="dk1">
                    <a:lumMod val="65000"/>
                    <a:lumOff val="35000"/>
                  </a:schemeClr>
                </a:solidFill>
                <a:latin typeface="+mn-lt"/>
                <a:ea typeface="+mn-ea"/>
                <a:cs typeface="+mn-cs"/>
              </a:defRPr>
            </a:pPr>
            <a:endParaRPr lang="es-CO"/>
          </a:p>
        </c:txPr>
        <c:crossAx val="1167622336"/>
        <c:crosses val="autoZero"/>
        <c:auto val="1"/>
        <c:lblAlgn val="ctr"/>
        <c:lblOffset val="100"/>
        <c:noMultiLvlLbl val="0"/>
      </c:catAx>
      <c:valAx>
        <c:axId val="1167622336"/>
        <c:scaling>
          <c:orientation val="minMax"/>
        </c:scaling>
        <c:delete val="1"/>
        <c:axPos val="l"/>
        <c:numFmt formatCode="0%" sourceLinked="1"/>
        <c:majorTickMark val="none"/>
        <c:minorTickMark val="none"/>
        <c:tickLblPos val="nextTo"/>
        <c:crossAx val="1167623584"/>
        <c:crosses val="autoZero"/>
        <c:crossBetween val="between"/>
      </c:valAx>
      <c:valAx>
        <c:axId val="387863024"/>
        <c:scaling>
          <c:orientation val="minMax"/>
        </c:scaling>
        <c:delete val="1"/>
        <c:axPos val="r"/>
        <c:numFmt formatCode="0%" sourceLinked="1"/>
        <c:majorTickMark val="out"/>
        <c:minorTickMark val="none"/>
        <c:tickLblPos val="nextTo"/>
        <c:crossAx val="235656784"/>
        <c:crosses val="max"/>
        <c:crossBetween val="between"/>
      </c:valAx>
      <c:catAx>
        <c:axId val="235656784"/>
        <c:scaling>
          <c:orientation val="minMax"/>
        </c:scaling>
        <c:delete val="1"/>
        <c:axPos val="b"/>
        <c:numFmt formatCode="General" sourceLinked="1"/>
        <c:majorTickMark val="out"/>
        <c:minorTickMark val="none"/>
        <c:tickLblPos val="nextTo"/>
        <c:crossAx val="387863024"/>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'Informe a1'!$B$131</c:f>
              <c:strCache>
                <c:ptCount val="1"/>
                <c:pt idx="0">
                  <c:v>Avance proyectado</c:v>
                </c:pt>
              </c:strCache>
            </c:strRef>
          </c:tx>
          <c:spPr>
            <a:ln w="19050" cap="rnd" cmpd="sng" algn="ctr">
              <a:solidFill>
                <a:schemeClr val="accent1">
                  <a:shade val="95000"/>
                  <a:satMod val="105000"/>
                </a:schemeClr>
              </a:solidFill>
              <a:round/>
            </a:ln>
            <a:effectLst/>
          </c:spPr>
          <c:marker>
            <c:symbol val="circle"/>
            <c:size val="17"/>
            <c:spPr>
              <a:solidFill>
                <a:schemeClr val="lt1"/>
              </a:solidFill>
              <a:ln>
                <a:no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1"/>
                    </a:solidFill>
                    <a:latin typeface="+mn-lt"/>
                    <a:ea typeface="+mn-ea"/>
                    <a:cs typeface="+mn-cs"/>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35000"/>
                          <a:lumOff val="65000"/>
                        </a:schemeClr>
                      </a:solidFill>
                    </a:ln>
                    <a:effectLst/>
                  </c:spPr>
                </c15:leaderLines>
              </c:ext>
            </c:extLst>
          </c:dLbls>
          <c:cat>
            <c:strRef>
              <c:f>'Informe a1'!$C$130:$G$130</c:f>
              <c:strCache>
                <c:ptCount val="5"/>
                <c:pt idx="0">
                  <c:v>Punto inicial</c:v>
                </c:pt>
                <c:pt idx="1">
                  <c:v>Primer trimestre</c:v>
                </c:pt>
                <c:pt idx="2">
                  <c:v>Segundo trimestre</c:v>
                </c:pt>
                <c:pt idx="3">
                  <c:v>Tercer trimestre</c:v>
                </c:pt>
                <c:pt idx="4">
                  <c:v>Cuarto trimestre</c:v>
                </c:pt>
              </c:strCache>
            </c:strRef>
          </c:cat>
          <c:val>
            <c:numRef>
              <c:f>'Informe a1'!$C$131:$G$131</c:f>
              <c:numCache>
                <c:formatCode>0%</c:formatCode>
                <c:ptCount val="5"/>
                <c:pt idx="0">
                  <c:v>0</c:v>
                </c:pt>
                <c:pt idx="1">
                  <c:v>0.12</c:v>
                </c:pt>
                <c:pt idx="2">
                  <c:v>0.23</c:v>
                </c:pt>
                <c:pt idx="3">
                  <c:v>0.75</c:v>
                </c:pt>
                <c:pt idx="4">
                  <c:v>1</c:v>
                </c:pt>
              </c:numCache>
            </c:numRef>
          </c:val>
          <c:smooth val="0"/>
          <c:extLst>
            <c:ext xmlns:c16="http://schemas.microsoft.com/office/drawing/2014/chart" uri="{C3380CC4-5D6E-409C-BE32-E72D297353CC}">
              <c16:uniqueId val="{00000000-F81F-4189-BFC7-A118530C3031}"/>
            </c:ext>
          </c:extLst>
        </c:ser>
        <c:ser>
          <c:idx val="1"/>
          <c:order val="1"/>
          <c:tx>
            <c:strRef>
              <c:f>'Informe a1'!$B$132</c:f>
              <c:strCache>
                <c:ptCount val="1"/>
                <c:pt idx="0">
                  <c:v>Avance reportado</c:v>
                </c:pt>
              </c:strCache>
            </c:strRef>
          </c:tx>
          <c:spPr>
            <a:ln w="19050" cap="rnd" cmpd="sng" algn="ctr">
              <a:solidFill>
                <a:schemeClr val="accent2">
                  <a:shade val="95000"/>
                  <a:satMod val="105000"/>
                </a:schemeClr>
              </a:solidFill>
              <a:round/>
            </a:ln>
            <a:effectLst/>
          </c:spPr>
          <c:marker>
            <c:symbol val="circle"/>
            <c:size val="17"/>
            <c:spPr>
              <a:solidFill>
                <a:schemeClr val="lt1"/>
              </a:solidFill>
              <a:ln>
                <a:no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2"/>
                    </a:solidFill>
                    <a:latin typeface="+mn-lt"/>
                    <a:ea typeface="+mn-ea"/>
                    <a:cs typeface="+mn-cs"/>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35000"/>
                          <a:lumOff val="65000"/>
                        </a:schemeClr>
                      </a:solidFill>
                    </a:ln>
                    <a:effectLst/>
                  </c:spPr>
                </c15:leaderLines>
              </c:ext>
            </c:extLst>
          </c:dLbls>
          <c:cat>
            <c:strRef>
              <c:f>'Informe a1'!$C$130:$G$130</c:f>
              <c:strCache>
                <c:ptCount val="5"/>
                <c:pt idx="0">
                  <c:v>Punto inicial</c:v>
                </c:pt>
                <c:pt idx="1">
                  <c:v>Primer trimestre</c:v>
                </c:pt>
                <c:pt idx="2">
                  <c:v>Segundo trimestre</c:v>
                </c:pt>
                <c:pt idx="3">
                  <c:v>Tercer trimestre</c:v>
                </c:pt>
                <c:pt idx="4">
                  <c:v>Cuarto trimestre</c:v>
                </c:pt>
              </c:strCache>
            </c:strRef>
          </c:cat>
          <c:val>
            <c:numRef>
              <c:f>'Informe a1'!$C$132:$G$132</c:f>
              <c:numCache>
                <c:formatCode>0%</c:formatCode>
                <c:ptCount val="5"/>
                <c:pt idx="0">
                  <c:v>0</c:v>
                </c:pt>
                <c:pt idx="1">
                  <c:v>0.1</c:v>
                </c:pt>
                <c:pt idx="2">
                  <c:v>0.22</c:v>
                </c:pt>
              </c:numCache>
            </c:numRef>
          </c:val>
          <c:smooth val="0"/>
          <c:extLst>
            <c:ext xmlns:c16="http://schemas.microsoft.com/office/drawing/2014/chart" uri="{C3380CC4-5D6E-409C-BE32-E72D297353CC}">
              <c16:uniqueId val="{00000001-F81F-4189-BFC7-A118530C3031}"/>
            </c:ext>
          </c:extLst>
        </c:ser>
        <c:dLbls>
          <c:dLblPos val="ctr"/>
          <c:showLegendKey val="0"/>
          <c:showVal val="1"/>
          <c:showCatName val="0"/>
          <c:showSerName val="0"/>
          <c:showPercent val="0"/>
          <c:showBubbleSize val="0"/>
        </c:dLbls>
        <c:marker val="1"/>
        <c:smooth val="0"/>
        <c:axId val="991370592"/>
        <c:axId val="991373088"/>
      </c:lineChart>
      <c:catAx>
        <c:axId val="991370592"/>
        <c:scaling>
          <c:orientation val="minMax"/>
        </c:scaling>
        <c:delete val="0"/>
        <c:axPos val="b"/>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dk1">
                    <a:lumMod val="65000"/>
                    <a:lumOff val="35000"/>
                  </a:schemeClr>
                </a:solidFill>
                <a:latin typeface="+mn-lt"/>
                <a:ea typeface="+mn-ea"/>
                <a:cs typeface="+mn-cs"/>
              </a:defRPr>
            </a:pPr>
            <a:endParaRPr lang="es-CO"/>
          </a:p>
        </c:txPr>
        <c:crossAx val="991373088"/>
        <c:crosses val="autoZero"/>
        <c:auto val="1"/>
        <c:lblAlgn val="ctr"/>
        <c:lblOffset val="100"/>
        <c:noMultiLvlLbl val="0"/>
      </c:catAx>
      <c:valAx>
        <c:axId val="991373088"/>
        <c:scaling>
          <c:orientation val="minMax"/>
        </c:scaling>
        <c:delete val="1"/>
        <c:axPos val="l"/>
        <c:numFmt formatCode="0%" sourceLinked="1"/>
        <c:majorTickMark val="none"/>
        <c:minorTickMark val="none"/>
        <c:tickLblPos val="nextTo"/>
        <c:crossAx val="99137059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'Informe a1'!$B$10</c:f>
              <c:strCache>
                <c:ptCount val="1"/>
                <c:pt idx="0">
                  <c:v>Avance proyectado</c:v>
                </c:pt>
              </c:strCache>
            </c:strRef>
          </c:tx>
          <c:spPr>
            <a:ln w="19050" cap="rnd" cmpd="sng" algn="ctr">
              <a:solidFill>
                <a:schemeClr val="accent1">
                  <a:shade val="95000"/>
                  <a:satMod val="105000"/>
                </a:schemeClr>
              </a:solidFill>
              <a:round/>
            </a:ln>
            <a:effectLst/>
          </c:spPr>
          <c:marker>
            <c:symbol val="circle"/>
            <c:size val="17"/>
            <c:spPr>
              <a:solidFill>
                <a:schemeClr val="lt1"/>
              </a:solidFill>
              <a:ln>
                <a:no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1"/>
                    </a:solidFill>
                    <a:latin typeface="+mn-lt"/>
                    <a:ea typeface="+mn-ea"/>
                    <a:cs typeface="+mn-cs"/>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35000"/>
                          <a:lumOff val="65000"/>
                        </a:schemeClr>
                      </a:solidFill>
                    </a:ln>
                    <a:effectLst/>
                  </c:spPr>
                </c15:leaderLines>
              </c:ext>
            </c:extLst>
          </c:dLbls>
          <c:cat>
            <c:strRef>
              <c:f>'Informe a1'!$C$21:$G$21</c:f>
              <c:strCache>
                <c:ptCount val="5"/>
                <c:pt idx="0">
                  <c:v>Punto inicial</c:v>
                </c:pt>
                <c:pt idx="1">
                  <c:v>Primer trimestre</c:v>
                </c:pt>
                <c:pt idx="2">
                  <c:v>Segundo trimestre</c:v>
                </c:pt>
                <c:pt idx="3">
                  <c:v>Tercer trimestre</c:v>
                </c:pt>
                <c:pt idx="4">
                  <c:v>Cuarto trimestre</c:v>
                </c:pt>
              </c:strCache>
            </c:strRef>
          </c:cat>
          <c:val>
            <c:numRef>
              <c:f>'Informe a1'!$C$10:$G$10</c:f>
              <c:numCache>
                <c:formatCode>0%</c:formatCode>
                <c:ptCount val="5"/>
                <c:pt idx="0">
                  <c:v>0</c:v>
                </c:pt>
                <c:pt idx="1">
                  <c:v>0.25</c:v>
                </c:pt>
                <c:pt idx="2">
                  <c:v>0.5</c:v>
                </c:pt>
                <c:pt idx="3">
                  <c:v>0.75</c:v>
                </c:pt>
                <c:pt idx="4">
                  <c:v>1</c:v>
                </c:pt>
              </c:numCache>
            </c:numRef>
          </c:val>
          <c:smooth val="0"/>
          <c:extLst>
            <c:ext xmlns:c16="http://schemas.microsoft.com/office/drawing/2014/chart" uri="{C3380CC4-5D6E-409C-BE32-E72D297353CC}">
              <c16:uniqueId val="{00000000-42BC-49E4-91F2-6A966FBA8AB6}"/>
            </c:ext>
          </c:extLst>
        </c:ser>
        <c:dLbls>
          <c:dLblPos val="ctr"/>
          <c:showLegendKey val="0"/>
          <c:showVal val="1"/>
          <c:showCatName val="0"/>
          <c:showSerName val="0"/>
          <c:showPercent val="0"/>
          <c:showBubbleSize val="0"/>
        </c:dLbls>
        <c:marker val="1"/>
        <c:smooth val="0"/>
        <c:axId val="1167623584"/>
        <c:axId val="1167622336"/>
      </c:lineChart>
      <c:lineChart>
        <c:grouping val="standard"/>
        <c:varyColors val="0"/>
        <c:ser>
          <c:idx val="1"/>
          <c:order val="1"/>
          <c:tx>
            <c:strRef>
              <c:f>'Informe a1'!$B$11</c:f>
              <c:strCache>
                <c:ptCount val="1"/>
                <c:pt idx="0">
                  <c:v>Avance realizado</c:v>
                </c:pt>
              </c:strCache>
            </c:strRef>
          </c:tx>
          <c:spPr>
            <a:ln w="19050" cap="rnd" cmpd="sng" algn="ctr">
              <a:solidFill>
                <a:schemeClr val="accent2">
                  <a:shade val="95000"/>
                  <a:satMod val="105000"/>
                </a:schemeClr>
              </a:solidFill>
              <a:round/>
            </a:ln>
            <a:effectLst/>
          </c:spPr>
          <c:marker>
            <c:symbol val="circle"/>
            <c:size val="17"/>
            <c:spPr>
              <a:solidFill>
                <a:schemeClr val="lt1"/>
              </a:solidFill>
              <a:ln>
                <a:no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2"/>
                    </a:solidFill>
                    <a:latin typeface="+mn-lt"/>
                    <a:ea typeface="+mn-ea"/>
                    <a:cs typeface="+mn-cs"/>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35000"/>
                          <a:lumOff val="65000"/>
                        </a:schemeClr>
                      </a:solidFill>
                    </a:ln>
                    <a:effectLst/>
                  </c:spPr>
                </c15:leaderLines>
              </c:ext>
            </c:extLst>
          </c:dLbls>
          <c:cat>
            <c:strRef>
              <c:f>'Informe a1'!$C$21:$G$21</c:f>
              <c:strCache>
                <c:ptCount val="5"/>
                <c:pt idx="0">
                  <c:v>Punto inicial</c:v>
                </c:pt>
                <c:pt idx="1">
                  <c:v>Primer trimestre</c:v>
                </c:pt>
                <c:pt idx="2">
                  <c:v>Segundo trimestre</c:v>
                </c:pt>
                <c:pt idx="3">
                  <c:v>Tercer trimestre</c:v>
                </c:pt>
                <c:pt idx="4">
                  <c:v>Cuarto trimestre</c:v>
                </c:pt>
              </c:strCache>
            </c:strRef>
          </c:cat>
          <c:val>
            <c:numRef>
              <c:f>'Informe a1'!$C$11:$G$11</c:f>
              <c:numCache>
                <c:formatCode>0%</c:formatCode>
                <c:ptCount val="5"/>
                <c:pt idx="0">
                  <c:v>0</c:v>
                </c:pt>
                <c:pt idx="1">
                  <c:v>0</c:v>
                </c:pt>
                <c:pt idx="2">
                  <c:v>0</c:v>
                </c:pt>
              </c:numCache>
            </c:numRef>
          </c:val>
          <c:smooth val="0"/>
          <c:extLst>
            <c:ext xmlns:c16="http://schemas.microsoft.com/office/drawing/2014/chart" uri="{C3380CC4-5D6E-409C-BE32-E72D297353CC}">
              <c16:uniqueId val="{00000001-42BC-49E4-91F2-6A966FBA8AB6}"/>
            </c:ext>
          </c:extLst>
        </c:ser>
        <c:dLbls>
          <c:dLblPos val="ctr"/>
          <c:showLegendKey val="0"/>
          <c:showVal val="1"/>
          <c:showCatName val="0"/>
          <c:showSerName val="0"/>
          <c:showPercent val="0"/>
          <c:showBubbleSize val="0"/>
        </c:dLbls>
        <c:marker val="1"/>
        <c:smooth val="0"/>
        <c:axId val="235656784"/>
        <c:axId val="387863024"/>
      </c:lineChart>
      <c:catAx>
        <c:axId val="1167623584"/>
        <c:scaling>
          <c:orientation val="minMax"/>
        </c:scaling>
        <c:delete val="0"/>
        <c:axPos val="b"/>
        <c:numFmt formatCode="General" sourceLinked="1"/>
        <c:majorTickMark val="none"/>
        <c:minorTickMark val="none"/>
        <c:tickLblPos val="nextTo"/>
        <c:spPr>
          <a:noFill/>
          <a:ln w="25400" cap="flat" cmpd="sng" algn="ctr">
            <a:noFill/>
            <a:round/>
          </a:ln>
          <a:effectLst/>
        </c:spPr>
        <c:txPr>
          <a:bodyPr rot="-60000000" spcFirstLastPara="1" vertOverflow="ellipsis" vert="horz" wrap="square" anchor="ctr" anchorCtr="1"/>
          <a:lstStyle/>
          <a:p>
            <a:pPr>
              <a:defRPr sz="1000" b="0" i="0" u="none" strike="noStrike" kern="1200" baseline="0">
                <a:solidFill>
                  <a:schemeClr val="dk1">
                    <a:lumMod val="65000"/>
                    <a:lumOff val="35000"/>
                  </a:schemeClr>
                </a:solidFill>
                <a:latin typeface="+mn-lt"/>
                <a:ea typeface="+mn-ea"/>
                <a:cs typeface="+mn-cs"/>
              </a:defRPr>
            </a:pPr>
            <a:endParaRPr lang="es-CO"/>
          </a:p>
        </c:txPr>
        <c:crossAx val="1167622336"/>
        <c:crosses val="autoZero"/>
        <c:auto val="1"/>
        <c:lblAlgn val="ctr"/>
        <c:lblOffset val="100"/>
        <c:noMultiLvlLbl val="0"/>
      </c:catAx>
      <c:valAx>
        <c:axId val="1167622336"/>
        <c:scaling>
          <c:orientation val="minMax"/>
        </c:scaling>
        <c:delete val="1"/>
        <c:axPos val="l"/>
        <c:numFmt formatCode="0%" sourceLinked="1"/>
        <c:majorTickMark val="none"/>
        <c:minorTickMark val="none"/>
        <c:tickLblPos val="nextTo"/>
        <c:crossAx val="1167623584"/>
        <c:crosses val="autoZero"/>
        <c:crossBetween val="between"/>
      </c:valAx>
      <c:valAx>
        <c:axId val="387863024"/>
        <c:scaling>
          <c:orientation val="minMax"/>
        </c:scaling>
        <c:delete val="1"/>
        <c:axPos val="r"/>
        <c:numFmt formatCode="0%" sourceLinked="1"/>
        <c:majorTickMark val="out"/>
        <c:minorTickMark val="none"/>
        <c:tickLblPos val="nextTo"/>
        <c:crossAx val="235656784"/>
        <c:crosses val="max"/>
        <c:crossBetween val="between"/>
      </c:valAx>
      <c:catAx>
        <c:axId val="235656784"/>
        <c:scaling>
          <c:orientation val="minMax"/>
        </c:scaling>
        <c:delete val="1"/>
        <c:axPos val="b"/>
        <c:numFmt formatCode="General" sourceLinked="1"/>
        <c:majorTickMark val="out"/>
        <c:minorTickMark val="none"/>
        <c:tickLblPos val="nextTo"/>
        <c:crossAx val="387863024"/>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'Informe a2'!$B$10</c:f>
              <c:strCache>
                <c:ptCount val="1"/>
                <c:pt idx="0">
                  <c:v>Avance proyectado</c:v>
                </c:pt>
              </c:strCache>
            </c:strRef>
          </c:tx>
          <c:spPr>
            <a:ln w="19050" cap="rnd" cmpd="sng" algn="ctr">
              <a:solidFill>
                <a:schemeClr val="accent1">
                  <a:shade val="95000"/>
                  <a:satMod val="105000"/>
                </a:schemeClr>
              </a:solidFill>
              <a:round/>
            </a:ln>
            <a:effectLst/>
          </c:spPr>
          <c:marker>
            <c:symbol val="circle"/>
            <c:size val="17"/>
            <c:spPr>
              <a:solidFill>
                <a:schemeClr val="lt1"/>
              </a:solidFill>
              <a:ln>
                <a:no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1"/>
                    </a:solidFill>
                    <a:latin typeface="+mn-lt"/>
                    <a:ea typeface="+mn-ea"/>
                    <a:cs typeface="+mn-cs"/>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35000"/>
                          <a:lumOff val="65000"/>
                        </a:schemeClr>
                      </a:solidFill>
                    </a:ln>
                    <a:effectLst/>
                  </c:spPr>
                </c15:leaderLines>
              </c:ext>
            </c:extLst>
          </c:dLbls>
          <c:cat>
            <c:strRef>
              <c:f>'Informe a2'!$C$9:$G$9</c:f>
              <c:strCache>
                <c:ptCount val="5"/>
                <c:pt idx="0">
                  <c:v>Punto inicial</c:v>
                </c:pt>
                <c:pt idx="1">
                  <c:v>Primer trimestre</c:v>
                </c:pt>
                <c:pt idx="2">
                  <c:v>Segundo trimestre</c:v>
                </c:pt>
                <c:pt idx="3">
                  <c:v>Tercer trimestre</c:v>
                </c:pt>
                <c:pt idx="4">
                  <c:v>Cuarto trimestre</c:v>
                </c:pt>
              </c:strCache>
            </c:strRef>
          </c:cat>
          <c:val>
            <c:numRef>
              <c:f>'Informe a2'!$C$10:$G$10</c:f>
              <c:numCache>
                <c:formatCode>0%</c:formatCode>
                <c:ptCount val="5"/>
                <c:pt idx="0">
                  <c:v>0</c:v>
                </c:pt>
                <c:pt idx="1">
                  <c:v>0</c:v>
                </c:pt>
                <c:pt idx="2">
                  <c:v>0.15</c:v>
                </c:pt>
                <c:pt idx="3">
                  <c:v>0.72</c:v>
                </c:pt>
                <c:pt idx="4">
                  <c:v>1</c:v>
                </c:pt>
              </c:numCache>
            </c:numRef>
          </c:val>
          <c:smooth val="0"/>
          <c:extLst>
            <c:ext xmlns:c16="http://schemas.microsoft.com/office/drawing/2014/chart" uri="{C3380CC4-5D6E-409C-BE32-E72D297353CC}">
              <c16:uniqueId val="{00000000-2F1A-4105-B934-37E22B73D986}"/>
            </c:ext>
          </c:extLst>
        </c:ser>
        <c:dLbls>
          <c:showLegendKey val="0"/>
          <c:showVal val="0"/>
          <c:showCatName val="0"/>
          <c:showSerName val="0"/>
          <c:showPercent val="0"/>
          <c:showBubbleSize val="0"/>
        </c:dLbls>
        <c:marker val="1"/>
        <c:smooth val="0"/>
        <c:axId val="1167623584"/>
        <c:axId val="1167622336"/>
      </c:lineChart>
      <c:lineChart>
        <c:grouping val="standard"/>
        <c:varyColors val="0"/>
        <c:ser>
          <c:idx val="1"/>
          <c:order val="1"/>
          <c:tx>
            <c:strRef>
              <c:f>'Informe a2'!$B$11</c:f>
              <c:strCache>
                <c:ptCount val="1"/>
                <c:pt idx="0">
                  <c:v>Avance realizado</c:v>
                </c:pt>
              </c:strCache>
            </c:strRef>
          </c:tx>
          <c:spPr>
            <a:ln w="19050" cap="rnd" cmpd="sng" algn="ctr">
              <a:solidFill>
                <a:schemeClr val="accent2">
                  <a:shade val="95000"/>
                  <a:satMod val="105000"/>
                </a:schemeClr>
              </a:solidFill>
              <a:round/>
            </a:ln>
            <a:effectLst/>
          </c:spPr>
          <c:marker>
            <c:symbol val="circle"/>
            <c:size val="17"/>
            <c:spPr>
              <a:solidFill>
                <a:schemeClr val="lt1"/>
              </a:solidFill>
              <a:ln>
                <a:no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2"/>
                    </a:solidFill>
                    <a:latin typeface="+mn-lt"/>
                    <a:ea typeface="+mn-ea"/>
                    <a:cs typeface="+mn-cs"/>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35000"/>
                          <a:lumOff val="65000"/>
                        </a:schemeClr>
                      </a:solidFill>
                    </a:ln>
                    <a:effectLst/>
                  </c:spPr>
                </c15:leaderLines>
              </c:ext>
            </c:extLst>
          </c:dLbls>
          <c:cat>
            <c:strRef>
              <c:f>'Informe a2'!$C$9:$G$9</c:f>
              <c:strCache>
                <c:ptCount val="5"/>
                <c:pt idx="0">
                  <c:v>Punto inicial</c:v>
                </c:pt>
                <c:pt idx="1">
                  <c:v>Primer trimestre</c:v>
                </c:pt>
                <c:pt idx="2">
                  <c:v>Segundo trimestre</c:v>
                </c:pt>
                <c:pt idx="3">
                  <c:v>Tercer trimestre</c:v>
                </c:pt>
                <c:pt idx="4">
                  <c:v>Cuarto trimestre</c:v>
                </c:pt>
              </c:strCache>
            </c:strRef>
          </c:cat>
          <c:val>
            <c:numRef>
              <c:f>'Informe a2'!$C$11:$G$11</c:f>
              <c:numCache>
                <c:formatCode>0%</c:formatCode>
                <c:ptCount val="5"/>
                <c:pt idx="0">
                  <c:v>0</c:v>
                </c:pt>
                <c:pt idx="1">
                  <c:v>0</c:v>
                </c:pt>
              </c:numCache>
            </c:numRef>
          </c:val>
          <c:smooth val="0"/>
          <c:extLst>
            <c:ext xmlns:c16="http://schemas.microsoft.com/office/drawing/2014/chart" uri="{C3380CC4-5D6E-409C-BE32-E72D297353CC}">
              <c16:uniqueId val="{00000001-2F1A-4105-B934-37E22B73D986}"/>
            </c:ext>
          </c:extLst>
        </c:ser>
        <c:dLbls>
          <c:showLegendKey val="0"/>
          <c:showVal val="0"/>
          <c:showCatName val="0"/>
          <c:showSerName val="0"/>
          <c:showPercent val="0"/>
          <c:showBubbleSize val="0"/>
        </c:dLbls>
        <c:marker val="1"/>
        <c:smooth val="0"/>
        <c:axId val="235656784"/>
        <c:axId val="387863024"/>
      </c:lineChart>
      <c:catAx>
        <c:axId val="1167623584"/>
        <c:scaling>
          <c:orientation val="minMax"/>
        </c:scaling>
        <c:delete val="0"/>
        <c:axPos val="b"/>
        <c:numFmt formatCode="General" sourceLinked="1"/>
        <c:majorTickMark val="none"/>
        <c:minorTickMark val="none"/>
        <c:tickLblPos val="nextTo"/>
        <c:spPr>
          <a:noFill/>
          <a:ln w="25400" cap="flat" cmpd="sng" algn="ctr">
            <a:noFill/>
            <a:round/>
          </a:ln>
          <a:effectLst/>
        </c:spPr>
        <c:txPr>
          <a:bodyPr rot="-60000000" spcFirstLastPara="1" vertOverflow="ellipsis" vert="horz" wrap="square" anchor="ctr" anchorCtr="1"/>
          <a:lstStyle/>
          <a:p>
            <a:pPr>
              <a:defRPr sz="1000" b="0" i="0" u="none" strike="noStrike" kern="1200" baseline="0">
                <a:solidFill>
                  <a:schemeClr val="dk1">
                    <a:lumMod val="65000"/>
                    <a:lumOff val="35000"/>
                  </a:schemeClr>
                </a:solidFill>
                <a:latin typeface="+mn-lt"/>
                <a:ea typeface="+mn-ea"/>
                <a:cs typeface="+mn-cs"/>
              </a:defRPr>
            </a:pPr>
            <a:endParaRPr lang="es-CO"/>
          </a:p>
        </c:txPr>
        <c:crossAx val="1167622336"/>
        <c:crosses val="autoZero"/>
        <c:auto val="1"/>
        <c:lblAlgn val="ctr"/>
        <c:lblOffset val="100"/>
        <c:noMultiLvlLbl val="0"/>
      </c:catAx>
      <c:valAx>
        <c:axId val="1167622336"/>
        <c:scaling>
          <c:orientation val="minMax"/>
        </c:scaling>
        <c:delete val="1"/>
        <c:axPos val="l"/>
        <c:numFmt formatCode="0%" sourceLinked="1"/>
        <c:majorTickMark val="none"/>
        <c:minorTickMark val="none"/>
        <c:tickLblPos val="nextTo"/>
        <c:crossAx val="1167623584"/>
        <c:crosses val="autoZero"/>
        <c:crossBetween val="between"/>
      </c:valAx>
      <c:valAx>
        <c:axId val="387863024"/>
        <c:scaling>
          <c:orientation val="minMax"/>
        </c:scaling>
        <c:delete val="1"/>
        <c:axPos val="r"/>
        <c:numFmt formatCode="0%" sourceLinked="1"/>
        <c:majorTickMark val="out"/>
        <c:minorTickMark val="none"/>
        <c:tickLblPos val="nextTo"/>
        <c:crossAx val="235656784"/>
        <c:crosses val="max"/>
        <c:crossBetween val="between"/>
      </c:valAx>
      <c:catAx>
        <c:axId val="235656784"/>
        <c:scaling>
          <c:orientation val="minMax"/>
        </c:scaling>
        <c:delete val="1"/>
        <c:axPos val="b"/>
        <c:numFmt formatCode="General" sourceLinked="1"/>
        <c:majorTickMark val="out"/>
        <c:minorTickMark val="none"/>
        <c:tickLblPos val="nextTo"/>
        <c:crossAx val="387863024"/>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'Informe a2'!$B$22</c:f>
              <c:strCache>
                <c:ptCount val="1"/>
                <c:pt idx="0">
                  <c:v>Avance proyectado</c:v>
                </c:pt>
              </c:strCache>
            </c:strRef>
          </c:tx>
          <c:spPr>
            <a:ln w="19050" cap="rnd" cmpd="sng" algn="ctr">
              <a:solidFill>
                <a:schemeClr val="accent1">
                  <a:shade val="95000"/>
                  <a:satMod val="105000"/>
                </a:schemeClr>
              </a:solidFill>
              <a:round/>
            </a:ln>
            <a:effectLst/>
          </c:spPr>
          <c:marker>
            <c:symbol val="circle"/>
            <c:size val="17"/>
            <c:spPr>
              <a:solidFill>
                <a:schemeClr val="lt1"/>
              </a:solidFill>
              <a:ln>
                <a:no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1"/>
                    </a:solidFill>
                    <a:latin typeface="+mn-lt"/>
                    <a:ea typeface="+mn-ea"/>
                    <a:cs typeface="+mn-cs"/>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35000"/>
                          <a:lumOff val="65000"/>
                        </a:schemeClr>
                      </a:solidFill>
                    </a:ln>
                    <a:effectLst/>
                  </c:spPr>
                </c15:leaderLines>
              </c:ext>
            </c:extLst>
          </c:dLbls>
          <c:cat>
            <c:strRef>
              <c:f>'Informe a2'!$C$21:$G$21</c:f>
              <c:strCache>
                <c:ptCount val="5"/>
                <c:pt idx="0">
                  <c:v>Punto inicial</c:v>
                </c:pt>
                <c:pt idx="1">
                  <c:v>Primer trimestre</c:v>
                </c:pt>
                <c:pt idx="2">
                  <c:v>Segundo trimestre</c:v>
                </c:pt>
                <c:pt idx="3">
                  <c:v>Tercer trimestre</c:v>
                </c:pt>
                <c:pt idx="4">
                  <c:v>Cuarto trimestre</c:v>
                </c:pt>
              </c:strCache>
            </c:strRef>
          </c:cat>
          <c:val>
            <c:numRef>
              <c:f>'Informe a2'!$C$22:$G$22</c:f>
              <c:numCache>
                <c:formatCode>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0-AA8B-4CF9-BE56-6A71A939979A}"/>
            </c:ext>
          </c:extLst>
        </c:ser>
        <c:ser>
          <c:idx val="1"/>
          <c:order val="1"/>
          <c:tx>
            <c:strRef>
              <c:f>'Informe a2'!$B$23</c:f>
              <c:strCache>
                <c:ptCount val="1"/>
                <c:pt idx="0">
                  <c:v>Avance reportado</c:v>
                </c:pt>
              </c:strCache>
            </c:strRef>
          </c:tx>
          <c:spPr>
            <a:ln w="19050" cap="rnd" cmpd="sng" algn="ctr">
              <a:solidFill>
                <a:schemeClr val="accent2">
                  <a:shade val="95000"/>
                  <a:satMod val="105000"/>
                </a:schemeClr>
              </a:solidFill>
              <a:round/>
            </a:ln>
            <a:effectLst/>
          </c:spPr>
          <c:marker>
            <c:symbol val="circle"/>
            <c:size val="17"/>
            <c:spPr>
              <a:solidFill>
                <a:schemeClr val="lt1"/>
              </a:solidFill>
              <a:ln>
                <a:no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2"/>
                    </a:solidFill>
                    <a:latin typeface="+mn-lt"/>
                    <a:ea typeface="+mn-ea"/>
                    <a:cs typeface="+mn-cs"/>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35000"/>
                          <a:lumOff val="65000"/>
                        </a:schemeClr>
                      </a:solidFill>
                    </a:ln>
                    <a:effectLst/>
                  </c:spPr>
                </c15:leaderLines>
              </c:ext>
            </c:extLst>
          </c:dLbls>
          <c:cat>
            <c:strRef>
              <c:f>'Informe a2'!$C$21:$G$21</c:f>
              <c:strCache>
                <c:ptCount val="5"/>
                <c:pt idx="0">
                  <c:v>Punto inicial</c:v>
                </c:pt>
                <c:pt idx="1">
                  <c:v>Primer trimestre</c:v>
                </c:pt>
                <c:pt idx="2">
                  <c:v>Segundo trimestre</c:v>
                </c:pt>
                <c:pt idx="3">
                  <c:v>Tercer trimestre</c:v>
                </c:pt>
                <c:pt idx="4">
                  <c:v>Cuarto trimestre</c:v>
                </c:pt>
              </c:strCache>
            </c:strRef>
          </c:cat>
          <c:val>
            <c:numRef>
              <c:f>'Informe a2'!$C$23:$G$23</c:f>
              <c:numCache>
                <c:formatCode>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AA8B-4CF9-BE56-6A71A939979A}"/>
            </c:ext>
          </c:extLst>
        </c:ser>
        <c:dLbls>
          <c:dLblPos val="ctr"/>
          <c:showLegendKey val="0"/>
          <c:showVal val="1"/>
          <c:showCatName val="0"/>
          <c:showSerName val="0"/>
          <c:showPercent val="0"/>
          <c:showBubbleSize val="0"/>
        </c:dLbls>
        <c:marker val="1"/>
        <c:smooth val="0"/>
        <c:axId val="991370592"/>
        <c:axId val="991373088"/>
      </c:lineChart>
      <c:catAx>
        <c:axId val="991370592"/>
        <c:scaling>
          <c:orientation val="minMax"/>
        </c:scaling>
        <c:delete val="0"/>
        <c:axPos val="b"/>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dk1">
                    <a:lumMod val="65000"/>
                    <a:lumOff val="35000"/>
                  </a:schemeClr>
                </a:solidFill>
                <a:latin typeface="+mn-lt"/>
                <a:ea typeface="+mn-ea"/>
                <a:cs typeface="+mn-cs"/>
              </a:defRPr>
            </a:pPr>
            <a:endParaRPr lang="es-CO"/>
          </a:p>
        </c:txPr>
        <c:crossAx val="991373088"/>
        <c:crosses val="autoZero"/>
        <c:auto val="1"/>
        <c:lblAlgn val="ctr"/>
        <c:lblOffset val="100"/>
        <c:noMultiLvlLbl val="0"/>
      </c:catAx>
      <c:valAx>
        <c:axId val="991373088"/>
        <c:scaling>
          <c:orientation val="minMax"/>
        </c:scaling>
        <c:delete val="1"/>
        <c:axPos val="l"/>
        <c:numFmt formatCode="0%" sourceLinked="1"/>
        <c:majorTickMark val="none"/>
        <c:minorTickMark val="none"/>
        <c:tickLblPos val="nextTo"/>
        <c:crossAx val="99137059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'Informe a2'!$B$34</c:f>
              <c:strCache>
                <c:ptCount val="1"/>
                <c:pt idx="0">
                  <c:v>Avance proyectado</c:v>
                </c:pt>
              </c:strCache>
            </c:strRef>
          </c:tx>
          <c:spPr>
            <a:ln w="19050" cap="rnd" cmpd="sng" algn="ctr">
              <a:solidFill>
                <a:schemeClr val="accent1">
                  <a:shade val="95000"/>
                  <a:satMod val="105000"/>
                </a:schemeClr>
              </a:solidFill>
              <a:round/>
            </a:ln>
            <a:effectLst/>
          </c:spPr>
          <c:marker>
            <c:symbol val="circle"/>
            <c:size val="17"/>
            <c:spPr>
              <a:solidFill>
                <a:schemeClr val="lt1"/>
              </a:solidFill>
              <a:ln>
                <a:no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1"/>
                    </a:solidFill>
                    <a:latin typeface="+mn-lt"/>
                    <a:ea typeface="+mn-ea"/>
                    <a:cs typeface="+mn-cs"/>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35000"/>
                          <a:lumOff val="65000"/>
                        </a:schemeClr>
                      </a:solidFill>
                    </a:ln>
                    <a:effectLst/>
                  </c:spPr>
                </c15:leaderLines>
              </c:ext>
            </c:extLst>
          </c:dLbls>
          <c:cat>
            <c:strRef>
              <c:f>'Informe a2'!$C$33:$G$33</c:f>
              <c:strCache>
                <c:ptCount val="5"/>
                <c:pt idx="0">
                  <c:v>Punto inicial</c:v>
                </c:pt>
                <c:pt idx="1">
                  <c:v>Primer trimestre</c:v>
                </c:pt>
                <c:pt idx="2">
                  <c:v>Segundo trimestre</c:v>
                </c:pt>
                <c:pt idx="3">
                  <c:v>Tercer trimestre</c:v>
                </c:pt>
                <c:pt idx="4">
                  <c:v>Cuarto trimestre</c:v>
                </c:pt>
              </c:strCache>
            </c:strRef>
          </c:cat>
          <c:val>
            <c:numRef>
              <c:f>'Informe a2'!$C$34:$G$34</c:f>
              <c:numCache>
                <c:formatCode>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0-561A-4FA6-AF66-D2FAB7F528B7}"/>
            </c:ext>
          </c:extLst>
        </c:ser>
        <c:ser>
          <c:idx val="1"/>
          <c:order val="1"/>
          <c:tx>
            <c:strRef>
              <c:f>'Informe a2'!$B$35</c:f>
              <c:strCache>
                <c:ptCount val="1"/>
                <c:pt idx="0">
                  <c:v>Avance reportado</c:v>
                </c:pt>
              </c:strCache>
            </c:strRef>
          </c:tx>
          <c:spPr>
            <a:ln w="19050" cap="rnd" cmpd="sng" algn="ctr">
              <a:solidFill>
                <a:schemeClr val="accent2">
                  <a:shade val="95000"/>
                  <a:satMod val="105000"/>
                </a:schemeClr>
              </a:solidFill>
              <a:round/>
            </a:ln>
            <a:effectLst/>
          </c:spPr>
          <c:marker>
            <c:symbol val="circle"/>
            <c:size val="17"/>
            <c:spPr>
              <a:solidFill>
                <a:schemeClr val="lt1"/>
              </a:solidFill>
              <a:ln>
                <a:no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2"/>
                    </a:solidFill>
                    <a:latin typeface="+mn-lt"/>
                    <a:ea typeface="+mn-ea"/>
                    <a:cs typeface="+mn-cs"/>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35000"/>
                          <a:lumOff val="65000"/>
                        </a:schemeClr>
                      </a:solidFill>
                    </a:ln>
                    <a:effectLst/>
                  </c:spPr>
                </c15:leaderLines>
              </c:ext>
            </c:extLst>
          </c:dLbls>
          <c:cat>
            <c:strRef>
              <c:f>'Informe a2'!$C$33:$G$33</c:f>
              <c:strCache>
                <c:ptCount val="5"/>
                <c:pt idx="0">
                  <c:v>Punto inicial</c:v>
                </c:pt>
                <c:pt idx="1">
                  <c:v>Primer trimestre</c:v>
                </c:pt>
                <c:pt idx="2">
                  <c:v>Segundo trimestre</c:v>
                </c:pt>
                <c:pt idx="3">
                  <c:v>Tercer trimestre</c:v>
                </c:pt>
                <c:pt idx="4">
                  <c:v>Cuarto trimestre</c:v>
                </c:pt>
              </c:strCache>
            </c:strRef>
          </c:cat>
          <c:val>
            <c:numRef>
              <c:f>'Informe a2'!$C$35:$G$35</c:f>
              <c:numCache>
                <c:formatCode>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561A-4FA6-AF66-D2FAB7F528B7}"/>
            </c:ext>
          </c:extLst>
        </c:ser>
        <c:dLbls>
          <c:dLblPos val="ctr"/>
          <c:showLegendKey val="0"/>
          <c:showVal val="1"/>
          <c:showCatName val="0"/>
          <c:showSerName val="0"/>
          <c:showPercent val="0"/>
          <c:showBubbleSize val="0"/>
        </c:dLbls>
        <c:marker val="1"/>
        <c:smooth val="0"/>
        <c:axId val="991370592"/>
        <c:axId val="991373088"/>
      </c:lineChart>
      <c:catAx>
        <c:axId val="991370592"/>
        <c:scaling>
          <c:orientation val="minMax"/>
        </c:scaling>
        <c:delete val="0"/>
        <c:axPos val="b"/>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dk1">
                    <a:lumMod val="65000"/>
                    <a:lumOff val="35000"/>
                  </a:schemeClr>
                </a:solidFill>
                <a:latin typeface="+mn-lt"/>
                <a:ea typeface="+mn-ea"/>
                <a:cs typeface="+mn-cs"/>
              </a:defRPr>
            </a:pPr>
            <a:endParaRPr lang="es-CO"/>
          </a:p>
        </c:txPr>
        <c:crossAx val="991373088"/>
        <c:crosses val="autoZero"/>
        <c:auto val="1"/>
        <c:lblAlgn val="ctr"/>
        <c:lblOffset val="100"/>
        <c:noMultiLvlLbl val="0"/>
      </c:catAx>
      <c:valAx>
        <c:axId val="991373088"/>
        <c:scaling>
          <c:orientation val="minMax"/>
        </c:scaling>
        <c:delete val="1"/>
        <c:axPos val="l"/>
        <c:numFmt formatCode="0%" sourceLinked="1"/>
        <c:majorTickMark val="none"/>
        <c:minorTickMark val="none"/>
        <c:tickLblPos val="nextTo"/>
        <c:crossAx val="99137059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1"/>
          <c:order val="1"/>
          <c:tx>
            <c:strRef>
              <c:f>'Informe a2'!$B$46</c:f>
              <c:strCache>
                <c:ptCount val="1"/>
                <c:pt idx="0">
                  <c:v>Avance reportado</c:v>
                </c:pt>
              </c:strCache>
            </c:strRef>
          </c:tx>
          <c:spPr>
            <a:ln w="19050" cap="rnd" cmpd="sng" algn="ctr">
              <a:solidFill>
                <a:schemeClr val="accent2">
                  <a:shade val="95000"/>
                  <a:satMod val="105000"/>
                </a:schemeClr>
              </a:solidFill>
              <a:round/>
            </a:ln>
            <a:effectLst/>
          </c:spPr>
          <c:marker>
            <c:symbol val="circle"/>
            <c:size val="17"/>
            <c:spPr>
              <a:solidFill>
                <a:schemeClr val="lt1"/>
              </a:solidFill>
              <a:ln>
                <a:no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2"/>
                    </a:solidFill>
                    <a:latin typeface="+mn-lt"/>
                    <a:ea typeface="+mn-ea"/>
                    <a:cs typeface="+mn-cs"/>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35000"/>
                          <a:lumOff val="65000"/>
                        </a:schemeClr>
                      </a:solidFill>
                    </a:ln>
                    <a:effectLst/>
                  </c:spPr>
                </c15:leaderLines>
              </c:ext>
            </c:extLst>
          </c:dLbls>
          <c:cat>
            <c:strRef>
              <c:f>'Informe a2'!$C$45:$G$45</c:f>
              <c:strCache>
                <c:ptCount val="5"/>
                <c:pt idx="0">
                  <c:v>Punto inicial</c:v>
                </c:pt>
                <c:pt idx="1">
                  <c:v>Primer trimestre</c:v>
                </c:pt>
                <c:pt idx="2">
                  <c:v>Segundo trimestre</c:v>
                </c:pt>
                <c:pt idx="3">
                  <c:v>Tercer trimestre</c:v>
                </c:pt>
                <c:pt idx="4">
                  <c:v>Cuarto trimestre</c:v>
                </c:pt>
              </c:strCache>
            </c:strRef>
          </c:cat>
          <c:val>
            <c:numRef>
              <c:f>'Informe a2'!$C$46:$G$46</c:f>
              <c:numCache>
                <c:formatCode>0%</c:formatCode>
                <c:ptCount val="5"/>
                <c:pt idx="0">
                  <c:v>0</c:v>
                </c:pt>
                <c:pt idx="1">
                  <c:v>0.29409999999999997</c:v>
                </c:pt>
              </c:numCache>
            </c:numRef>
          </c:val>
          <c:smooth val="0"/>
          <c:extLst>
            <c:ext xmlns:c16="http://schemas.microsoft.com/office/drawing/2014/chart" uri="{C3380CC4-5D6E-409C-BE32-E72D297353CC}">
              <c16:uniqueId val="{00000001-290C-4A3D-AA53-18240984B36C}"/>
            </c:ext>
          </c:extLst>
        </c:ser>
        <c:dLbls>
          <c:dLblPos val="ctr"/>
          <c:showLegendKey val="0"/>
          <c:showVal val="1"/>
          <c:showCatName val="0"/>
          <c:showSerName val="0"/>
          <c:showPercent val="0"/>
          <c:showBubbleSize val="0"/>
        </c:dLbls>
        <c:marker val="1"/>
        <c:smooth val="0"/>
        <c:axId val="991370592"/>
        <c:axId val="991373088"/>
        <c:extLst>
          <c:ext xmlns:c15="http://schemas.microsoft.com/office/drawing/2012/chart" uri="{02D57815-91ED-43cb-92C2-25804820EDAC}">
            <c15:filteredLineSeries>
              <c15:ser>
                <c:idx val="0"/>
                <c:order val="0"/>
                <c:tx>
                  <c:strRef>
                    <c:extLst>
                      <c:ext uri="{02D57815-91ED-43cb-92C2-25804820EDAC}">
                        <c15:formulaRef>
                          <c15:sqref>'Informe a2'!#REF!</c15:sqref>
                        </c15:formulaRef>
                      </c:ext>
                    </c:extLst>
                    <c:strCache>
                      <c:ptCount val="1"/>
                      <c:pt idx="0">
                        <c:v>#¡REF!</c:v>
                      </c:pt>
                    </c:strCache>
                  </c:strRef>
                </c:tx>
                <c:spPr>
                  <a:ln w="19050" cap="rnd" cmpd="sng" algn="ctr">
                    <a:solidFill>
                      <a:schemeClr val="accent1">
                        <a:shade val="95000"/>
                        <a:satMod val="105000"/>
                      </a:schemeClr>
                    </a:solidFill>
                    <a:round/>
                  </a:ln>
                  <a:effectLst/>
                </c:spPr>
                <c:marker>
                  <c:symbol val="circle"/>
                  <c:size val="17"/>
                  <c:spPr>
                    <a:solidFill>
                      <a:schemeClr val="lt1"/>
                    </a:solidFill>
                    <a:ln>
                      <a:noFill/>
                    </a:ln>
                    <a:effectLst/>
                  </c:spPr>
                </c:marker>
                <c:dLbls>
                  <c:delete val="1"/>
                </c:dLbls>
                <c:cat>
                  <c:strRef>
                    <c:extLst>
                      <c:ext uri="{02D57815-91ED-43cb-92C2-25804820EDAC}">
                        <c15:formulaRef>
                          <c15:sqref>'Informe a2'!$C$45:$G$45</c15:sqref>
                        </c15:formulaRef>
                      </c:ext>
                    </c:extLst>
                    <c:strCache>
                      <c:ptCount val="5"/>
                      <c:pt idx="0">
                        <c:v>Punto inicial</c:v>
                      </c:pt>
                      <c:pt idx="1">
                        <c:v>Primer trimestre</c:v>
                      </c:pt>
                      <c:pt idx="2">
                        <c:v>Segundo trimestre</c:v>
                      </c:pt>
                      <c:pt idx="3">
                        <c:v>Tercer trimestre</c:v>
                      </c:pt>
                      <c:pt idx="4">
                        <c:v>Cuarto trimestre</c:v>
                      </c:pt>
                    </c:strCache>
                  </c:strRef>
                </c:cat>
                <c:val>
                  <c:numRef>
                    <c:extLst>
                      <c:ext uri="{02D57815-91ED-43cb-92C2-25804820EDAC}">
                        <c15:formulaRef>
                          <c15:sqref>'Informe a2'!#REF!</c15:sqref>
                        </c15:formulaRef>
                      </c:ext>
                    </c:extLst>
                    <c:numCache>
                      <c:formatCode>General</c:formatCode>
                      <c:ptCount val="1"/>
                      <c:pt idx="0">
                        <c:v>1</c:v>
                      </c:pt>
                    </c:numCache>
                  </c:numRef>
                </c:val>
                <c:smooth val="0"/>
                <c:extLst>
                  <c:ext xmlns:c16="http://schemas.microsoft.com/office/drawing/2014/chart" uri="{C3380CC4-5D6E-409C-BE32-E72D297353CC}">
                    <c16:uniqueId val="{00000000-290C-4A3D-AA53-18240984B36C}"/>
                  </c:ext>
                </c:extLst>
              </c15:ser>
            </c15:filteredLineSeries>
          </c:ext>
        </c:extLst>
      </c:lineChart>
      <c:catAx>
        <c:axId val="991370592"/>
        <c:scaling>
          <c:orientation val="minMax"/>
        </c:scaling>
        <c:delete val="0"/>
        <c:axPos val="b"/>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dk1">
                    <a:lumMod val="65000"/>
                    <a:lumOff val="35000"/>
                  </a:schemeClr>
                </a:solidFill>
                <a:latin typeface="+mn-lt"/>
                <a:ea typeface="+mn-ea"/>
                <a:cs typeface="+mn-cs"/>
              </a:defRPr>
            </a:pPr>
            <a:endParaRPr lang="es-CO"/>
          </a:p>
        </c:txPr>
        <c:crossAx val="991373088"/>
        <c:crosses val="autoZero"/>
        <c:auto val="1"/>
        <c:lblAlgn val="ctr"/>
        <c:lblOffset val="100"/>
        <c:noMultiLvlLbl val="0"/>
      </c:catAx>
      <c:valAx>
        <c:axId val="991373088"/>
        <c:scaling>
          <c:orientation val="minMax"/>
        </c:scaling>
        <c:delete val="1"/>
        <c:axPos val="l"/>
        <c:numFmt formatCode="0%" sourceLinked="1"/>
        <c:majorTickMark val="none"/>
        <c:minorTickMark val="none"/>
        <c:tickLblPos val="nextTo"/>
        <c:crossAx val="99137059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'Informe a2'!$B$71</c:f>
              <c:strCache>
                <c:ptCount val="1"/>
                <c:pt idx="0">
                  <c:v>Avance proyectado</c:v>
                </c:pt>
              </c:strCache>
            </c:strRef>
          </c:tx>
          <c:spPr>
            <a:ln w="19050" cap="rnd" cmpd="sng" algn="ctr">
              <a:solidFill>
                <a:schemeClr val="accent1">
                  <a:shade val="95000"/>
                  <a:satMod val="105000"/>
                </a:schemeClr>
              </a:solidFill>
              <a:round/>
            </a:ln>
            <a:effectLst/>
          </c:spPr>
          <c:marker>
            <c:symbol val="circle"/>
            <c:size val="17"/>
            <c:spPr>
              <a:solidFill>
                <a:schemeClr val="lt1"/>
              </a:solidFill>
              <a:ln>
                <a:no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1"/>
                    </a:solidFill>
                    <a:latin typeface="+mn-lt"/>
                    <a:ea typeface="+mn-ea"/>
                    <a:cs typeface="+mn-cs"/>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35000"/>
                          <a:lumOff val="65000"/>
                        </a:schemeClr>
                      </a:solidFill>
                    </a:ln>
                    <a:effectLst/>
                  </c:spPr>
                </c15:leaderLines>
              </c:ext>
            </c:extLst>
          </c:dLbls>
          <c:cat>
            <c:strRef>
              <c:f>'Informe a2'!$C$70:$G$70</c:f>
              <c:strCache>
                <c:ptCount val="5"/>
                <c:pt idx="0">
                  <c:v>Punto inicial</c:v>
                </c:pt>
                <c:pt idx="1">
                  <c:v>Primer trimestre</c:v>
                </c:pt>
                <c:pt idx="2">
                  <c:v>Segundo trimestre</c:v>
                </c:pt>
                <c:pt idx="3">
                  <c:v>Tercer trimestre</c:v>
                </c:pt>
                <c:pt idx="4">
                  <c:v>Cuarto trimestre</c:v>
                </c:pt>
              </c:strCache>
            </c:strRef>
          </c:cat>
          <c:val>
            <c:numRef>
              <c:f>'Informe a2'!$C$71:$G$71</c:f>
              <c:numCache>
                <c:formatCode>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0-E6FD-4BF9-9935-31C30CAAD75B}"/>
            </c:ext>
          </c:extLst>
        </c:ser>
        <c:ser>
          <c:idx val="1"/>
          <c:order val="1"/>
          <c:tx>
            <c:strRef>
              <c:f>'Informe a2'!$B$72</c:f>
              <c:strCache>
                <c:ptCount val="1"/>
                <c:pt idx="0">
                  <c:v>Avance reportado</c:v>
                </c:pt>
              </c:strCache>
            </c:strRef>
          </c:tx>
          <c:spPr>
            <a:ln w="19050" cap="rnd" cmpd="sng" algn="ctr">
              <a:solidFill>
                <a:schemeClr val="accent2">
                  <a:shade val="95000"/>
                  <a:satMod val="105000"/>
                </a:schemeClr>
              </a:solidFill>
              <a:round/>
            </a:ln>
            <a:effectLst/>
          </c:spPr>
          <c:marker>
            <c:symbol val="circle"/>
            <c:size val="17"/>
            <c:spPr>
              <a:solidFill>
                <a:schemeClr val="lt1"/>
              </a:solidFill>
              <a:ln>
                <a:no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2"/>
                    </a:solidFill>
                    <a:latin typeface="+mn-lt"/>
                    <a:ea typeface="+mn-ea"/>
                    <a:cs typeface="+mn-cs"/>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35000"/>
                          <a:lumOff val="65000"/>
                        </a:schemeClr>
                      </a:solidFill>
                    </a:ln>
                    <a:effectLst/>
                  </c:spPr>
                </c15:leaderLines>
              </c:ext>
            </c:extLst>
          </c:dLbls>
          <c:cat>
            <c:strRef>
              <c:f>'Informe a2'!$C$70:$G$70</c:f>
              <c:strCache>
                <c:ptCount val="5"/>
                <c:pt idx="0">
                  <c:v>Punto inicial</c:v>
                </c:pt>
                <c:pt idx="1">
                  <c:v>Primer trimestre</c:v>
                </c:pt>
                <c:pt idx="2">
                  <c:v>Segundo trimestre</c:v>
                </c:pt>
                <c:pt idx="3">
                  <c:v>Tercer trimestre</c:v>
                </c:pt>
                <c:pt idx="4">
                  <c:v>Cuarto trimestre</c:v>
                </c:pt>
              </c:strCache>
            </c:strRef>
          </c:cat>
          <c:val>
            <c:numRef>
              <c:f>'Informe a2'!$C$72:$G$72</c:f>
              <c:numCache>
                <c:formatCode>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E6FD-4BF9-9935-31C30CAAD75B}"/>
            </c:ext>
          </c:extLst>
        </c:ser>
        <c:dLbls>
          <c:dLblPos val="ctr"/>
          <c:showLegendKey val="0"/>
          <c:showVal val="1"/>
          <c:showCatName val="0"/>
          <c:showSerName val="0"/>
          <c:showPercent val="0"/>
          <c:showBubbleSize val="0"/>
        </c:dLbls>
        <c:marker val="1"/>
        <c:smooth val="0"/>
        <c:axId val="991370592"/>
        <c:axId val="991373088"/>
      </c:lineChart>
      <c:catAx>
        <c:axId val="991370592"/>
        <c:scaling>
          <c:orientation val="minMax"/>
        </c:scaling>
        <c:delete val="0"/>
        <c:axPos val="b"/>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dk1">
                    <a:lumMod val="65000"/>
                    <a:lumOff val="35000"/>
                  </a:schemeClr>
                </a:solidFill>
                <a:latin typeface="+mn-lt"/>
                <a:ea typeface="+mn-ea"/>
                <a:cs typeface="+mn-cs"/>
              </a:defRPr>
            </a:pPr>
            <a:endParaRPr lang="es-CO"/>
          </a:p>
        </c:txPr>
        <c:crossAx val="991373088"/>
        <c:crosses val="autoZero"/>
        <c:auto val="1"/>
        <c:lblAlgn val="ctr"/>
        <c:lblOffset val="100"/>
        <c:noMultiLvlLbl val="0"/>
      </c:catAx>
      <c:valAx>
        <c:axId val="991373088"/>
        <c:scaling>
          <c:orientation val="minMax"/>
        </c:scaling>
        <c:delete val="1"/>
        <c:axPos val="l"/>
        <c:numFmt formatCode="0%" sourceLinked="1"/>
        <c:majorTickMark val="none"/>
        <c:minorTickMark val="none"/>
        <c:tickLblPos val="nextTo"/>
        <c:crossAx val="99137059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'Informe a2'!$B$83</c:f>
              <c:strCache>
                <c:ptCount val="1"/>
                <c:pt idx="0">
                  <c:v>Avance proyectado</c:v>
                </c:pt>
              </c:strCache>
            </c:strRef>
          </c:tx>
          <c:spPr>
            <a:ln w="19050" cap="rnd" cmpd="sng" algn="ctr">
              <a:solidFill>
                <a:schemeClr val="accent1">
                  <a:shade val="95000"/>
                  <a:satMod val="105000"/>
                </a:schemeClr>
              </a:solidFill>
              <a:round/>
            </a:ln>
            <a:effectLst/>
          </c:spPr>
          <c:marker>
            <c:symbol val="circle"/>
            <c:size val="17"/>
            <c:spPr>
              <a:solidFill>
                <a:schemeClr val="lt1"/>
              </a:solidFill>
              <a:ln>
                <a:no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1"/>
                    </a:solidFill>
                    <a:latin typeface="+mn-lt"/>
                    <a:ea typeface="+mn-ea"/>
                    <a:cs typeface="+mn-cs"/>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35000"/>
                          <a:lumOff val="65000"/>
                        </a:schemeClr>
                      </a:solidFill>
                    </a:ln>
                    <a:effectLst/>
                  </c:spPr>
                </c15:leaderLines>
              </c:ext>
            </c:extLst>
          </c:dLbls>
          <c:cat>
            <c:strRef>
              <c:f>'Informe a2'!$C$82:$G$82</c:f>
              <c:strCache>
                <c:ptCount val="5"/>
                <c:pt idx="0">
                  <c:v>Punto inicial</c:v>
                </c:pt>
                <c:pt idx="1">
                  <c:v>Primer trimestre</c:v>
                </c:pt>
                <c:pt idx="2">
                  <c:v>Segundo trimestre</c:v>
                </c:pt>
                <c:pt idx="3">
                  <c:v>Tercer trimestre</c:v>
                </c:pt>
                <c:pt idx="4">
                  <c:v>Cuarto trimestre</c:v>
                </c:pt>
              </c:strCache>
            </c:strRef>
          </c:cat>
          <c:val>
            <c:numRef>
              <c:f>'Informe a2'!$C$83:$G$83</c:f>
              <c:numCache>
                <c:formatCode>0%</c:formatCode>
                <c:ptCount val="5"/>
                <c:pt idx="0">
                  <c:v>0</c:v>
                </c:pt>
                <c:pt idx="1">
                  <c:v>0.16</c:v>
                </c:pt>
                <c:pt idx="2">
                  <c:v>0.24</c:v>
                </c:pt>
                <c:pt idx="3">
                  <c:v>0.37</c:v>
                </c:pt>
                <c:pt idx="4">
                  <c:v>1</c:v>
                </c:pt>
              </c:numCache>
            </c:numRef>
          </c:val>
          <c:smooth val="0"/>
          <c:extLst>
            <c:ext xmlns:c16="http://schemas.microsoft.com/office/drawing/2014/chart" uri="{C3380CC4-5D6E-409C-BE32-E72D297353CC}">
              <c16:uniqueId val="{00000000-F9C5-4941-8B2B-8F7A0350BD69}"/>
            </c:ext>
          </c:extLst>
        </c:ser>
        <c:ser>
          <c:idx val="1"/>
          <c:order val="1"/>
          <c:tx>
            <c:strRef>
              <c:f>'Informe a2'!$B$84</c:f>
              <c:strCache>
                <c:ptCount val="1"/>
                <c:pt idx="0">
                  <c:v>Avance reportado</c:v>
                </c:pt>
              </c:strCache>
            </c:strRef>
          </c:tx>
          <c:spPr>
            <a:ln w="19050" cap="rnd" cmpd="sng" algn="ctr">
              <a:solidFill>
                <a:schemeClr val="accent2">
                  <a:shade val="95000"/>
                  <a:satMod val="105000"/>
                </a:schemeClr>
              </a:solidFill>
              <a:round/>
            </a:ln>
            <a:effectLst/>
          </c:spPr>
          <c:marker>
            <c:symbol val="circle"/>
            <c:size val="17"/>
            <c:spPr>
              <a:solidFill>
                <a:schemeClr val="lt1"/>
              </a:solidFill>
              <a:ln>
                <a:no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2"/>
                    </a:solidFill>
                    <a:latin typeface="+mn-lt"/>
                    <a:ea typeface="+mn-ea"/>
                    <a:cs typeface="+mn-cs"/>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35000"/>
                          <a:lumOff val="65000"/>
                        </a:schemeClr>
                      </a:solidFill>
                    </a:ln>
                    <a:effectLst/>
                  </c:spPr>
                </c15:leaderLines>
              </c:ext>
            </c:extLst>
          </c:dLbls>
          <c:cat>
            <c:strRef>
              <c:f>'Informe a2'!$C$82:$G$82</c:f>
              <c:strCache>
                <c:ptCount val="5"/>
                <c:pt idx="0">
                  <c:v>Punto inicial</c:v>
                </c:pt>
                <c:pt idx="1">
                  <c:v>Primer trimestre</c:v>
                </c:pt>
                <c:pt idx="2">
                  <c:v>Segundo trimestre</c:v>
                </c:pt>
                <c:pt idx="3">
                  <c:v>Tercer trimestre</c:v>
                </c:pt>
                <c:pt idx="4">
                  <c:v>Cuarto trimestre</c:v>
                </c:pt>
              </c:strCache>
            </c:strRef>
          </c:cat>
          <c:val>
            <c:numRef>
              <c:f>'Informe a2'!$C$84:$G$84</c:f>
              <c:numCache>
                <c:formatCode>0%</c:formatCode>
                <c:ptCount val="5"/>
                <c:pt idx="0">
                  <c:v>0</c:v>
                </c:pt>
                <c:pt idx="1">
                  <c:v>0.02</c:v>
                </c:pt>
                <c:pt idx="2">
                  <c:v>0.02</c:v>
                </c:pt>
              </c:numCache>
            </c:numRef>
          </c:val>
          <c:smooth val="0"/>
          <c:extLst>
            <c:ext xmlns:c16="http://schemas.microsoft.com/office/drawing/2014/chart" uri="{C3380CC4-5D6E-409C-BE32-E72D297353CC}">
              <c16:uniqueId val="{00000001-F9C5-4941-8B2B-8F7A0350BD69}"/>
            </c:ext>
          </c:extLst>
        </c:ser>
        <c:dLbls>
          <c:dLblPos val="ctr"/>
          <c:showLegendKey val="0"/>
          <c:showVal val="1"/>
          <c:showCatName val="0"/>
          <c:showSerName val="0"/>
          <c:showPercent val="0"/>
          <c:showBubbleSize val="0"/>
        </c:dLbls>
        <c:marker val="1"/>
        <c:smooth val="0"/>
        <c:axId val="991370592"/>
        <c:axId val="991373088"/>
      </c:lineChart>
      <c:catAx>
        <c:axId val="991370592"/>
        <c:scaling>
          <c:orientation val="minMax"/>
        </c:scaling>
        <c:delete val="0"/>
        <c:axPos val="b"/>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dk1">
                    <a:lumMod val="65000"/>
                    <a:lumOff val="35000"/>
                  </a:schemeClr>
                </a:solidFill>
                <a:latin typeface="+mn-lt"/>
                <a:ea typeface="+mn-ea"/>
                <a:cs typeface="+mn-cs"/>
              </a:defRPr>
            </a:pPr>
            <a:endParaRPr lang="es-CO"/>
          </a:p>
        </c:txPr>
        <c:crossAx val="991373088"/>
        <c:crosses val="autoZero"/>
        <c:auto val="1"/>
        <c:lblAlgn val="ctr"/>
        <c:lblOffset val="100"/>
        <c:noMultiLvlLbl val="0"/>
      </c:catAx>
      <c:valAx>
        <c:axId val="991373088"/>
        <c:scaling>
          <c:orientation val="minMax"/>
        </c:scaling>
        <c:delete val="1"/>
        <c:axPos val="l"/>
        <c:numFmt formatCode="0%" sourceLinked="1"/>
        <c:majorTickMark val="none"/>
        <c:minorTickMark val="none"/>
        <c:tickLblPos val="nextTo"/>
        <c:crossAx val="99137059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'Informe a2'!$B$96</c:f>
              <c:strCache>
                <c:ptCount val="1"/>
                <c:pt idx="0">
                  <c:v>Avance proyectado</c:v>
                </c:pt>
              </c:strCache>
            </c:strRef>
          </c:tx>
          <c:spPr>
            <a:ln w="19050" cap="rnd" cmpd="sng" algn="ctr">
              <a:solidFill>
                <a:schemeClr val="accent1">
                  <a:shade val="95000"/>
                  <a:satMod val="105000"/>
                </a:schemeClr>
              </a:solidFill>
              <a:round/>
            </a:ln>
            <a:effectLst/>
          </c:spPr>
          <c:marker>
            <c:symbol val="circle"/>
            <c:size val="17"/>
            <c:spPr>
              <a:solidFill>
                <a:schemeClr val="lt1"/>
              </a:solidFill>
              <a:ln>
                <a:no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1"/>
                    </a:solidFill>
                    <a:latin typeface="+mn-lt"/>
                    <a:ea typeface="+mn-ea"/>
                    <a:cs typeface="+mn-cs"/>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35000"/>
                          <a:lumOff val="65000"/>
                        </a:schemeClr>
                      </a:solidFill>
                    </a:ln>
                    <a:effectLst/>
                  </c:spPr>
                </c15:leaderLines>
              </c:ext>
            </c:extLst>
          </c:dLbls>
          <c:cat>
            <c:strRef>
              <c:f>'Informe a2'!$C$95:$G$95</c:f>
              <c:strCache>
                <c:ptCount val="5"/>
                <c:pt idx="0">
                  <c:v>Punto inicial</c:v>
                </c:pt>
                <c:pt idx="1">
                  <c:v>Primer trimestre</c:v>
                </c:pt>
                <c:pt idx="2">
                  <c:v>Segundo trimestre</c:v>
                </c:pt>
                <c:pt idx="3">
                  <c:v>Tercer trimestre</c:v>
                </c:pt>
                <c:pt idx="4">
                  <c:v>Cuarto trimestre</c:v>
                </c:pt>
              </c:strCache>
            </c:strRef>
          </c:cat>
          <c:val>
            <c:numRef>
              <c:f>'Informe a2'!$C$96:$G$96</c:f>
              <c:numCache>
                <c:formatCode>0%</c:formatCode>
                <c:ptCount val="5"/>
                <c:pt idx="0">
                  <c:v>0</c:v>
                </c:pt>
                <c:pt idx="1">
                  <c:v>0.19</c:v>
                </c:pt>
                <c:pt idx="2">
                  <c:v>0.41</c:v>
                </c:pt>
                <c:pt idx="3">
                  <c:v>0.64</c:v>
                </c:pt>
                <c:pt idx="4">
                  <c:v>1</c:v>
                </c:pt>
              </c:numCache>
            </c:numRef>
          </c:val>
          <c:smooth val="0"/>
          <c:extLst>
            <c:ext xmlns:c16="http://schemas.microsoft.com/office/drawing/2014/chart" uri="{C3380CC4-5D6E-409C-BE32-E72D297353CC}">
              <c16:uniqueId val="{00000000-52B9-4E48-9D09-E3C123BF9283}"/>
            </c:ext>
          </c:extLst>
        </c:ser>
        <c:ser>
          <c:idx val="1"/>
          <c:order val="1"/>
          <c:tx>
            <c:strRef>
              <c:f>'Informe a2'!$B$97</c:f>
              <c:strCache>
                <c:ptCount val="1"/>
                <c:pt idx="0">
                  <c:v>Avance reportado</c:v>
                </c:pt>
              </c:strCache>
            </c:strRef>
          </c:tx>
          <c:spPr>
            <a:ln w="19050" cap="rnd" cmpd="sng" algn="ctr">
              <a:solidFill>
                <a:schemeClr val="accent2">
                  <a:shade val="95000"/>
                  <a:satMod val="105000"/>
                </a:schemeClr>
              </a:solidFill>
              <a:round/>
            </a:ln>
            <a:effectLst/>
          </c:spPr>
          <c:marker>
            <c:symbol val="circle"/>
            <c:size val="17"/>
            <c:spPr>
              <a:solidFill>
                <a:schemeClr val="lt1"/>
              </a:solidFill>
              <a:ln>
                <a:noFill/>
              </a:ln>
              <a:effectLst/>
            </c:spPr>
          </c:marker>
          <c:dLbls>
            <c:dLbl>
              <c:idx val="1"/>
              <c:layout>
                <c:manualLayout>
                  <c:x val="-3.0113871350188868E-2"/>
                  <c:y val="3.5277777777777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2B9-4E48-9D09-E3C123BF9283}"/>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2"/>
                    </a:solidFill>
                    <a:latin typeface="+mn-lt"/>
                    <a:ea typeface="+mn-ea"/>
                    <a:cs typeface="+mn-cs"/>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35000"/>
                          <a:lumOff val="65000"/>
                        </a:schemeClr>
                      </a:solidFill>
                    </a:ln>
                    <a:effectLst/>
                  </c:spPr>
                </c15:leaderLines>
              </c:ext>
            </c:extLst>
          </c:dLbls>
          <c:cat>
            <c:strRef>
              <c:f>'Informe a2'!$C$95:$G$95</c:f>
              <c:strCache>
                <c:ptCount val="5"/>
                <c:pt idx="0">
                  <c:v>Punto inicial</c:v>
                </c:pt>
                <c:pt idx="1">
                  <c:v>Primer trimestre</c:v>
                </c:pt>
                <c:pt idx="2">
                  <c:v>Segundo trimestre</c:v>
                </c:pt>
                <c:pt idx="3">
                  <c:v>Tercer trimestre</c:v>
                </c:pt>
                <c:pt idx="4">
                  <c:v>Cuarto trimestre</c:v>
                </c:pt>
              </c:strCache>
            </c:strRef>
          </c:cat>
          <c:val>
            <c:numRef>
              <c:f>'Informe a2'!$C$97:$G$97</c:f>
              <c:numCache>
                <c:formatCode>0%</c:formatCode>
                <c:ptCount val="5"/>
                <c:pt idx="0">
                  <c:v>0</c:v>
                </c:pt>
                <c:pt idx="1">
                  <c:v>0.04</c:v>
                </c:pt>
                <c:pt idx="2">
                  <c:v>0.04</c:v>
                </c:pt>
              </c:numCache>
            </c:numRef>
          </c:val>
          <c:smooth val="0"/>
          <c:extLst>
            <c:ext xmlns:c16="http://schemas.microsoft.com/office/drawing/2014/chart" uri="{C3380CC4-5D6E-409C-BE32-E72D297353CC}">
              <c16:uniqueId val="{00000002-52B9-4E48-9D09-E3C123BF9283}"/>
            </c:ext>
          </c:extLst>
        </c:ser>
        <c:dLbls>
          <c:dLblPos val="ctr"/>
          <c:showLegendKey val="0"/>
          <c:showVal val="1"/>
          <c:showCatName val="0"/>
          <c:showSerName val="0"/>
          <c:showPercent val="0"/>
          <c:showBubbleSize val="0"/>
        </c:dLbls>
        <c:marker val="1"/>
        <c:smooth val="0"/>
        <c:axId val="991370592"/>
        <c:axId val="991373088"/>
      </c:lineChart>
      <c:catAx>
        <c:axId val="991370592"/>
        <c:scaling>
          <c:orientation val="minMax"/>
        </c:scaling>
        <c:delete val="0"/>
        <c:axPos val="b"/>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dk1">
                    <a:lumMod val="65000"/>
                    <a:lumOff val="35000"/>
                  </a:schemeClr>
                </a:solidFill>
                <a:latin typeface="+mn-lt"/>
                <a:ea typeface="+mn-ea"/>
                <a:cs typeface="+mn-cs"/>
              </a:defRPr>
            </a:pPr>
            <a:endParaRPr lang="es-CO"/>
          </a:p>
        </c:txPr>
        <c:crossAx val="991373088"/>
        <c:crosses val="autoZero"/>
        <c:auto val="1"/>
        <c:lblAlgn val="ctr"/>
        <c:lblOffset val="100"/>
        <c:noMultiLvlLbl val="0"/>
      </c:catAx>
      <c:valAx>
        <c:axId val="991373088"/>
        <c:scaling>
          <c:orientation val="minMax"/>
        </c:scaling>
        <c:delete val="1"/>
        <c:axPos val="l"/>
        <c:numFmt formatCode="0%" sourceLinked="1"/>
        <c:majorTickMark val="none"/>
        <c:minorTickMark val="none"/>
        <c:tickLblPos val="nextTo"/>
        <c:crossAx val="99137059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'Informe a2'!$B$108</c:f>
              <c:strCache>
                <c:ptCount val="1"/>
                <c:pt idx="0">
                  <c:v>Avance proyectado</c:v>
                </c:pt>
              </c:strCache>
            </c:strRef>
          </c:tx>
          <c:spPr>
            <a:ln w="19050" cap="rnd" cmpd="sng" algn="ctr">
              <a:solidFill>
                <a:schemeClr val="accent1">
                  <a:shade val="95000"/>
                  <a:satMod val="105000"/>
                </a:schemeClr>
              </a:solidFill>
              <a:round/>
            </a:ln>
            <a:effectLst/>
          </c:spPr>
          <c:marker>
            <c:symbol val="circle"/>
            <c:size val="17"/>
            <c:spPr>
              <a:solidFill>
                <a:schemeClr val="lt1"/>
              </a:solidFill>
              <a:ln>
                <a:no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1"/>
                    </a:solidFill>
                    <a:latin typeface="+mn-lt"/>
                    <a:ea typeface="+mn-ea"/>
                    <a:cs typeface="+mn-cs"/>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35000"/>
                          <a:lumOff val="65000"/>
                        </a:schemeClr>
                      </a:solidFill>
                    </a:ln>
                    <a:effectLst/>
                  </c:spPr>
                </c15:leaderLines>
              </c:ext>
            </c:extLst>
          </c:dLbls>
          <c:cat>
            <c:strRef>
              <c:f>'Informe a2'!$C$107:$G$107</c:f>
              <c:strCache>
                <c:ptCount val="5"/>
                <c:pt idx="0">
                  <c:v>Punto inicial</c:v>
                </c:pt>
                <c:pt idx="1">
                  <c:v>Primer trimestre</c:v>
                </c:pt>
                <c:pt idx="2">
                  <c:v>Segundo trimestre</c:v>
                </c:pt>
                <c:pt idx="3">
                  <c:v>Tercer trimestre</c:v>
                </c:pt>
                <c:pt idx="4">
                  <c:v>Cuarto trimestre</c:v>
                </c:pt>
              </c:strCache>
            </c:strRef>
          </c:cat>
          <c:val>
            <c:numRef>
              <c:f>'Informe a2'!$C$108:$G$108</c:f>
              <c:numCache>
                <c:formatCode>0%</c:formatCode>
                <c:ptCount val="5"/>
                <c:pt idx="0">
                  <c:v>0</c:v>
                </c:pt>
                <c:pt idx="1">
                  <c:v>0</c:v>
                </c:pt>
                <c:pt idx="2">
                  <c:v>0.5</c:v>
                </c:pt>
                <c:pt idx="3">
                  <c:v>0.5</c:v>
                </c:pt>
                <c:pt idx="4">
                  <c:v>1</c:v>
                </c:pt>
              </c:numCache>
            </c:numRef>
          </c:val>
          <c:smooth val="0"/>
          <c:extLst>
            <c:ext xmlns:c16="http://schemas.microsoft.com/office/drawing/2014/chart" uri="{C3380CC4-5D6E-409C-BE32-E72D297353CC}">
              <c16:uniqueId val="{00000000-74A9-4DB9-9EA9-64D83D5677D1}"/>
            </c:ext>
          </c:extLst>
        </c:ser>
        <c:ser>
          <c:idx val="1"/>
          <c:order val="1"/>
          <c:tx>
            <c:strRef>
              <c:f>'Informe a2'!$B$109</c:f>
              <c:strCache>
                <c:ptCount val="1"/>
                <c:pt idx="0">
                  <c:v>Avance reportado</c:v>
                </c:pt>
              </c:strCache>
            </c:strRef>
          </c:tx>
          <c:spPr>
            <a:ln w="19050" cap="rnd" cmpd="sng" algn="ctr">
              <a:solidFill>
                <a:schemeClr val="accent2">
                  <a:shade val="95000"/>
                  <a:satMod val="105000"/>
                </a:schemeClr>
              </a:solidFill>
              <a:round/>
            </a:ln>
            <a:effectLst/>
          </c:spPr>
          <c:marker>
            <c:symbol val="circle"/>
            <c:size val="17"/>
            <c:spPr>
              <a:solidFill>
                <a:schemeClr val="lt1"/>
              </a:solidFill>
              <a:ln>
                <a:no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2"/>
                    </a:solidFill>
                    <a:latin typeface="+mn-lt"/>
                    <a:ea typeface="+mn-ea"/>
                    <a:cs typeface="+mn-cs"/>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35000"/>
                          <a:lumOff val="65000"/>
                        </a:schemeClr>
                      </a:solidFill>
                    </a:ln>
                    <a:effectLst/>
                  </c:spPr>
                </c15:leaderLines>
              </c:ext>
            </c:extLst>
          </c:dLbls>
          <c:cat>
            <c:strRef>
              <c:f>'Informe a2'!$C$107:$G$107</c:f>
              <c:strCache>
                <c:ptCount val="5"/>
                <c:pt idx="0">
                  <c:v>Punto inicial</c:v>
                </c:pt>
                <c:pt idx="1">
                  <c:v>Primer trimestre</c:v>
                </c:pt>
                <c:pt idx="2">
                  <c:v>Segundo trimestre</c:v>
                </c:pt>
                <c:pt idx="3">
                  <c:v>Tercer trimestre</c:v>
                </c:pt>
                <c:pt idx="4">
                  <c:v>Cuarto trimestre</c:v>
                </c:pt>
              </c:strCache>
            </c:strRef>
          </c:cat>
          <c:val>
            <c:numRef>
              <c:f>'Informe a2'!$C$109:$G$109</c:f>
              <c:numCache>
                <c:formatCode>0%</c:formatCode>
                <c:ptCount val="5"/>
                <c:pt idx="0">
                  <c:v>0</c:v>
                </c:pt>
                <c:pt idx="1">
                  <c:v>0</c:v>
                </c:pt>
                <c:pt idx="2">
                  <c:v>0</c:v>
                </c:pt>
              </c:numCache>
            </c:numRef>
          </c:val>
          <c:smooth val="0"/>
          <c:extLst>
            <c:ext xmlns:c16="http://schemas.microsoft.com/office/drawing/2014/chart" uri="{C3380CC4-5D6E-409C-BE32-E72D297353CC}">
              <c16:uniqueId val="{00000001-74A9-4DB9-9EA9-64D83D5677D1}"/>
            </c:ext>
          </c:extLst>
        </c:ser>
        <c:dLbls>
          <c:dLblPos val="ctr"/>
          <c:showLegendKey val="0"/>
          <c:showVal val="1"/>
          <c:showCatName val="0"/>
          <c:showSerName val="0"/>
          <c:showPercent val="0"/>
          <c:showBubbleSize val="0"/>
        </c:dLbls>
        <c:marker val="1"/>
        <c:smooth val="0"/>
        <c:axId val="991370592"/>
        <c:axId val="991373088"/>
      </c:lineChart>
      <c:catAx>
        <c:axId val="991370592"/>
        <c:scaling>
          <c:orientation val="minMax"/>
        </c:scaling>
        <c:delete val="0"/>
        <c:axPos val="b"/>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dk1">
                    <a:lumMod val="65000"/>
                    <a:lumOff val="35000"/>
                  </a:schemeClr>
                </a:solidFill>
                <a:latin typeface="+mn-lt"/>
                <a:ea typeface="+mn-ea"/>
                <a:cs typeface="+mn-cs"/>
              </a:defRPr>
            </a:pPr>
            <a:endParaRPr lang="es-CO"/>
          </a:p>
        </c:txPr>
        <c:crossAx val="991373088"/>
        <c:crosses val="autoZero"/>
        <c:auto val="1"/>
        <c:lblAlgn val="ctr"/>
        <c:lblOffset val="100"/>
        <c:noMultiLvlLbl val="0"/>
      </c:catAx>
      <c:valAx>
        <c:axId val="991373088"/>
        <c:scaling>
          <c:orientation val="minMax"/>
        </c:scaling>
        <c:delete val="1"/>
        <c:axPos val="l"/>
        <c:numFmt formatCode="0%" sourceLinked="1"/>
        <c:majorTickMark val="none"/>
        <c:minorTickMark val="none"/>
        <c:tickLblPos val="nextTo"/>
        <c:crossAx val="99137059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'Informe a1'!$B$34</c:f>
              <c:strCache>
                <c:ptCount val="1"/>
                <c:pt idx="0">
                  <c:v>Avance proyectado</c:v>
                </c:pt>
              </c:strCache>
            </c:strRef>
          </c:tx>
          <c:spPr>
            <a:ln w="19050" cap="rnd" cmpd="sng" algn="ctr">
              <a:solidFill>
                <a:schemeClr val="accent1">
                  <a:shade val="95000"/>
                  <a:satMod val="105000"/>
                </a:schemeClr>
              </a:solidFill>
              <a:round/>
            </a:ln>
            <a:effectLst/>
          </c:spPr>
          <c:marker>
            <c:symbol val="circle"/>
            <c:size val="17"/>
            <c:spPr>
              <a:solidFill>
                <a:schemeClr val="lt1"/>
              </a:solidFill>
              <a:ln>
                <a:no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1"/>
                    </a:solidFill>
                    <a:latin typeface="+mn-lt"/>
                    <a:ea typeface="+mn-ea"/>
                    <a:cs typeface="+mn-cs"/>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35000"/>
                          <a:lumOff val="65000"/>
                        </a:schemeClr>
                      </a:solidFill>
                    </a:ln>
                    <a:effectLst/>
                  </c:spPr>
                </c15:leaderLines>
              </c:ext>
            </c:extLst>
          </c:dLbls>
          <c:cat>
            <c:strRef>
              <c:f>'Informe a1'!$C$33:$G$33</c:f>
              <c:strCache>
                <c:ptCount val="5"/>
                <c:pt idx="0">
                  <c:v>Punto inicial</c:v>
                </c:pt>
                <c:pt idx="1">
                  <c:v>Primer trimestre</c:v>
                </c:pt>
                <c:pt idx="2">
                  <c:v>Segundo trimestre</c:v>
                </c:pt>
                <c:pt idx="3">
                  <c:v>Tercer trimestre</c:v>
                </c:pt>
                <c:pt idx="4">
                  <c:v>Cuarto trimestre</c:v>
                </c:pt>
              </c:strCache>
            </c:strRef>
          </c:cat>
          <c:val>
            <c:numRef>
              <c:f>'Informe a1'!$C$34:$G$34</c:f>
              <c:numCache>
                <c:formatCode>0%</c:formatCode>
                <c:ptCount val="5"/>
                <c:pt idx="0">
                  <c:v>0</c:v>
                </c:pt>
                <c:pt idx="1">
                  <c:v>0.05</c:v>
                </c:pt>
                <c:pt idx="2">
                  <c:v>0.27</c:v>
                </c:pt>
                <c:pt idx="3">
                  <c:v>0.41</c:v>
                </c:pt>
                <c:pt idx="4">
                  <c:v>1</c:v>
                </c:pt>
              </c:numCache>
            </c:numRef>
          </c:val>
          <c:smooth val="0"/>
          <c:extLst>
            <c:ext xmlns:c16="http://schemas.microsoft.com/office/drawing/2014/chart" uri="{C3380CC4-5D6E-409C-BE32-E72D297353CC}">
              <c16:uniqueId val="{00000000-93EC-4CCA-8791-46D81839CB6D}"/>
            </c:ext>
          </c:extLst>
        </c:ser>
        <c:ser>
          <c:idx val="1"/>
          <c:order val="1"/>
          <c:tx>
            <c:strRef>
              <c:f>'Informe a1'!$B$35</c:f>
              <c:strCache>
                <c:ptCount val="1"/>
                <c:pt idx="0">
                  <c:v>Avance reportado</c:v>
                </c:pt>
              </c:strCache>
            </c:strRef>
          </c:tx>
          <c:spPr>
            <a:ln w="19050" cap="rnd" cmpd="sng" algn="ctr">
              <a:solidFill>
                <a:schemeClr val="accent2">
                  <a:shade val="95000"/>
                  <a:satMod val="105000"/>
                </a:schemeClr>
              </a:solidFill>
              <a:round/>
            </a:ln>
            <a:effectLst/>
          </c:spPr>
          <c:marker>
            <c:symbol val="circle"/>
            <c:size val="17"/>
            <c:spPr>
              <a:solidFill>
                <a:schemeClr val="lt1"/>
              </a:solidFill>
              <a:ln>
                <a:no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2"/>
                    </a:solidFill>
                    <a:latin typeface="+mn-lt"/>
                    <a:ea typeface="+mn-ea"/>
                    <a:cs typeface="+mn-cs"/>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35000"/>
                          <a:lumOff val="65000"/>
                        </a:schemeClr>
                      </a:solidFill>
                    </a:ln>
                    <a:effectLst/>
                  </c:spPr>
                </c15:leaderLines>
              </c:ext>
            </c:extLst>
          </c:dLbls>
          <c:cat>
            <c:strRef>
              <c:f>'Informe a1'!$C$33:$G$33</c:f>
              <c:strCache>
                <c:ptCount val="5"/>
                <c:pt idx="0">
                  <c:v>Punto inicial</c:v>
                </c:pt>
                <c:pt idx="1">
                  <c:v>Primer trimestre</c:v>
                </c:pt>
                <c:pt idx="2">
                  <c:v>Segundo trimestre</c:v>
                </c:pt>
                <c:pt idx="3">
                  <c:v>Tercer trimestre</c:v>
                </c:pt>
                <c:pt idx="4">
                  <c:v>Cuarto trimestre</c:v>
                </c:pt>
              </c:strCache>
            </c:strRef>
          </c:cat>
          <c:val>
            <c:numRef>
              <c:f>'Informe a1'!$C$35:$G$35</c:f>
              <c:numCache>
                <c:formatCode>0%</c:formatCode>
                <c:ptCount val="5"/>
                <c:pt idx="0">
                  <c:v>0</c:v>
                </c:pt>
                <c:pt idx="1">
                  <c:v>0.05</c:v>
                </c:pt>
                <c:pt idx="2">
                  <c:v>0.18</c:v>
                </c:pt>
              </c:numCache>
            </c:numRef>
          </c:val>
          <c:smooth val="0"/>
          <c:extLst>
            <c:ext xmlns:c16="http://schemas.microsoft.com/office/drawing/2014/chart" uri="{C3380CC4-5D6E-409C-BE32-E72D297353CC}">
              <c16:uniqueId val="{00000001-93EC-4CCA-8791-46D81839CB6D}"/>
            </c:ext>
          </c:extLst>
        </c:ser>
        <c:dLbls>
          <c:dLblPos val="ctr"/>
          <c:showLegendKey val="0"/>
          <c:showVal val="1"/>
          <c:showCatName val="0"/>
          <c:showSerName val="0"/>
          <c:showPercent val="0"/>
          <c:showBubbleSize val="0"/>
        </c:dLbls>
        <c:marker val="1"/>
        <c:smooth val="0"/>
        <c:axId val="991370592"/>
        <c:axId val="991373088"/>
      </c:lineChart>
      <c:catAx>
        <c:axId val="991370592"/>
        <c:scaling>
          <c:orientation val="minMax"/>
        </c:scaling>
        <c:delete val="0"/>
        <c:axPos val="b"/>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dk1">
                    <a:lumMod val="65000"/>
                    <a:lumOff val="35000"/>
                  </a:schemeClr>
                </a:solidFill>
                <a:latin typeface="+mn-lt"/>
                <a:ea typeface="+mn-ea"/>
                <a:cs typeface="+mn-cs"/>
              </a:defRPr>
            </a:pPr>
            <a:endParaRPr lang="es-CO"/>
          </a:p>
        </c:txPr>
        <c:crossAx val="991373088"/>
        <c:crosses val="autoZero"/>
        <c:auto val="1"/>
        <c:lblAlgn val="ctr"/>
        <c:lblOffset val="100"/>
        <c:noMultiLvlLbl val="0"/>
      </c:catAx>
      <c:valAx>
        <c:axId val="991373088"/>
        <c:scaling>
          <c:orientation val="minMax"/>
        </c:scaling>
        <c:delete val="1"/>
        <c:axPos val="l"/>
        <c:numFmt formatCode="0%" sourceLinked="1"/>
        <c:majorTickMark val="none"/>
        <c:minorTickMark val="none"/>
        <c:tickLblPos val="nextTo"/>
        <c:crossAx val="99137059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'Informe a2'!$B$120</c:f>
              <c:strCache>
                <c:ptCount val="1"/>
                <c:pt idx="0">
                  <c:v>Avance proyectado</c:v>
                </c:pt>
              </c:strCache>
            </c:strRef>
          </c:tx>
          <c:spPr>
            <a:ln w="19050" cap="rnd" cmpd="sng" algn="ctr">
              <a:solidFill>
                <a:schemeClr val="accent1">
                  <a:shade val="95000"/>
                  <a:satMod val="105000"/>
                </a:schemeClr>
              </a:solidFill>
              <a:round/>
            </a:ln>
            <a:effectLst/>
          </c:spPr>
          <c:marker>
            <c:symbol val="circle"/>
            <c:size val="17"/>
            <c:spPr>
              <a:solidFill>
                <a:schemeClr val="lt1"/>
              </a:solidFill>
              <a:ln>
                <a:no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1"/>
                    </a:solidFill>
                    <a:latin typeface="+mn-lt"/>
                    <a:ea typeface="+mn-ea"/>
                    <a:cs typeface="+mn-cs"/>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35000"/>
                          <a:lumOff val="65000"/>
                        </a:schemeClr>
                      </a:solidFill>
                    </a:ln>
                    <a:effectLst/>
                  </c:spPr>
                </c15:leaderLines>
              </c:ext>
            </c:extLst>
          </c:dLbls>
          <c:cat>
            <c:strRef>
              <c:f>'Informe a2'!$C$119:$G$119</c:f>
              <c:strCache>
                <c:ptCount val="5"/>
                <c:pt idx="0">
                  <c:v>Punto inicial</c:v>
                </c:pt>
                <c:pt idx="1">
                  <c:v>Primer trimestre</c:v>
                </c:pt>
                <c:pt idx="2">
                  <c:v>Segundo trimestre</c:v>
                </c:pt>
                <c:pt idx="3">
                  <c:v>Tercer trimestre</c:v>
                </c:pt>
                <c:pt idx="4">
                  <c:v>Cuarto trimestre</c:v>
                </c:pt>
              </c:strCache>
            </c:strRef>
          </c:cat>
          <c:val>
            <c:numRef>
              <c:f>'Informe a2'!$C$120:$G$120</c:f>
              <c:numCache>
                <c:formatCode>0%</c:formatCode>
                <c:ptCount val="5"/>
                <c:pt idx="0">
                  <c:v>0</c:v>
                </c:pt>
                <c:pt idx="1">
                  <c:v>0.27</c:v>
                </c:pt>
                <c:pt idx="2">
                  <c:v>0.66</c:v>
                </c:pt>
                <c:pt idx="3">
                  <c:v>0.81</c:v>
                </c:pt>
                <c:pt idx="4">
                  <c:v>1</c:v>
                </c:pt>
              </c:numCache>
            </c:numRef>
          </c:val>
          <c:smooth val="0"/>
          <c:extLst>
            <c:ext xmlns:c16="http://schemas.microsoft.com/office/drawing/2014/chart" uri="{C3380CC4-5D6E-409C-BE32-E72D297353CC}">
              <c16:uniqueId val="{00000000-D0A4-47D8-B009-BA4E17A3E40C}"/>
            </c:ext>
          </c:extLst>
        </c:ser>
        <c:ser>
          <c:idx val="1"/>
          <c:order val="1"/>
          <c:tx>
            <c:strRef>
              <c:f>'Informe a2'!$B$121</c:f>
              <c:strCache>
                <c:ptCount val="1"/>
                <c:pt idx="0">
                  <c:v>Avance reportado</c:v>
                </c:pt>
              </c:strCache>
            </c:strRef>
          </c:tx>
          <c:spPr>
            <a:ln w="19050" cap="rnd" cmpd="sng" algn="ctr">
              <a:solidFill>
                <a:schemeClr val="accent2">
                  <a:shade val="95000"/>
                  <a:satMod val="105000"/>
                </a:schemeClr>
              </a:solidFill>
              <a:round/>
            </a:ln>
            <a:effectLst/>
          </c:spPr>
          <c:marker>
            <c:symbol val="circle"/>
            <c:size val="17"/>
            <c:spPr>
              <a:solidFill>
                <a:schemeClr val="lt1"/>
              </a:solidFill>
              <a:ln>
                <a:no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2"/>
                    </a:solidFill>
                    <a:latin typeface="+mn-lt"/>
                    <a:ea typeface="+mn-ea"/>
                    <a:cs typeface="+mn-cs"/>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35000"/>
                          <a:lumOff val="65000"/>
                        </a:schemeClr>
                      </a:solidFill>
                    </a:ln>
                    <a:effectLst/>
                  </c:spPr>
                </c15:leaderLines>
              </c:ext>
            </c:extLst>
          </c:dLbls>
          <c:cat>
            <c:strRef>
              <c:f>'Informe a2'!$C$119:$G$119</c:f>
              <c:strCache>
                <c:ptCount val="5"/>
                <c:pt idx="0">
                  <c:v>Punto inicial</c:v>
                </c:pt>
                <c:pt idx="1">
                  <c:v>Primer trimestre</c:v>
                </c:pt>
                <c:pt idx="2">
                  <c:v>Segundo trimestre</c:v>
                </c:pt>
                <c:pt idx="3">
                  <c:v>Tercer trimestre</c:v>
                </c:pt>
                <c:pt idx="4">
                  <c:v>Cuarto trimestre</c:v>
                </c:pt>
              </c:strCache>
            </c:strRef>
          </c:cat>
          <c:val>
            <c:numRef>
              <c:f>'Informe a2'!$C$121:$G$121</c:f>
              <c:numCache>
                <c:formatCode>0%</c:formatCode>
                <c:ptCount val="5"/>
                <c:pt idx="0">
                  <c:v>0</c:v>
                </c:pt>
                <c:pt idx="1">
                  <c:v>0.17</c:v>
                </c:pt>
                <c:pt idx="2">
                  <c:v>0.28999999999999998</c:v>
                </c:pt>
              </c:numCache>
            </c:numRef>
          </c:val>
          <c:smooth val="0"/>
          <c:extLst>
            <c:ext xmlns:c16="http://schemas.microsoft.com/office/drawing/2014/chart" uri="{C3380CC4-5D6E-409C-BE32-E72D297353CC}">
              <c16:uniqueId val="{00000001-D0A4-47D8-B009-BA4E17A3E40C}"/>
            </c:ext>
          </c:extLst>
        </c:ser>
        <c:dLbls>
          <c:dLblPos val="ctr"/>
          <c:showLegendKey val="0"/>
          <c:showVal val="1"/>
          <c:showCatName val="0"/>
          <c:showSerName val="0"/>
          <c:showPercent val="0"/>
          <c:showBubbleSize val="0"/>
        </c:dLbls>
        <c:marker val="1"/>
        <c:smooth val="0"/>
        <c:axId val="991370592"/>
        <c:axId val="991373088"/>
      </c:lineChart>
      <c:catAx>
        <c:axId val="991370592"/>
        <c:scaling>
          <c:orientation val="minMax"/>
        </c:scaling>
        <c:delete val="0"/>
        <c:axPos val="b"/>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dk1">
                    <a:lumMod val="65000"/>
                    <a:lumOff val="35000"/>
                  </a:schemeClr>
                </a:solidFill>
                <a:latin typeface="+mn-lt"/>
                <a:ea typeface="+mn-ea"/>
                <a:cs typeface="+mn-cs"/>
              </a:defRPr>
            </a:pPr>
            <a:endParaRPr lang="es-CO"/>
          </a:p>
        </c:txPr>
        <c:crossAx val="991373088"/>
        <c:crosses val="autoZero"/>
        <c:auto val="1"/>
        <c:lblAlgn val="ctr"/>
        <c:lblOffset val="100"/>
        <c:noMultiLvlLbl val="0"/>
      </c:catAx>
      <c:valAx>
        <c:axId val="991373088"/>
        <c:scaling>
          <c:orientation val="minMax"/>
        </c:scaling>
        <c:delete val="1"/>
        <c:axPos val="l"/>
        <c:numFmt formatCode="0%" sourceLinked="1"/>
        <c:majorTickMark val="none"/>
        <c:minorTickMark val="none"/>
        <c:tickLblPos val="nextTo"/>
        <c:crossAx val="99137059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'Informe a2'!$B$131</c:f>
              <c:strCache>
                <c:ptCount val="1"/>
                <c:pt idx="0">
                  <c:v>Avance proyectado</c:v>
                </c:pt>
              </c:strCache>
            </c:strRef>
          </c:tx>
          <c:spPr>
            <a:ln w="19050" cap="rnd" cmpd="sng" algn="ctr">
              <a:solidFill>
                <a:schemeClr val="accent1">
                  <a:shade val="95000"/>
                  <a:satMod val="105000"/>
                </a:schemeClr>
              </a:solidFill>
              <a:round/>
            </a:ln>
            <a:effectLst/>
          </c:spPr>
          <c:marker>
            <c:symbol val="circle"/>
            <c:size val="17"/>
            <c:spPr>
              <a:solidFill>
                <a:schemeClr val="lt1"/>
              </a:solidFill>
              <a:ln>
                <a:no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1"/>
                    </a:solidFill>
                    <a:latin typeface="+mn-lt"/>
                    <a:ea typeface="+mn-ea"/>
                    <a:cs typeface="+mn-cs"/>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35000"/>
                          <a:lumOff val="65000"/>
                        </a:schemeClr>
                      </a:solidFill>
                    </a:ln>
                    <a:effectLst/>
                  </c:spPr>
                </c15:leaderLines>
              </c:ext>
            </c:extLst>
          </c:dLbls>
          <c:cat>
            <c:strRef>
              <c:f>'Informe a2'!$C$130:$G$130</c:f>
              <c:strCache>
                <c:ptCount val="5"/>
                <c:pt idx="0">
                  <c:v>Punto inicial</c:v>
                </c:pt>
                <c:pt idx="1">
                  <c:v>Primer trimestre</c:v>
                </c:pt>
                <c:pt idx="2">
                  <c:v>Segundo trimestre</c:v>
                </c:pt>
                <c:pt idx="3">
                  <c:v>Tercer trimestre</c:v>
                </c:pt>
                <c:pt idx="4">
                  <c:v>Cuarto trimestre</c:v>
                </c:pt>
              </c:strCache>
            </c:strRef>
          </c:cat>
          <c:val>
            <c:numRef>
              <c:f>'Informe a2'!$C$131:$G$131</c:f>
              <c:numCache>
                <c:formatCode>0%</c:formatCode>
                <c:ptCount val="5"/>
                <c:pt idx="0">
                  <c:v>0</c:v>
                </c:pt>
                <c:pt idx="1">
                  <c:v>0.25</c:v>
                </c:pt>
                <c:pt idx="2">
                  <c:v>0.54</c:v>
                </c:pt>
                <c:pt idx="3">
                  <c:v>0.63</c:v>
                </c:pt>
                <c:pt idx="4">
                  <c:v>1</c:v>
                </c:pt>
              </c:numCache>
            </c:numRef>
          </c:val>
          <c:smooth val="0"/>
          <c:extLst>
            <c:ext xmlns:c16="http://schemas.microsoft.com/office/drawing/2014/chart" uri="{C3380CC4-5D6E-409C-BE32-E72D297353CC}">
              <c16:uniqueId val="{00000000-7D89-470B-B162-988A283D3A44}"/>
            </c:ext>
          </c:extLst>
        </c:ser>
        <c:ser>
          <c:idx val="1"/>
          <c:order val="1"/>
          <c:tx>
            <c:strRef>
              <c:f>'Informe a2'!$B$132</c:f>
              <c:strCache>
                <c:ptCount val="1"/>
                <c:pt idx="0">
                  <c:v>Avance reportado</c:v>
                </c:pt>
              </c:strCache>
            </c:strRef>
          </c:tx>
          <c:spPr>
            <a:ln w="19050" cap="rnd" cmpd="sng" algn="ctr">
              <a:solidFill>
                <a:schemeClr val="accent2">
                  <a:shade val="95000"/>
                  <a:satMod val="105000"/>
                </a:schemeClr>
              </a:solidFill>
              <a:round/>
            </a:ln>
            <a:effectLst/>
          </c:spPr>
          <c:marker>
            <c:symbol val="circle"/>
            <c:size val="17"/>
            <c:spPr>
              <a:solidFill>
                <a:schemeClr val="lt1"/>
              </a:solidFill>
              <a:ln>
                <a:no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2"/>
                    </a:solidFill>
                    <a:latin typeface="+mn-lt"/>
                    <a:ea typeface="+mn-ea"/>
                    <a:cs typeface="+mn-cs"/>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35000"/>
                          <a:lumOff val="65000"/>
                        </a:schemeClr>
                      </a:solidFill>
                    </a:ln>
                    <a:effectLst/>
                  </c:spPr>
                </c15:leaderLines>
              </c:ext>
            </c:extLst>
          </c:dLbls>
          <c:cat>
            <c:strRef>
              <c:f>'Informe a2'!$C$130:$G$130</c:f>
              <c:strCache>
                <c:ptCount val="5"/>
                <c:pt idx="0">
                  <c:v>Punto inicial</c:v>
                </c:pt>
                <c:pt idx="1">
                  <c:v>Primer trimestre</c:v>
                </c:pt>
                <c:pt idx="2">
                  <c:v>Segundo trimestre</c:v>
                </c:pt>
                <c:pt idx="3">
                  <c:v>Tercer trimestre</c:v>
                </c:pt>
                <c:pt idx="4">
                  <c:v>Cuarto trimestre</c:v>
                </c:pt>
              </c:strCache>
            </c:strRef>
          </c:cat>
          <c:val>
            <c:numRef>
              <c:f>'Informe a2'!$C$132:$G$132</c:f>
              <c:numCache>
                <c:formatCode>0%</c:formatCode>
                <c:ptCount val="5"/>
                <c:pt idx="0">
                  <c:v>0</c:v>
                </c:pt>
                <c:pt idx="1">
                  <c:v>0.25</c:v>
                </c:pt>
                <c:pt idx="2">
                  <c:v>0.25</c:v>
                </c:pt>
              </c:numCache>
            </c:numRef>
          </c:val>
          <c:smooth val="0"/>
          <c:extLst>
            <c:ext xmlns:c16="http://schemas.microsoft.com/office/drawing/2014/chart" uri="{C3380CC4-5D6E-409C-BE32-E72D297353CC}">
              <c16:uniqueId val="{00000001-7D89-470B-B162-988A283D3A44}"/>
            </c:ext>
          </c:extLst>
        </c:ser>
        <c:dLbls>
          <c:dLblPos val="ctr"/>
          <c:showLegendKey val="0"/>
          <c:showVal val="1"/>
          <c:showCatName val="0"/>
          <c:showSerName val="0"/>
          <c:showPercent val="0"/>
          <c:showBubbleSize val="0"/>
        </c:dLbls>
        <c:marker val="1"/>
        <c:smooth val="0"/>
        <c:axId val="991370592"/>
        <c:axId val="991373088"/>
      </c:lineChart>
      <c:catAx>
        <c:axId val="991370592"/>
        <c:scaling>
          <c:orientation val="minMax"/>
        </c:scaling>
        <c:delete val="0"/>
        <c:axPos val="b"/>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dk1">
                    <a:lumMod val="65000"/>
                    <a:lumOff val="35000"/>
                  </a:schemeClr>
                </a:solidFill>
                <a:latin typeface="+mn-lt"/>
                <a:ea typeface="+mn-ea"/>
                <a:cs typeface="+mn-cs"/>
              </a:defRPr>
            </a:pPr>
            <a:endParaRPr lang="es-CO"/>
          </a:p>
        </c:txPr>
        <c:crossAx val="991373088"/>
        <c:crosses val="autoZero"/>
        <c:auto val="1"/>
        <c:lblAlgn val="ctr"/>
        <c:lblOffset val="100"/>
        <c:noMultiLvlLbl val="0"/>
      </c:catAx>
      <c:valAx>
        <c:axId val="991373088"/>
        <c:scaling>
          <c:orientation val="minMax"/>
        </c:scaling>
        <c:delete val="1"/>
        <c:axPos val="l"/>
        <c:numFmt formatCode="0%" sourceLinked="1"/>
        <c:majorTickMark val="none"/>
        <c:minorTickMark val="none"/>
        <c:tickLblPos val="nextTo"/>
        <c:crossAx val="99137059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'Informe a2'!$B$144</c:f>
              <c:strCache>
                <c:ptCount val="1"/>
                <c:pt idx="0">
                  <c:v>Avance proyectado</c:v>
                </c:pt>
              </c:strCache>
            </c:strRef>
          </c:tx>
          <c:spPr>
            <a:ln w="19050" cap="rnd" cmpd="sng" algn="ctr">
              <a:solidFill>
                <a:schemeClr val="accent1">
                  <a:shade val="95000"/>
                  <a:satMod val="105000"/>
                </a:schemeClr>
              </a:solidFill>
              <a:round/>
            </a:ln>
            <a:effectLst/>
          </c:spPr>
          <c:marker>
            <c:symbol val="circle"/>
            <c:size val="17"/>
            <c:spPr>
              <a:solidFill>
                <a:schemeClr val="lt1"/>
              </a:solidFill>
              <a:ln>
                <a:no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1"/>
                    </a:solidFill>
                    <a:latin typeface="+mn-lt"/>
                    <a:ea typeface="+mn-ea"/>
                    <a:cs typeface="+mn-cs"/>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35000"/>
                          <a:lumOff val="65000"/>
                        </a:schemeClr>
                      </a:solidFill>
                    </a:ln>
                    <a:effectLst/>
                  </c:spPr>
                </c15:leaderLines>
              </c:ext>
            </c:extLst>
          </c:dLbls>
          <c:cat>
            <c:strRef>
              <c:f>'Informe a2'!$C$143:$G$143</c:f>
              <c:strCache>
                <c:ptCount val="5"/>
                <c:pt idx="0">
                  <c:v>Punto inicial</c:v>
                </c:pt>
                <c:pt idx="1">
                  <c:v>Primer trimestre</c:v>
                </c:pt>
                <c:pt idx="2">
                  <c:v>Segundo trimestre</c:v>
                </c:pt>
                <c:pt idx="3">
                  <c:v>Tercer trimestre</c:v>
                </c:pt>
                <c:pt idx="4">
                  <c:v>Cuarto trimestre</c:v>
                </c:pt>
              </c:strCache>
            </c:strRef>
          </c:cat>
          <c:val>
            <c:numRef>
              <c:f>'Informe a2'!$C$144:$G$144</c:f>
              <c:numCache>
                <c:formatCode>0%</c:formatCode>
                <c:ptCount val="5"/>
                <c:pt idx="0">
                  <c:v>0</c:v>
                </c:pt>
                <c:pt idx="1">
                  <c:v>0.31</c:v>
                </c:pt>
                <c:pt idx="2">
                  <c:v>0.6</c:v>
                </c:pt>
                <c:pt idx="3">
                  <c:v>0.73</c:v>
                </c:pt>
                <c:pt idx="4">
                  <c:v>1</c:v>
                </c:pt>
              </c:numCache>
            </c:numRef>
          </c:val>
          <c:smooth val="0"/>
          <c:extLst>
            <c:ext xmlns:c16="http://schemas.microsoft.com/office/drawing/2014/chart" uri="{C3380CC4-5D6E-409C-BE32-E72D297353CC}">
              <c16:uniqueId val="{00000000-B575-48D0-9A48-D4B5A9486B5C}"/>
            </c:ext>
          </c:extLst>
        </c:ser>
        <c:ser>
          <c:idx val="1"/>
          <c:order val="1"/>
          <c:tx>
            <c:strRef>
              <c:f>'Informe a2'!$B$145</c:f>
              <c:strCache>
                <c:ptCount val="1"/>
                <c:pt idx="0">
                  <c:v>Avance reportado</c:v>
                </c:pt>
              </c:strCache>
            </c:strRef>
          </c:tx>
          <c:spPr>
            <a:ln w="19050" cap="rnd" cmpd="sng" algn="ctr">
              <a:solidFill>
                <a:schemeClr val="accent2">
                  <a:shade val="95000"/>
                  <a:satMod val="105000"/>
                </a:schemeClr>
              </a:solidFill>
              <a:round/>
            </a:ln>
            <a:effectLst/>
          </c:spPr>
          <c:marker>
            <c:symbol val="circle"/>
            <c:size val="17"/>
            <c:spPr>
              <a:solidFill>
                <a:schemeClr val="lt1"/>
              </a:solidFill>
              <a:ln>
                <a:no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2"/>
                    </a:solidFill>
                    <a:latin typeface="+mn-lt"/>
                    <a:ea typeface="+mn-ea"/>
                    <a:cs typeface="+mn-cs"/>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35000"/>
                          <a:lumOff val="65000"/>
                        </a:schemeClr>
                      </a:solidFill>
                    </a:ln>
                    <a:effectLst/>
                  </c:spPr>
                </c15:leaderLines>
              </c:ext>
            </c:extLst>
          </c:dLbls>
          <c:cat>
            <c:strRef>
              <c:f>'Informe a2'!$C$143:$G$143</c:f>
              <c:strCache>
                <c:ptCount val="5"/>
                <c:pt idx="0">
                  <c:v>Punto inicial</c:v>
                </c:pt>
                <c:pt idx="1">
                  <c:v>Primer trimestre</c:v>
                </c:pt>
                <c:pt idx="2">
                  <c:v>Segundo trimestre</c:v>
                </c:pt>
                <c:pt idx="3">
                  <c:v>Tercer trimestre</c:v>
                </c:pt>
                <c:pt idx="4">
                  <c:v>Cuarto trimestre</c:v>
                </c:pt>
              </c:strCache>
            </c:strRef>
          </c:cat>
          <c:val>
            <c:numRef>
              <c:f>'Informe a2'!$C$145:$G$145</c:f>
              <c:numCache>
                <c:formatCode>0%</c:formatCode>
                <c:ptCount val="5"/>
                <c:pt idx="0">
                  <c:v>0</c:v>
                </c:pt>
                <c:pt idx="1">
                  <c:v>0.2</c:v>
                </c:pt>
                <c:pt idx="2">
                  <c:v>0.2</c:v>
                </c:pt>
              </c:numCache>
            </c:numRef>
          </c:val>
          <c:smooth val="0"/>
          <c:extLst>
            <c:ext xmlns:c16="http://schemas.microsoft.com/office/drawing/2014/chart" uri="{C3380CC4-5D6E-409C-BE32-E72D297353CC}">
              <c16:uniqueId val="{00000001-B575-48D0-9A48-D4B5A9486B5C}"/>
            </c:ext>
          </c:extLst>
        </c:ser>
        <c:dLbls>
          <c:dLblPos val="ctr"/>
          <c:showLegendKey val="0"/>
          <c:showVal val="1"/>
          <c:showCatName val="0"/>
          <c:showSerName val="0"/>
          <c:showPercent val="0"/>
          <c:showBubbleSize val="0"/>
        </c:dLbls>
        <c:marker val="1"/>
        <c:smooth val="0"/>
        <c:axId val="991370592"/>
        <c:axId val="991373088"/>
      </c:lineChart>
      <c:catAx>
        <c:axId val="991370592"/>
        <c:scaling>
          <c:orientation val="minMax"/>
        </c:scaling>
        <c:delete val="0"/>
        <c:axPos val="b"/>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dk1">
                    <a:lumMod val="65000"/>
                    <a:lumOff val="35000"/>
                  </a:schemeClr>
                </a:solidFill>
                <a:latin typeface="+mn-lt"/>
                <a:ea typeface="+mn-ea"/>
                <a:cs typeface="+mn-cs"/>
              </a:defRPr>
            </a:pPr>
            <a:endParaRPr lang="es-CO"/>
          </a:p>
        </c:txPr>
        <c:crossAx val="991373088"/>
        <c:crosses val="autoZero"/>
        <c:auto val="1"/>
        <c:lblAlgn val="ctr"/>
        <c:lblOffset val="100"/>
        <c:noMultiLvlLbl val="0"/>
      </c:catAx>
      <c:valAx>
        <c:axId val="991373088"/>
        <c:scaling>
          <c:orientation val="minMax"/>
        </c:scaling>
        <c:delete val="1"/>
        <c:axPos val="l"/>
        <c:numFmt formatCode="0%" sourceLinked="1"/>
        <c:majorTickMark val="none"/>
        <c:minorTickMark val="none"/>
        <c:tickLblPos val="nextTo"/>
        <c:crossAx val="99137059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'Informe a2'!$B$156</c:f>
              <c:strCache>
                <c:ptCount val="1"/>
                <c:pt idx="0">
                  <c:v>Avance proyectado</c:v>
                </c:pt>
              </c:strCache>
            </c:strRef>
          </c:tx>
          <c:spPr>
            <a:ln w="19050" cap="rnd" cmpd="sng" algn="ctr">
              <a:solidFill>
                <a:schemeClr val="accent1">
                  <a:shade val="95000"/>
                  <a:satMod val="105000"/>
                </a:schemeClr>
              </a:solidFill>
              <a:round/>
            </a:ln>
            <a:effectLst/>
          </c:spPr>
          <c:marker>
            <c:symbol val="circle"/>
            <c:size val="17"/>
            <c:spPr>
              <a:solidFill>
                <a:schemeClr val="lt1"/>
              </a:solidFill>
              <a:ln>
                <a:no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1"/>
                    </a:solidFill>
                    <a:latin typeface="+mn-lt"/>
                    <a:ea typeface="+mn-ea"/>
                    <a:cs typeface="+mn-cs"/>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35000"/>
                          <a:lumOff val="65000"/>
                        </a:schemeClr>
                      </a:solidFill>
                    </a:ln>
                    <a:effectLst/>
                  </c:spPr>
                </c15:leaderLines>
              </c:ext>
            </c:extLst>
          </c:dLbls>
          <c:cat>
            <c:strRef>
              <c:f>'Informe a2'!$C$155:$G$155</c:f>
              <c:strCache>
                <c:ptCount val="5"/>
                <c:pt idx="0">
                  <c:v>Punto inicial</c:v>
                </c:pt>
                <c:pt idx="1">
                  <c:v>Primer trimestre</c:v>
                </c:pt>
                <c:pt idx="2">
                  <c:v>Segundo trimestre</c:v>
                </c:pt>
                <c:pt idx="3">
                  <c:v>Tercer trimestre</c:v>
                </c:pt>
                <c:pt idx="4">
                  <c:v>Cuarto trimestre</c:v>
                </c:pt>
              </c:strCache>
            </c:strRef>
          </c:cat>
          <c:val>
            <c:numRef>
              <c:f>'Informe a2'!$C$156:$G$156</c:f>
              <c:numCache>
                <c:formatCode>0%</c:formatCode>
                <c:ptCount val="5"/>
                <c:pt idx="0">
                  <c:v>0</c:v>
                </c:pt>
                <c:pt idx="1">
                  <c:v>0.12</c:v>
                </c:pt>
                <c:pt idx="2">
                  <c:v>0.15</c:v>
                </c:pt>
                <c:pt idx="3">
                  <c:v>0.48</c:v>
                </c:pt>
                <c:pt idx="4">
                  <c:v>1</c:v>
                </c:pt>
              </c:numCache>
            </c:numRef>
          </c:val>
          <c:smooth val="0"/>
          <c:extLst>
            <c:ext xmlns:c16="http://schemas.microsoft.com/office/drawing/2014/chart" uri="{C3380CC4-5D6E-409C-BE32-E72D297353CC}">
              <c16:uniqueId val="{00000000-CCFD-487C-8E92-ADDFB445C97A}"/>
            </c:ext>
          </c:extLst>
        </c:ser>
        <c:ser>
          <c:idx val="1"/>
          <c:order val="1"/>
          <c:tx>
            <c:strRef>
              <c:f>'Informe a2'!$B$157</c:f>
              <c:strCache>
                <c:ptCount val="1"/>
                <c:pt idx="0">
                  <c:v>Avance reportado</c:v>
                </c:pt>
              </c:strCache>
            </c:strRef>
          </c:tx>
          <c:spPr>
            <a:ln w="19050" cap="rnd" cmpd="sng" algn="ctr">
              <a:solidFill>
                <a:schemeClr val="accent2">
                  <a:shade val="95000"/>
                  <a:satMod val="105000"/>
                </a:schemeClr>
              </a:solidFill>
              <a:round/>
            </a:ln>
            <a:effectLst/>
          </c:spPr>
          <c:marker>
            <c:symbol val="circle"/>
            <c:size val="17"/>
            <c:spPr>
              <a:solidFill>
                <a:schemeClr val="lt1"/>
              </a:solidFill>
              <a:ln>
                <a:no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2"/>
                    </a:solidFill>
                    <a:latin typeface="+mn-lt"/>
                    <a:ea typeface="+mn-ea"/>
                    <a:cs typeface="+mn-cs"/>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35000"/>
                          <a:lumOff val="65000"/>
                        </a:schemeClr>
                      </a:solidFill>
                    </a:ln>
                    <a:effectLst/>
                  </c:spPr>
                </c15:leaderLines>
              </c:ext>
            </c:extLst>
          </c:dLbls>
          <c:cat>
            <c:strRef>
              <c:f>'Informe a2'!$C$155:$G$155</c:f>
              <c:strCache>
                <c:ptCount val="5"/>
                <c:pt idx="0">
                  <c:v>Punto inicial</c:v>
                </c:pt>
                <c:pt idx="1">
                  <c:v>Primer trimestre</c:v>
                </c:pt>
                <c:pt idx="2">
                  <c:v>Segundo trimestre</c:v>
                </c:pt>
                <c:pt idx="3">
                  <c:v>Tercer trimestre</c:v>
                </c:pt>
                <c:pt idx="4">
                  <c:v>Cuarto trimestre</c:v>
                </c:pt>
              </c:strCache>
            </c:strRef>
          </c:cat>
          <c:val>
            <c:numRef>
              <c:f>'Informe a2'!$C$157:$G$157</c:f>
              <c:numCache>
                <c:formatCode>0%</c:formatCode>
                <c:ptCount val="5"/>
                <c:pt idx="0">
                  <c:v>0</c:v>
                </c:pt>
                <c:pt idx="1">
                  <c:v>0.1</c:v>
                </c:pt>
                <c:pt idx="2">
                  <c:v>0.1</c:v>
                </c:pt>
              </c:numCache>
            </c:numRef>
          </c:val>
          <c:smooth val="0"/>
          <c:extLst>
            <c:ext xmlns:c16="http://schemas.microsoft.com/office/drawing/2014/chart" uri="{C3380CC4-5D6E-409C-BE32-E72D297353CC}">
              <c16:uniqueId val="{00000001-CCFD-487C-8E92-ADDFB445C97A}"/>
            </c:ext>
          </c:extLst>
        </c:ser>
        <c:dLbls>
          <c:dLblPos val="ctr"/>
          <c:showLegendKey val="0"/>
          <c:showVal val="1"/>
          <c:showCatName val="0"/>
          <c:showSerName val="0"/>
          <c:showPercent val="0"/>
          <c:showBubbleSize val="0"/>
        </c:dLbls>
        <c:marker val="1"/>
        <c:smooth val="0"/>
        <c:axId val="991370592"/>
        <c:axId val="991373088"/>
      </c:lineChart>
      <c:catAx>
        <c:axId val="991370592"/>
        <c:scaling>
          <c:orientation val="minMax"/>
        </c:scaling>
        <c:delete val="0"/>
        <c:axPos val="b"/>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dk1">
                    <a:lumMod val="65000"/>
                    <a:lumOff val="35000"/>
                  </a:schemeClr>
                </a:solidFill>
                <a:latin typeface="+mn-lt"/>
                <a:ea typeface="+mn-ea"/>
                <a:cs typeface="+mn-cs"/>
              </a:defRPr>
            </a:pPr>
            <a:endParaRPr lang="es-CO"/>
          </a:p>
        </c:txPr>
        <c:crossAx val="991373088"/>
        <c:crosses val="autoZero"/>
        <c:auto val="1"/>
        <c:lblAlgn val="ctr"/>
        <c:lblOffset val="100"/>
        <c:noMultiLvlLbl val="0"/>
      </c:catAx>
      <c:valAx>
        <c:axId val="991373088"/>
        <c:scaling>
          <c:orientation val="minMax"/>
        </c:scaling>
        <c:delete val="1"/>
        <c:axPos val="l"/>
        <c:numFmt formatCode="0%" sourceLinked="1"/>
        <c:majorTickMark val="none"/>
        <c:minorTickMark val="none"/>
        <c:tickLblPos val="nextTo"/>
        <c:crossAx val="99137059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'Informe a2'!$B$180</c:f>
              <c:strCache>
                <c:ptCount val="1"/>
                <c:pt idx="0">
                  <c:v>Avance proyectado</c:v>
                </c:pt>
              </c:strCache>
            </c:strRef>
          </c:tx>
          <c:spPr>
            <a:ln w="19050" cap="rnd" cmpd="sng" algn="ctr">
              <a:solidFill>
                <a:schemeClr val="accent1">
                  <a:shade val="95000"/>
                  <a:satMod val="105000"/>
                </a:schemeClr>
              </a:solidFill>
              <a:round/>
            </a:ln>
            <a:effectLst/>
          </c:spPr>
          <c:marker>
            <c:symbol val="circle"/>
            <c:size val="17"/>
            <c:spPr>
              <a:solidFill>
                <a:schemeClr val="lt1"/>
              </a:solidFill>
              <a:ln>
                <a:no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1"/>
                    </a:solidFill>
                    <a:latin typeface="+mn-lt"/>
                    <a:ea typeface="+mn-ea"/>
                    <a:cs typeface="+mn-cs"/>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35000"/>
                          <a:lumOff val="65000"/>
                        </a:schemeClr>
                      </a:solidFill>
                    </a:ln>
                    <a:effectLst/>
                  </c:spPr>
                </c15:leaderLines>
              </c:ext>
            </c:extLst>
          </c:dLbls>
          <c:cat>
            <c:strRef>
              <c:f>'Informe a2'!$C$179:$G$179</c:f>
              <c:strCache>
                <c:ptCount val="5"/>
                <c:pt idx="0">
                  <c:v>Punto inicial</c:v>
                </c:pt>
                <c:pt idx="1">
                  <c:v>Primer trimestre</c:v>
                </c:pt>
                <c:pt idx="2">
                  <c:v>Segundo trimestre</c:v>
                </c:pt>
                <c:pt idx="3">
                  <c:v>Tercer trimestre</c:v>
                </c:pt>
                <c:pt idx="4">
                  <c:v>Cuarto trimestre</c:v>
                </c:pt>
              </c:strCache>
            </c:strRef>
          </c:cat>
          <c:val>
            <c:numRef>
              <c:f>'Informe a2'!$C$180:$G$180</c:f>
              <c:numCache>
                <c:formatCode>0%</c:formatCode>
                <c:ptCount val="5"/>
                <c:pt idx="0">
                  <c:v>0</c:v>
                </c:pt>
                <c:pt idx="1">
                  <c:v>0.5</c:v>
                </c:pt>
                <c:pt idx="2">
                  <c:v>0.57999999999999996</c:v>
                </c:pt>
                <c:pt idx="3">
                  <c:v>0.92</c:v>
                </c:pt>
                <c:pt idx="4">
                  <c:v>1</c:v>
                </c:pt>
              </c:numCache>
            </c:numRef>
          </c:val>
          <c:smooth val="0"/>
          <c:extLst>
            <c:ext xmlns:c16="http://schemas.microsoft.com/office/drawing/2014/chart" uri="{C3380CC4-5D6E-409C-BE32-E72D297353CC}">
              <c16:uniqueId val="{00000000-E28D-4E3E-B751-DB9F93FC3662}"/>
            </c:ext>
          </c:extLst>
        </c:ser>
        <c:ser>
          <c:idx val="1"/>
          <c:order val="1"/>
          <c:tx>
            <c:strRef>
              <c:f>'Informe a2'!$B$181</c:f>
              <c:strCache>
                <c:ptCount val="1"/>
                <c:pt idx="0">
                  <c:v>Avance reportado</c:v>
                </c:pt>
              </c:strCache>
            </c:strRef>
          </c:tx>
          <c:spPr>
            <a:ln w="19050" cap="rnd" cmpd="sng" algn="ctr">
              <a:solidFill>
                <a:schemeClr val="accent2">
                  <a:shade val="95000"/>
                  <a:satMod val="105000"/>
                </a:schemeClr>
              </a:solidFill>
              <a:round/>
            </a:ln>
            <a:effectLst/>
          </c:spPr>
          <c:marker>
            <c:symbol val="circle"/>
            <c:size val="17"/>
            <c:spPr>
              <a:solidFill>
                <a:schemeClr val="lt1"/>
              </a:solidFill>
              <a:ln>
                <a:no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2"/>
                    </a:solidFill>
                    <a:latin typeface="+mn-lt"/>
                    <a:ea typeface="+mn-ea"/>
                    <a:cs typeface="+mn-cs"/>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35000"/>
                          <a:lumOff val="65000"/>
                        </a:schemeClr>
                      </a:solidFill>
                    </a:ln>
                    <a:effectLst/>
                  </c:spPr>
                </c15:leaderLines>
              </c:ext>
            </c:extLst>
          </c:dLbls>
          <c:cat>
            <c:strRef>
              <c:f>'Informe a2'!$C$179:$G$179</c:f>
              <c:strCache>
                <c:ptCount val="5"/>
                <c:pt idx="0">
                  <c:v>Punto inicial</c:v>
                </c:pt>
                <c:pt idx="1">
                  <c:v>Primer trimestre</c:v>
                </c:pt>
                <c:pt idx="2">
                  <c:v>Segundo trimestre</c:v>
                </c:pt>
                <c:pt idx="3">
                  <c:v>Tercer trimestre</c:v>
                </c:pt>
                <c:pt idx="4">
                  <c:v>Cuarto trimestre</c:v>
                </c:pt>
              </c:strCache>
            </c:strRef>
          </c:cat>
          <c:val>
            <c:numRef>
              <c:f>'Informe a2'!$C$181:$G$181</c:f>
              <c:numCache>
                <c:formatCode>0%</c:formatCode>
                <c:ptCount val="5"/>
                <c:pt idx="0">
                  <c:v>0</c:v>
                </c:pt>
                <c:pt idx="1">
                  <c:v>0.25</c:v>
                </c:pt>
                <c:pt idx="2">
                  <c:v>0.25</c:v>
                </c:pt>
              </c:numCache>
            </c:numRef>
          </c:val>
          <c:smooth val="0"/>
          <c:extLst>
            <c:ext xmlns:c16="http://schemas.microsoft.com/office/drawing/2014/chart" uri="{C3380CC4-5D6E-409C-BE32-E72D297353CC}">
              <c16:uniqueId val="{00000001-E28D-4E3E-B751-DB9F93FC3662}"/>
            </c:ext>
          </c:extLst>
        </c:ser>
        <c:dLbls>
          <c:dLblPos val="ctr"/>
          <c:showLegendKey val="0"/>
          <c:showVal val="1"/>
          <c:showCatName val="0"/>
          <c:showSerName val="0"/>
          <c:showPercent val="0"/>
          <c:showBubbleSize val="0"/>
        </c:dLbls>
        <c:marker val="1"/>
        <c:smooth val="0"/>
        <c:axId val="991370592"/>
        <c:axId val="991373088"/>
      </c:lineChart>
      <c:catAx>
        <c:axId val="991370592"/>
        <c:scaling>
          <c:orientation val="minMax"/>
        </c:scaling>
        <c:delete val="0"/>
        <c:axPos val="b"/>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dk1">
                    <a:lumMod val="65000"/>
                    <a:lumOff val="35000"/>
                  </a:schemeClr>
                </a:solidFill>
                <a:latin typeface="+mn-lt"/>
                <a:ea typeface="+mn-ea"/>
                <a:cs typeface="+mn-cs"/>
              </a:defRPr>
            </a:pPr>
            <a:endParaRPr lang="es-CO"/>
          </a:p>
        </c:txPr>
        <c:crossAx val="991373088"/>
        <c:crosses val="autoZero"/>
        <c:auto val="1"/>
        <c:lblAlgn val="ctr"/>
        <c:lblOffset val="100"/>
        <c:noMultiLvlLbl val="0"/>
      </c:catAx>
      <c:valAx>
        <c:axId val="991373088"/>
        <c:scaling>
          <c:orientation val="minMax"/>
        </c:scaling>
        <c:delete val="1"/>
        <c:axPos val="l"/>
        <c:numFmt formatCode="0%" sourceLinked="1"/>
        <c:majorTickMark val="none"/>
        <c:minorTickMark val="none"/>
        <c:tickLblPos val="nextTo"/>
        <c:crossAx val="99137059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'Informe a2'!$B$192</c:f>
              <c:strCache>
                <c:ptCount val="1"/>
                <c:pt idx="0">
                  <c:v>Avance proyectado</c:v>
                </c:pt>
              </c:strCache>
            </c:strRef>
          </c:tx>
          <c:spPr>
            <a:ln w="19050" cap="rnd" cmpd="sng" algn="ctr">
              <a:solidFill>
                <a:schemeClr val="accent1">
                  <a:shade val="95000"/>
                  <a:satMod val="105000"/>
                </a:schemeClr>
              </a:solidFill>
              <a:round/>
            </a:ln>
            <a:effectLst/>
          </c:spPr>
          <c:marker>
            <c:symbol val="circle"/>
            <c:size val="17"/>
            <c:spPr>
              <a:solidFill>
                <a:schemeClr val="lt1"/>
              </a:solidFill>
              <a:ln>
                <a:no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1"/>
                    </a:solidFill>
                    <a:latin typeface="+mn-lt"/>
                    <a:ea typeface="+mn-ea"/>
                    <a:cs typeface="+mn-cs"/>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35000"/>
                          <a:lumOff val="65000"/>
                        </a:schemeClr>
                      </a:solidFill>
                    </a:ln>
                    <a:effectLst/>
                  </c:spPr>
                </c15:leaderLines>
              </c:ext>
            </c:extLst>
          </c:dLbls>
          <c:cat>
            <c:strRef>
              <c:f>'Informe a2'!$C$191:$G$191</c:f>
              <c:strCache>
                <c:ptCount val="5"/>
                <c:pt idx="0">
                  <c:v>Punto inicial</c:v>
                </c:pt>
                <c:pt idx="1">
                  <c:v>Primer trimestre</c:v>
                </c:pt>
                <c:pt idx="2">
                  <c:v>Segundo trimestre</c:v>
                </c:pt>
                <c:pt idx="3">
                  <c:v>Tercer trimestre</c:v>
                </c:pt>
                <c:pt idx="4">
                  <c:v>Cuarto trimestre</c:v>
                </c:pt>
              </c:strCache>
            </c:strRef>
          </c:cat>
          <c:val>
            <c:numRef>
              <c:f>'Informe a2'!$C$192:$G$192</c:f>
              <c:numCache>
                <c:formatCode>0%</c:formatCode>
                <c:ptCount val="5"/>
                <c:pt idx="0">
                  <c:v>0</c:v>
                </c:pt>
                <c:pt idx="1">
                  <c:v>0.19</c:v>
                </c:pt>
                <c:pt idx="2">
                  <c:v>0.19</c:v>
                </c:pt>
                <c:pt idx="3">
                  <c:v>0.63</c:v>
                </c:pt>
                <c:pt idx="4">
                  <c:v>1</c:v>
                </c:pt>
              </c:numCache>
            </c:numRef>
          </c:val>
          <c:smooth val="0"/>
          <c:extLst>
            <c:ext xmlns:c16="http://schemas.microsoft.com/office/drawing/2014/chart" uri="{C3380CC4-5D6E-409C-BE32-E72D297353CC}">
              <c16:uniqueId val="{00000000-3664-459F-A785-81EE450BC0AE}"/>
            </c:ext>
          </c:extLst>
        </c:ser>
        <c:ser>
          <c:idx val="1"/>
          <c:order val="1"/>
          <c:tx>
            <c:strRef>
              <c:f>'Informe a2'!$B$193</c:f>
              <c:strCache>
                <c:ptCount val="1"/>
                <c:pt idx="0">
                  <c:v>Avance reportado</c:v>
                </c:pt>
              </c:strCache>
            </c:strRef>
          </c:tx>
          <c:spPr>
            <a:ln w="19050" cap="rnd" cmpd="sng" algn="ctr">
              <a:solidFill>
                <a:schemeClr val="accent2">
                  <a:shade val="95000"/>
                  <a:satMod val="105000"/>
                </a:schemeClr>
              </a:solidFill>
              <a:round/>
            </a:ln>
            <a:effectLst/>
          </c:spPr>
          <c:marker>
            <c:symbol val="circle"/>
            <c:size val="17"/>
            <c:spPr>
              <a:solidFill>
                <a:schemeClr val="lt1"/>
              </a:solidFill>
              <a:ln>
                <a:no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2"/>
                    </a:solidFill>
                    <a:latin typeface="+mn-lt"/>
                    <a:ea typeface="+mn-ea"/>
                    <a:cs typeface="+mn-cs"/>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35000"/>
                          <a:lumOff val="65000"/>
                        </a:schemeClr>
                      </a:solidFill>
                    </a:ln>
                    <a:effectLst/>
                  </c:spPr>
                </c15:leaderLines>
              </c:ext>
            </c:extLst>
          </c:dLbls>
          <c:cat>
            <c:strRef>
              <c:f>'Informe a2'!$C$191:$G$191</c:f>
              <c:strCache>
                <c:ptCount val="5"/>
                <c:pt idx="0">
                  <c:v>Punto inicial</c:v>
                </c:pt>
                <c:pt idx="1">
                  <c:v>Primer trimestre</c:v>
                </c:pt>
                <c:pt idx="2">
                  <c:v>Segundo trimestre</c:v>
                </c:pt>
                <c:pt idx="3">
                  <c:v>Tercer trimestre</c:v>
                </c:pt>
                <c:pt idx="4">
                  <c:v>Cuarto trimestre</c:v>
                </c:pt>
              </c:strCache>
            </c:strRef>
          </c:cat>
          <c:val>
            <c:numRef>
              <c:f>'Informe a2'!$C$193:$G$193</c:f>
              <c:numCache>
                <c:formatCode>0%</c:formatCode>
                <c:ptCount val="5"/>
                <c:pt idx="0">
                  <c:v>0</c:v>
                </c:pt>
                <c:pt idx="1">
                  <c:v>0</c:v>
                </c:pt>
                <c:pt idx="2">
                  <c:v>0</c:v>
                </c:pt>
              </c:numCache>
            </c:numRef>
          </c:val>
          <c:smooth val="0"/>
          <c:extLst>
            <c:ext xmlns:c16="http://schemas.microsoft.com/office/drawing/2014/chart" uri="{C3380CC4-5D6E-409C-BE32-E72D297353CC}">
              <c16:uniqueId val="{00000001-3664-459F-A785-81EE450BC0AE}"/>
            </c:ext>
          </c:extLst>
        </c:ser>
        <c:dLbls>
          <c:dLblPos val="ctr"/>
          <c:showLegendKey val="0"/>
          <c:showVal val="1"/>
          <c:showCatName val="0"/>
          <c:showSerName val="0"/>
          <c:showPercent val="0"/>
          <c:showBubbleSize val="0"/>
        </c:dLbls>
        <c:marker val="1"/>
        <c:smooth val="0"/>
        <c:axId val="991370592"/>
        <c:axId val="991373088"/>
      </c:lineChart>
      <c:catAx>
        <c:axId val="991370592"/>
        <c:scaling>
          <c:orientation val="minMax"/>
        </c:scaling>
        <c:delete val="0"/>
        <c:axPos val="b"/>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dk1">
                    <a:lumMod val="65000"/>
                    <a:lumOff val="35000"/>
                  </a:schemeClr>
                </a:solidFill>
                <a:latin typeface="+mn-lt"/>
                <a:ea typeface="+mn-ea"/>
                <a:cs typeface="+mn-cs"/>
              </a:defRPr>
            </a:pPr>
            <a:endParaRPr lang="es-CO"/>
          </a:p>
        </c:txPr>
        <c:crossAx val="991373088"/>
        <c:crosses val="autoZero"/>
        <c:auto val="1"/>
        <c:lblAlgn val="ctr"/>
        <c:lblOffset val="100"/>
        <c:noMultiLvlLbl val="0"/>
      </c:catAx>
      <c:valAx>
        <c:axId val="991373088"/>
        <c:scaling>
          <c:orientation val="minMax"/>
        </c:scaling>
        <c:delete val="1"/>
        <c:axPos val="l"/>
        <c:numFmt formatCode="0%" sourceLinked="1"/>
        <c:majorTickMark val="none"/>
        <c:minorTickMark val="none"/>
        <c:tickLblPos val="nextTo"/>
        <c:crossAx val="99137059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'Informe a2'!$B$204</c:f>
              <c:strCache>
                <c:ptCount val="1"/>
                <c:pt idx="0">
                  <c:v>Avance proyectado</c:v>
                </c:pt>
              </c:strCache>
            </c:strRef>
          </c:tx>
          <c:spPr>
            <a:ln w="19050" cap="rnd" cmpd="sng" algn="ctr">
              <a:solidFill>
                <a:schemeClr val="accent1">
                  <a:shade val="95000"/>
                  <a:satMod val="105000"/>
                </a:schemeClr>
              </a:solidFill>
              <a:round/>
            </a:ln>
            <a:effectLst/>
          </c:spPr>
          <c:marker>
            <c:symbol val="circle"/>
            <c:size val="17"/>
            <c:spPr>
              <a:solidFill>
                <a:schemeClr val="lt1"/>
              </a:solidFill>
              <a:ln>
                <a:no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1"/>
                    </a:solidFill>
                    <a:latin typeface="+mn-lt"/>
                    <a:ea typeface="+mn-ea"/>
                    <a:cs typeface="+mn-cs"/>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35000"/>
                          <a:lumOff val="65000"/>
                        </a:schemeClr>
                      </a:solidFill>
                    </a:ln>
                    <a:effectLst/>
                  </c:spPr>
                </c15:leaderLines>
              </c:ext>
            </c:extLst>
          </c:dLbls>
          <c:cat>
            <c:strRef>
              <c:f>'Informe a2'!$C$203:$G$203</c:f>
              <c:strCache>
                <c:ptCount val="5"/>
                <c:pt idx="0">
                  <c:v>Punto inicial</c:v>
                </c:pt>
                <c:pt idx="1">
                  <c:v>Primer trimestre</c:v>
                </c:pt>
                <c:pt idx="2">
                  <c:v>Segundo trimestre</c:v>
                </c:pt>
                <c:pt idx="3">
                  <c:v>Tercer trimestre</c:v>
                </c:pt>
                <c:pt idx="4">
                  <c:v>Cuarto trimestre</c:v>
                </c:pt>
              </c:strCache>
            </c:strRef>
          </c:cat>
          <c:val>
            <c:numRef>
              <c:f>'Informe a2'!$C$204:$G$204</c:f>
              <c:numCache>
                <c:formatCode>0%</c:formatCode>
                <c:ptCount val="5"/>
                <c:pt idx="0">
                  <c:v>0</c:v>
                </c:pt>
                <c:pt idx="1">
                  <c:v>0.48</c:v>
                </c:pt>
                <c:pt idx="2">
                  <c:v>0.95</c:v>
                </c:pt>
                <c:pt idx="3">
                  <c:v>0.98</c:v>
                </c:pt>
                <c:pt idx="4">
                  <c:v>1</c:v>
                </c:pt>
              </c:numCache>
            </c:numRef>
          </c:val>
          <c:smooth val="0"/>
          <c:extLst>
            <c:ext xmlns:c16="http://schemas.microsoft.com/office/drawing/2014/chart" uri="{C3380CC4-5D6E-409C-BE32-E72D297353CC}">
              <c16:uniqueId val="{00000000-9C88-4D37-B6B8-0959E4F07E30}"/>
            </c:ext>
          </c:extLst>
        </c:ser>
        <c:ser>
          <c:idx val="1"/>
          <c:order val="1"/>
          <c:tx>
            <c:strRef>
              <c:f>'Informe a2'!$B$205</c:f>
              <c:strCache>
                <c:ptCount val="1"/>
                <c:pt idx="0">
                  <c:v>Avance reportado</c:v>
                </c:pt>
              </c:strCache>
            </c:strRef>
          </c:tx>
          <c:spPr>
            <a:ln w="19050" cap="rnd" cmpd="sng" algn="ctr">
              <a:solidFill>
                <a:schemeClr val="accent2">
                  <a:shade val="95000"/>
                  <a:satMod val="105000"/>
                </a:schemeClr>
              </a:solidFill>
              <a:round/>
            </a:ln>
            <a:effectLst/>
          </c:spPr>
          <c:marker>
            <c:symbol val="circle"/>
            <c:size val="17"/>
            <c:spPr>
              <a:solidFill>
                <a:schemeClr val="lt1"/>
              </a:solidFill>
              <a:ln>
                <a:no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2"/>
                    </a:solidFill>
                    <a:latin typeface="+mn-lt"/>
                    <a:ea typeface="+mn-ea"/>
                    <a:cs typeface="+mn-cs"/>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35000"/>
                          <a:lumOff val="65000"/>
                        </a:schemeClr>
                      </a:solidFill>
                    </a:ln>
                    <a:effectLst/>
                  </c:spPr>
                </c15:leaderLines>
              </c:ext>
            </c:extLst>
          </c:dLbls>
          <c:cat>
            <c:strRef>
              <c:f>'Informe a2'!$C$203:$G$203</c:f>
              <c:strCache>
                <c:ptCount val="5"/>
                <c:pt idx="0">
                  <c:v>Punto inicial</c:v>
                </c:pt>
                <c:pt idx="1">
                  <c:v>Primer trimestre</c:v>
                </c:pt>
                <c:pt idx="2">
                  <c:v>Segundo trimestre</c:v>
                </c:pt>
                <c:pt idx="3">
                  <c:v>Tercer trimestre</c:v>
                </c:pt>
                <c:pt idx="4">
                  <c:v>Cuarto trimestre</c:v>
                </c:pt>
              </c:strCache>
            </c:strRef>
          </c:cat>
          <c:val>
            <c:numRef>
              <c:f>'Informe a2'!$C$205:$G$205</c:f>
              <c:numCache>
                <c:formatCode>0%</c:formatCode>
                <c:ptCount val="5"/>
                <c:pt idx="0">
                  <c:v>0</c:v>
                </c:pt>
                <c:pt idx="1">
                  <c:v>0.36</c:v>
                </c:pt>
              </c:numCache>
            </c:numRef>
          </c:val>
          <c:smooth val="0"/>
          <c:extLst>
            <c:ext xmlns:c16="http://schemas.microsoft.com/office/drawing/2014/chart" uri="{C3380CC4-5D6E-409C-BE32-E72D297353CC}">
              <c16:uniqueId val="{00000001-9C88-4D37-B6B8-0959E4F07E30}"/>
            </c:ext>
          </c:extLst>
        </c:ser>
        <c:dLbls>
          <c:dLblPos val="ctr"/>
          <c:showLegendKey val="0"/>
          <c:showVal val="1"/>
          <c:showCatName val="0"/>
          <c:showSerName val="0"/>
          <c:showPercent val="0"/>
          <c:showBubbleSize val="0"/>
        </c:dLbls>
        <c:marker val="1"/>
        <c:smooth val="0"/>
        <c:axId val="991370592"/>
        <c:axId val="991373088"/>
      </c:lineChart>
      <c:catAx>
        <c:axId val="991370592"/>
        <c:scaling>
          <c:orientation val="minMax"/>
        </c:scaling>
        <c:delete val="0"/>
        <c:axPos val="b"/>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dk1">
                    <a:lumMod val="65000"/>
                    <a:lumOff val="35000"/>
                  </a:schemeClr>
                </a:solidFill>
                <a:latin typeface="+mn-lt"/>
                <a:ea typeface="+mn-ea"/>
                <a:cs typeface="+mn-cs"/>
              </a:defRPr>
            </a:pPr>
            <a:endParaRPr lang="es-CO"/>
          </a:p>
        </c:txPr>
        <c:crossAx val="991373088"/>
        <c:crosses val="autoZero"/>
        <c:auto val="1"/>
        <c:lblAlgn val="ctr"/>
        <c:lblOffset val="100"/>
        <c:noMultiLvlLbl val="0"/>
      </c:catAx>
      <c:valAx>
        <c:axId val="991373088"/>
        <c:scaling>
          <c:orientation val="minMax"/>
        </c:scaling>
        <c:delete val="1"/>
        <c:axPos val="l"/>
        <c:numFmt formatCode="0%" sourceLinked="1"/>
        <c:majorTickMark val="none"/>
        <c:minorTickMark val="none"/>
        <c:tickLblPos val="nextTo"/>
        <c:crossAx val="99137059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4120734908136482E-2"/>
          <c:y val="5.5766793409378963E-2"/>
          <c:w val="0.94225721784776906"/>
          <c:h val="0.63938245361915313"/>
        </c:manualLayout>
      </c:layout>
      <c:lineChart>
        <c:grouping val="standard"/>
        <c:varyColors val="0"/>
        <c:ser>
          <c:idx val="0"/>
          <c:order val="0"/>
          <c:tx>
            <c:strRef>
              <c:f>'Informe a2'!$B$216</c:f>
              <c:strCache>
                <c:ptCount val="1"/>
                <c:pt idx="0">
                  <c:v>Avance proyectado</c:v>
                </c:pt>
              </c:strCache>
            </c:strRef>
          </c:tx>
          <c:spPr>
            <a:ln w="19050" cap="rnd" cmpd="sng" algn="ctr">
              <a:solidFill>
                <a:schemeClr val="accent1">
                  <a:shade val="95000"/>
                  <a:satMod val="105000"/>
                </a:schemeClr>
              </a:solidFill>
              <a:round/>
            </a:ln>
            <a:effectLst/>
          </c:spPr>
          <c:marker>
            <c:symbol val="circle"/>
            <c:size val="17"/>
            <c:spPr>
              <a:solidFill>
                <a:schemeClr val="lt1"/>
              </a:solidFill>
              <a:ln>
                <a:no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1"/>
                    </a:solidFill>
                    <a:latin typeface="+mn-lt"/>
                    <a:ea typeface="+mn-ea"/>
                    <a:cs typeface="+mn-cs"/>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35000"/>
                          <a:lumOff val="65000"/>
                        </a:schemeClr>
                      </a:solidFill>
                    </a:ln>
                    <a:effectLst/>
                  </c:spPr>
                </c15:leaderLines>
              </c:ext>
            </c:extLst>
          </c:dLbls>
          <c:cat>
            <c:strRef>
              <c:f>'Informe a2'!$C$215:$G$215</c:f>
              <c:strCache>
                <c:ptCount val="5"/>
                <c:pt idx="0">
                  <c:v>Punto inicial</c:v>
                </c:pt>
                <c:pt idx="1">
                  <c:v>Primer trimestre</c:v>
                </c:pt>
                <c:pt idx="2">
                  <c:v>Segundo trimestre</c:v>
                </c:pt>
                <c:pt idx="3">
                  <c:v>Tercer trimestre</c:v>
                </c:pt>
                <c:pt idx="4">
                  <c:v>Cuarto trimestre</c:v>
                </c:pt>
              </c:strCache>
            </c:strRef>
          </c:cat>
          <c:val>
            <c:numRef>
              <c:f>'Informe a2'!$C$216:$G$216</c:f>
              <c:numCache>
                <c:formatCode>0%</c:formatCode>
                <c:ptCount val="5"/>
                <c:pt idx="0">
                  <c:v>0</c:v>
                </c:pt>
                <c:pt idx="1">
                  <c:v>0.14000000000000001</c:v>
                </c:pt>
                <c:pt idx="2">
                  <c:v>0.41</c:v>
                </c:pt>
                <c:pt idx="3">
                  <c:v>0.67</c:v>
                </c:pt>
                <c:pt idx="4">
                  <c:v>1</c:v>
                </c:pt>
              </c:numCache>
            </c:numRef>
          </c:val>
          <c:smooth val="0"/>
          <c:extLst>
            <c:ext xmlns:c16="http://schemas.microsoft.com/office/drawing/2014/chart" uri="{C3380CC4-5D6E-409C-BE32-E72D297353CC}">
              <c16:uniqueId val="{00000000-6723-4F24-A7E4-32411F30A079}"/>
            </c:ext>
          </c:extLst>
        </c:ser>
        <c:ser>
          <c:idx val="1"/>
          <c:order val="1"/>
          <c:tx>
            <c:strRef>
              <c:f>'Informe a2'!$B$217</c:f>
              <c:strCache>
                <c:ptCount val="1"/>
                <c:pt idx="0">
                  <c:v>Avance reportado</c:v>
                </c:pt>
              </c:strCache>
            </c:strRef>
          </c:tx>
          <c:spPr>
            <a:ln w="19050" cap="rnd" cmpd="sng" algn="ctr">
              <a:solidFill>
                <a:schemeClr val="accent2">
                  <a:shade val="95000"/>
                  <a:satMod val="105000"/>
                </a:schemeClr>
              </a:solidFill>
              <a:round/>
            </a:ln>
            <a:effectLst/>
          </c:spPr>
          <c:marker>
            <c:symbol val="circle"/>
            <c:size val="17"/>
            <c:spPr>
              <a:solidFill>
                <a:schemeClr val="lt1"/>
              </a:solidFill>
              <a:ln>
                <a:no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2"/>
                    </a:solidFill>
                    <a:latin typeface="+mn-lt"/>
                    <a:ea typeface="+mn-ea"/>
                    <a:cs typeface="+mn-cs"/>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35000"/>
                          <a:lumOff val="65000"/>
                        </a:schemeClr>
                      </a:solidFill>
                    </a:ln>
                    <a:effectLst/>
                  </c:spPr>
                </c15:leaderLines>
              </c:ext>
            </c:extLst>
          </c:dLbls>
          <c:cat>
            <c:strRef>
              <c:f>'Informe a2'!$C$215:$G$215</c:f>
              <c:strCache>
                <c:ptCount val="5"/>
                <c:pt idx="0">
                  <c:v>Punto inicial</c:v>
                </c:pt>
                <c:pt idx="1">
                  <c:v>Primer trimestre</c:v>
                </c:pt>
                <c:pt idx="2">
                  <c:v>Segundo trimestre</c:v>
                </c:pt>
                <c:pt idx="3">
                  <c:v>Tercer trimestre</c:v>
                </c:pt>
                <c:pt idx="4">
                  <c:v>Cuarto trimestre</c:v>
                </c:pt>
              </c:strCache>
            </c:strRef>
          </c:cat>
          <c:val>
            <c:numRef>
              <c:f>'Informe a2'!$C$217:$G$217</c:f>
              <c:numCache>
                <c:formatCode>0%</c:formatCode>
                <c:ptCount val="5"/>
                <c:pt idx="0">
                  <c:v>0</c:v>
                </c:pt>
                <c:pt idx="1">
                  <c:v>7.0000000000000007E-2</c:v>
                </c:pt>
                <c:pt idx="2">
                  <c:v>0.38</c:v>
                </c:pt>
              </c:numCache>
            </c:numRef>
          </c:val>
          <c:smooth val="0"/>
          <c:extLst>
            <c:ext xmlns:c16="http://schemas.microsoft.com/office/drawing/2014/chart" uri="{C3380CC4-5D6E-409C-BE32-E72D297353CC}">
              <c16:uniqueId val="{00000001-6723-4F24-A7E4-32411F30A079}"/>
            </c:ext>
          </c:extLst>
        </c:ser>
        <c:dLbls>
          <c:dLblPos val="ctr"/>
          <c:showLegendKey val="0"/>
          <c:showVal val="1"/>
          <c:showCatName val="0"/>
          <c:showSerName val="0"/>
          <c:showPercent val="0"/>
          <c:showBubbleSize val="0"/>
        </c:dLbls>
        <c:marker val="1"/>
        <c:smooth val="0"/>
        <c:axId val="991370592"/>
        <c:axId val="991373088"/>
      </c:lineChart>
      <c:catAx>
        <c:axId val="991370592"/>
        <c:scaling>
          <c:orientation val="minMax"/>
        </c:scaling>
        <c:delete val="0"/>
        <c:axPos val="b"/>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dk1">
                    <a:lumMod val="65000"/>
                    <a:lumOff val="35000"/>
                  </a:schemeClr>
                </a:solidFill>
                <a:latin typeface="+mn-lt"/>
                <a:ea typeface="+mn-ea"/>
                <a:cs typeface="+mn-cs"/>
              </a:defRPr>
            </a:pPr>
            <a:endParaRPr lang="es-CO"/>
          </a:p>
        </c:txPr>
        <c:crossAx val="991373088"/>
        <c:crosses val="autoZero"/>
        <c:auto val="1"/>
        <c:lblAlgn val="ctr"/>
        <c:lblOffset val="100"/>
        <c:noMultiLvlLbl val="0"/>
      </c:catAx>
      <c:valAx>
        <c:axId val="991373088"/>
        <c:scaling>
          <c:orientation val="minMax"/>
        </c:scaling>
        <c:delete val="1"/>
        <c:axPos val="l"/>
        <c:numFmt formatCode="0%" sourceLinked="1"/>
        <c:majorTickMark val="none"/>
        <c:minorTickMark val="none"/>
        <c:tickLblPos val="nextTo"/>
        <c:crossAx val="99137059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'Informe a2'!$B$228</c:f>
              <c:strCache>
                <c:ptCount val="1"/>
                <c:pt idx="0">
                  <c:v>Avance proyectado</c:v>
                </c:pt>
              </c:strCache>
            </c:strRef>
          </c:tx>
          <c:spPr>
            <a:ln w="19050" cap="rnd" cmpd="sng" algn="ctr">
              <a:solidFill>
                <a:schemeClr val="accent1">
                  <a:shade val="95000"/>
                  <a:satMod val="105000"/>
                </a:schemeClr>
              </a:solidFill>
              <a:round/>
            </a:ln>
            <a:effectLst/>
          </c:spPr>
          <c:marker>
            <c:symbol val="circle"/>
            <c:size val="17"/>
            <c:spPr>
              <a:solidFill>
                <a:schemeClr val="lt1"/>
              </a:solidFill>
              <a:ln>
                <a:no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1"/>
                    </a:solidFill>
                    <a:latin typeface="+mn-lt"/>
                    <a:ea typeface="+mn-ea"/>
                    <a:cs typeface="+mn-cs"/>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35000"/>
                          <a:lumOff val="65000"/>
                        </a:schemeClr>
                      </a:solidFill>
                    </a:ln>
                    <a:effectLst/>
                  </c:spPr>
                </c15:leaderLines>
              </c:ext>
            </c:extLst>
          </c:dLbls>
          <c:cat>
            <c:strRef>
              <c:f>'Informe a2'!$C$227:$G$227</c:f>
              <c:strCache>
                <c:ptCount val="5"/>
                <c:pt idx="0">
                  <c:v>Punto inicial</c:v>
                </c:pt>
                <c:pt idx="1">
                  <c:v>Primer trimestre</c:v>
                </c:pt>
                <c:pt idx="2">
                  <c:v>Segundo trimestre</c:v>
                </c:pt>
                <c:pt idx="3">
                  <c:v>Tercer trimestre</c:v>
                </c:pt>
                <c:pt idx="4">
                  <c:v>Cuarto trimestre</c:v>
                </c:pt>
              </c:strCache>
            </c:strRef>
          </c:cat>
          <c:val>
            <c:numRef>
              <c:f>'Informe a2'!$C$228:$G$228</c:f>
              <c:numCache>
                <c:formatCode>0%</c:formatCode>
                <c:ptCount val="5"/>
                <c:pt idx="0">
                  <c:v>0</c:v>
                </c:pt>
                <c:pt idx="1">
                  <c:v>0</c:v>
                </c:pt>
                <c:pt idx="2">
                  <c:v>0</c:v>
                </c:pt>
                <c:pt idx="3">
                  <c:v>0</c:v>
                </c:pt>
                <c:pt idx="4">
                  <c:v>1</c:v>
                </c:pt>
              </c:numCache>
            </c:numRef>
          </c:val>
          <c:smooth val="0"/>
          <c:extLst>
            <c:ext xmlns:c16="http://schemas.microsoft.com/office/drawing/2014/chart" uri="{C3380CC4-5D6E-409C-BE32-E72D297353CC}">
              <c16:uniqueId val="{00000000-D05E-467A-AED6-85EF9268E49B}"/>
            </c:ext>
          </c:extLst>
        </c:ser>
        <c:ser>
          <c:idx val="1"/>
          <c:order val="1"/>
          <c:tx>
            <c:strRef>
              <c:f>'Informe a2'!$B$229</c:f>
              <c:strCache>
                <c:ptCount val="1"/>
                <c:pt idx="0">
                  <c:v>Avance reportado</c:v>
                </c:pt>
              </c:strCache>
            </c:strRef>
          </c:tx>
          <c:spPr>
            <a:ln w="19050" cap="rnd" cmpd="sng" algn="ctr">
              <a:solidFill>
                <a:schemeClr val="accent2">
                  <a:shade val="95000"/>
                  <a:satMod val="105000"/>
                </a:schemeClr>
              </a:solidFill>
              <a:round/>
            </a:ln>
            <a:effectLst/>
          </c:spPr>
          <c:marker>
            <c:symbol val="circle"/>
            <c:size val="17"/>
            <c:spPr>
              <a:solidFill>
                <a:schemeClr val="lt1"/>
              </a:solidFill>
              <a:ln>
                <a:no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2"/>
                    </a:solidFill>
                    <a:latin typeface="+mn-lt"/>
                    <a:ea typeface="+mn-ea"/>
                    <a:cs typeface="+mn-cs"/>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35000"/>
                          <a:lumOff val="65000"/>
                        </a:schemeClr>
                      </a:solidFill>
                    </a:ln>
                    <a:effectLst/>
                  </c:spPr>
                </c15:leaderLines>
              </c:ext>
            </c:extLst>
          </c:dLbls>
          <c:cat>
            <c:strRef>
              <c:f>'Informe a2'!$C$227:$G$227</c:f>
              <c:strCache>
                <c:ptCount val="5"/>
                <c:pt idx="0">
                  <c:v>Punto inicial</c:v>
                </c:pt>
                <c:pt idx="1">
                  <c:v>Primer trimestre</c:v>
                </c:pt>
                <c:pt idx="2">
                  <c:v>Segundo trimestre</c:v>
                </c:pt>
                <c:pt idx="3">
                  <c:v>Tercer trimestre</c:v>
                </c:pt>
                <c:pt idx="4">
                  <c:v>Cuarto trimestre</c:v>
                </c:pt>
              </c:strCache>
            </c:strRef>
          </c:cat>
          <c:val>
            <c:numRef>
              <c:f>'Informe a2'!$C$229:$G$229</c:f>
              <c:numCache>
                <c:formatCode>0%</c:formatCode>
                <c:ptCount val="5"/>
                <c:pt idx="0">
                  <c:v>0</c:v>
                </c:pt>
                <c:pt idx="1">
                  <c:v>0.18</c:v>
                </c:pt>
                <c:pt idx="2">
                  <c:v>0.18</c:v>
                </c:pt>
              </c:numCache>
            </c:numRef>
          </c:val>
          <c:smooth val="0"/>
          <c:extLst>
            <c:ext xmlns:c16="http://schemas.microsoft.com/office/drawing/2014/chart" uri="{C3380CC4-5D6E-409C-BE32-E72D297353CC}">
              <c16:uniqueId val="{00000001-D05E-467A-AED6-85EF9268E49B}"/>
            </c:ext>
          </c:extLst>
        </c:ser>
        <c:dLbls>
          <c:dLblPos val="ctr"/>
          <c:showLegendKey val="0"/>
          <c:showVal val="1"/>
          <c:showCatName val="0"/>
          <c:showSerName val="0"/>
          <c:showPercent val="0"/>
          <c:showBubbleSize val="0"/>
        </c:dLbls>
        <c:marker val="1"/>
        <c:smooth val="0"/>
        <c:axId val="991370592"/>
        <c:axId val="991373088"/>
      </c:lineChart>
      <c:catAx>
        <c:axId val="991370592"/>
        <c:scaling>
          <c:orientation val="minMax"/>
        </c:scaling>
        <c:delete val="0"/>
        <c:axPos val="b"/>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dk1">
                    <a:lumMod val="65000"/>
                    <a:lumOff val="35000"/>
                  </a:schemeClr>
                </a:solidFill>
                <a:latin typeface="+mn-lt"/>
                <a:ea typeface="+mn-ea"/>
                <a:cs typeface="+mn-cs"/>
              </a:defRPr>
            </a:pPr>
            <a:endParaRPr lang="es-CO"/>
          </a:p>
        </c:txPr>
        <c:crossAx val="991373088"/>
        <c:crosses val="autoZero"/>
        <c:auto val="1"/>
        <c:lblAlgn val="ctr"/>
        <c:lblOffset val="100"/>
        <c:noMultiLvlLbl val="0"/>
      </c:catAx>
      <c:valAx>
        <c:axId val="991373088"/>
        <c:scaling>
          <c:orientation val="minMax"/>
        </c:scaling>
        <c:delete val="1"/>
        <c:axPos val="l"/>
        <c:numFmt formatCode="0%" sourceLinked="1"/>
        <c:majorTickMark val="none"/>
        <c:minorTickMark val="none"/>
        <c:tickLblPos val="nextTo"/>
        <c:crossAx val="99137059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'Informe a2'!$B$240</c:f>
              <c:strCache>
                <c:ptCount val="1"/>
                <c:pt idx="0">
                  <c:v>Avance proyectado</c:v>
                </c:pt>
              </c:strCache>
            </c:strRef>
          </c:tx>
          <c:spPr>
            <a:ln w="19050" cap="rnd" cmpd="sng" algn="ctr">
              <a:solidFill>
                <a:schemeClr val="accent1">
                  <a:shade val="95000"/>
                  <a:satMod val="105000"/>
                </a:schemeClr>
              </a:solidFill>
              <a:round/>
            </a:ln>
            <a:effectLst/>
          </c:spPr>
          <c:marker>
            <c:symbol val="circle"/>
            <c:size val="17"/>
            <c:spPr>
              <a:solidFill>
                <a:schemeClr val="lt1"/>
              </a:solidFill>
              <a:ln>
                <a:no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1"/>
                    </a:solidFill>
                    <a:latin typeface="+mn-lt"/>
                    <a:ea typeface="+mn-ea"/>
                    <a:cs typeface="+mn-cs"/>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35000"/>
                          <a:lumOff val="65000"/>
                        </a:schemeClr>
                      </a:solidFill>
                    </a:ln>
                    <a:effectLst/>
                  </c:spPr>
                </c15:leaderLines>
              </c:ext>
            </c:extLst>
          </c:dLbls>
          <c:cat>
            <c:strRef>
              <c:f>'Informe a2'!$C$239:$G$239</c:f>
              <c:strCache>
                <c:ptCount val="5"/>
                <c:pt idx="0">
                  <c:v>Punto inicial</c:v>
                </c:pt>
                <c:pt idx="1">
                  <c:v>Primer trimestre</c:v>
                </c:pt>
                <c:pt idx="2">
                  <c:v>Segundo trimestre</c:v>
                </c:pt>
                <c:pt idx="3">
                  <c:v>Tercer trimestre</c:v>
                </c:pt>
                <c:pt idx="4">
                  <c:v>Cuarto trimestre</c:v>
                </c:pt>
              </c:strCache>
            </c:strRef>
          </c:cat>
          <c:val>
            <c:numRef>
              <c:f>'Informe a2'!$C$240:$G$240</c:f>
              <c:numCache>
                <c:formatCode>0%</c:formatCode>
                <c:ptCount val="5"/>
                <c:pt idx="0">
                  <c:v>0</c:v>
                </c:pt>
                <c:pt idx="1">
                  <c:v>0.28000000000000003</c:v>
                </c:pt>
                <c:pt idx="2">
                  <c:v>0.56999999999999995</c:v>
                </c:pt>
                <c:pt idx="3">
                  <c:v>0.83</c:v>
                </c:pt>
                <c:pt idx="4">
                  <c:v>1</c:v>
                </c:pt>
              </c:numCache>
            </c:numRef>
          </c:val>
          <c:smooth val="0"/>
          <c:extLst>
            <c:ext xmlns:c16="http://schemas.microsoft.com/office/drawing/2014/chart" uri="{C3380CC4-5D6E-409C-BE32-E72D297353CC}">
              <c16:uniqueId val="{00000000-1BB6-4EDD-B804-C333F453375F}"/>
            </c:ext>
          </c:extLst>
        </c:ser>
        <c:ser>
          <c:idx val="1"/>
          <c:order val="1"/>
          <c:tx>
            <c:strRef>
              <c:f>'Informe a2'!$B$241</c:f>
              <c:strCache>
                <c:ptCount val="1"/>
                <c:pt idx="0">
                  <c:v>Avance reportado</c:v>
                </c:pt>
              </c:strCache>
            </c:strRef>
          </c:tx>
          <c:spPr>
            <a:ln w="19050" cap="rnd" cmpd="sng" algn="ctr">
              <a:solidFill>
                <a:schemeClr val="accent2">
                  <a:shade val="95000"/>
                  <a:satMod val="105000"/>
                </a:schemeClr>
              </a:solidFill>
              <a:round/>
            </a:ln>
            <a:effectLst/>
          </c:spPr>
          <c:marker>
            <c:symbol val="circle"/>
            <c:size val="17"/>
            <c:spPr>
              <a:solidFill>
                <a:schemeClr val="lt1"/>
              </a:solidFill>
              <a:ln>
                <a:no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2"/>
                    </a:solidFill>
                    <a:latin typeface="+mn-lt"/>
                    <a:ea typeface="+mn-ea"/>
                    <a:cs typeface="+mn-cs"/>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35000"/>
                          <a:lumOff val="65000"/>
                        </a:schemeClr>
                      </a:solidFill>
                    </a:ln>
                    <a:effectLst/>
                  </c:spPr>
                </c15:leaderLines>
              </c:ext>
            </c:extLst>
          </c:dLbls>
          <c:cat>
            <c:strRef>
              <c:f>'Informe a2'!$C$239:$G$239</c:f>
              <c:strCache>
                <c:ptCount val="5"/>
                <c:pt idx="0">
                  <c:v>Punto inicial</c:v>
                </c:pt>
                <c:pt idx="1">
                  <c:v>Primer trimestre</c:v>
                </c:pt>
                <c:pt idx="2">
                  <c:v>Segundo trimestre</c:v>
                </c:pt>
                <c:pt idx="3">
                  <c:v>Tercer trimestre</c:v>
                </c:pt>
                <c:pt idx="4">
                  <c:v>Cuarto trimestre</c:v>
                </c:pt>
              </c:strCache>
            </c:strRef>
          </c:cat>
          <c:val>
            <c:numRef>
              <c:f>'Informe a2'!$C$241:$G$241</c:f>
              <c:numCache>
                <c:formatCode>0%</c:formatCode>
                <c:ptCount val="5"/>
                <c:pt idx="0">
                  <c:v>0</c:v>
                </c:pt>
                <c:pt idx="1">
                  <c:v>0</c:v>
                </c:pt>
                <c:pt idx="2">
                  <c:v>0.2</c:v>
                </c:pt>
              </c:numCache>
            </c:numRef>
          </c:val>
          <c:smooth val="0"/>
          <c:extLst>
            <c:ext xmlns:c16="http://schemas.microsoft.com/office/drawing/2014/chart" uri="{C3380CC4-5D6E-409C-BE32-E72D297353CC}">
              <c16:uniqueId val="{00000001-1BB6-4EDD-B804-C333F453375F}"/>
            </c:ext>
          </c:extLst>
        </c:ser>
        <c:dLbls>
          <c:dLblPos val="ctr"/>
          <c:showLegendKey val="0"/>
          <c:showVal val="1"/>
          <c:showCatName val="0"/>
          <c:showSerName val="0"/>
          <c:showPercent val="0"/>
          <c:showBubbleSize val="0"/>
        </c:dLbls>
        <c:marker val="1"/>
        <c:smooth val="0"/>
        <c:axId val="991370592"/>
        <c:axId val="991373088"/>
      </c:lineChart>
      <c:catAx>
        <c:axId val="991370592"/>
        <c:scaling>
          <c:orientation val="minMax"/>
        </c:scaling>
        <c:delete val="0"/>
        <c:axPos val="b"/>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dk1">
                    <a:lumMod val="65000"/>
                    <a:lumOff val="35000"/>
                  </a:schemeClr>
                </a:solidFill>
                <a:latin typeface="+mn-lt"/>
                <a:ea typeface="+mn-ea"/>
                <a:cs typeface="+mn-cs"/>
              </a:defRPr>
            </a:pPr>
            <a:endParaRPr lang="es-CO"/>
          </a:p>
        </c:txPr>
        <c:crossAx val="991373088"/>
        <c:crosses val="autoZero"/>
        <c:auto val="1"/>
        <c:lblAlgn val="ctr"/>
        <c:lblOffset val="100"/>
        <c:noMultiLvlLbl val="0"/>
      </c:catAx>
      <c:valAx>
        <c:axId val="991373088"/>
        <c:scaling>
          <c:orientation val="minMax"/>
        </c:scaling>
        <c:delete val="1"/>
        <c:axPos val="l"/>
        <c:numFmt formatCode="0%" sourceLinked="1"/>
        <c:majorTickMark val="none"/>
        <c:minorTickMark val="none"/>
        <c:tickLblPos val="nextTo"/>
        <c:crossAx val="99137059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'Informe a1'!$B$46</c:f>
              <c:strCache>
                <c:ptCount val="1"/>
                <c:pt idx="0">
                  <c:v>Avance proyectado</c:v>
                </c:pt>
              </c:strCache>
            </c:strRef>
          </c:tx>
          <c:spPr>
            <a:ln w="19050" cap="rnd" cmpd="sng" algn="ctr">
              <a:solidFill>
                <a:schemeClr val="accent1">
                  <a:shade val="95000"/>
                  <a:satMod val="105000"/>
                </a:schemeClr>
              </a:solidFill>
              <a:round/>
            </a:ln>
            <a:effectLst/>
          </c:spPr>
          <c:marker>
            <c:symbol val="circle"/>
            <c:size val="17"/>
            <c:spPr>
              <a:solidFill>
                <a:schemeClr val="lt1"/>
              </a:solidFill>
              <a:ln>
                <a:no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1"/>
                    </a:solidFill>
                    <a:latin typeface="+mn-lt"/>
                    <a:ea typeface="+mn-ea"/>
                    <a:cs typeface="+mn-cs"/>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35000"/>
                          <a:lumOff val="65000"/>
                        </a:schemeClr>
                      </a:solidFill>
                    </a:ln>
                    <a:effectLst/>
                  </c:spPr>
                </c15:leaderLines>
              </c:ext>
            </c:extLst>
          </c:dLbls>
          <c:cat>
            <c:strRef>
              <c:f>'Informe a1'!$C$45:$G$45</c:f>
              <c:strCache>
                <c:ptCount val="5"/>
                <c:pt idx="0">
                  <c:v>Punto inicial</c:v>
                </c:pt>
                <c:pt idx="1">
                  <c:v>Primer trimestre</c:v>
                </c:pt>
                <c:pt idx="2">
                  <c:v>Segundo trimestre</c:v>
                </c:pt>
                <c:pt idx="3">
                  <c:v>Tercer trimestre</c:v>
                </c:pt>
                <c:pt idx="4">
                  <c:v>Cuarto trimestre</c:v>
                </c:pt>
              </c:strCache>
            </c:strRef>
          </c:cat>
          <c:val>
            <c:numRef>
              <c:f>'Informe a1'!$C$46:$G$46</c:f>
              <c:numCache>
                <c:formatCode>0%</c:formatCode>
                <c:ptCount val="5"/>
                <c:pt idx="0">
                  <c:v>0</c:v>
                </c:pt>
                <c:pt idx="1">
                  <c:v>0.15</c:v>
                </c:pt>
                <c:pt idx="2">
                  <c:v>0.45</c:v>
                </c:pt>
                <c:pt idx="3">
                  <c:v>0.64</c:v>
                </c:pt>
                <c:pt idx="4">
                  <c:v>1</c:v>
                </c:pt>
              </c:numCache>
            </c:numRef>
          </c:val>
          <c:smooth val="0"/>
          <c:extLst>
            <c:ext xmlns:c16="http://schemas.microsoft.com/office/drawing/2014/chart" uri="{C3380CC4-5D6E-409C-BE32-E72D297353CC}">
              <c16:uniqueId val="{00000000-2470-4EF4-B39D-C9E9FA187976}"/>
            </c:ext>
          </c:extLst>
        </c:ser>
        <c:ser>
          <c:idx val="1"/>
          <c:order val="1"/>
          <c:tx>
            <c:strRef>
              <c:f>'Informe a1'!$B$47</c:f>
              <c:strCache>
                <c:ptCount val="1"/>
                <c:pt idx="0">
                  <c:v>Avance reportado</c:v>
                </c:pt>
              </c:strCache>
            </c:strRef>
          </c:tx>
          <c:spPr>
            <a:ln w="19050" cap="rnd" cmpd="sng" algn="ctr">
              <a:solidFill>
                <a:schemeClr val="accent2">
                  <a:shade val="95000"/>
                  <a:satMod val="105000"/>
                </a:schemeClr>
              </a:solidFill>
              <a:round/>
            </a:ln>
            <a:effectLst/>
          </c:spPr>
          <c:marker>
            <c:symbol val="circle"/>
            <c:size val="17"/>
            <c:spPr>
              <a:solidFill>
                <a:schemeClr val="lt1"/>
              </a:solidFill>
              <a:ln>
                <a:no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2"/>
                    </a:solidFill>
                    <a:latin typeface="+mn-lt"/>
                    <a:ea typeface="+mn-ea"/>
                    <a:cs typeface="+mn-cs"/>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35000"/>
                          <a:lumOff val="65000"/>
                        </a:schemeClr>
                      </a:solidFill>
                    </a:ln>
                    <a:effectLst/>
                  </c:spPr>
                </c15:leaderLines>
              </c:ext>
            </c:extLst>
          </c:dLbls>
          <c:cat>
            <c:strRef>
              <c:f>'Informe a1'!$C$45:$G$45</c:f>
              <c:strCache>
                <c:ptCount val="5"/>
                <c:pt idx="0">
                  <c:v>Punto inicial</c:v>
                </c:pt>
                <c:pt idx="1">
                  <c:v>Primer trimestre</c:v>
                </c:pt>
                <c:pt idx="2">
                  <c:v>Segundo trimestre</c:v>
                </c:pt>
                <c:pt idx="3">
                  <c:v>Tercer trimestre</c:v>
                </c:pt>
                <c:pt idx="4">
                  <c:v>Cuarto trimestre</c:v>
                </c:pt>
              </c:strCache>
            </c:strRef>
          </c:cat>
          <c:val>
            <c:numRef>
              <c:f>'Informe a1'!$C$47:$G$47</c:f>
              <c:numCache>
                <c:formatCode>0%</c:formatCode>
                <c:ptCount val="5"/>
                <c:pt idx="0">
                  <c:v>0</c:v>
                </c:pt>
                <c:pt idx="1">
                  <c:v>0.16</c:v>
                </c:pt>
                <c:pt idx="2">
                  <c:v>0.45</c:v>
                </c:pt>
              </c:numCache>
            </c:numRef>
          </c:val>
          <c:smooth val="0"/>
          <c:extLst>
            <c:ext xmlns:c16="http://schemas.microsoft.com/office/drawing/2014/chart" uri="{C3380CC4-5D6E-409C-BE32-E72D297353CC}">
              <c16:uniqueId val="{00000001-2470-4EF4-B39D-C9E9FA187976}"/>
            </c:ext>
          </c:extLst>
        </c:ser>
        <c:dLbls>
          <c:dLblPos val="ctr"/>
          <c:showLegendKey val="0"/>
          <c:showVal val="1"/>
          <c:showCatName val="0"/>
          <c:showSerName val="0"/>
          <c:showPercent val="0"/>
          <c:showBubbleSize val="0"/>
        </c:dLbls>
        <c:marker val="1"/>
        <c:smooth val="0"/>
        <c:axId val="991370592"/>
        <c:axId val="991373088"/>
      </c:lineChart>
      <c:catAx>
        <c:axId val="991370592"/>
        <c:scaling>
          <c:orientation val="minMax"/>
        </c:scaling>
        <c:delete val="0"/>
        <c:axPos val="b"/>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dk1">
                    <a:lumMod val="65000"/>
                    <a:lumOff val="35000"/>
                  </a:schemeClr>
                </a:solidFill>
                <a:latin typeface="+mn-lt"/>
                <a:ea typeface="+mn-ea"/>
                <a:cs typeface="+mn-cs"/>
              </a:defRPr>
            </a:pPr>
            <a:endParaRPr lang="es-CO"/>
          </a:p>
        </c:txPr>
        <c:crossAx val="991373088"/>
        <c:crosses val="autoZero"/>
        <c:auto val="1"/>
        <c:lblAlgn val="ctr"/>
        <c:lblOffset val="100"/>
        <c:noMultiLvlLbl val="0"/>
      </c:catAx>
      <c:valAx>
        <c:axId val="991373088"/>
        <c:scaling>
          <c:orientation val="minMax"/>
        </c:scaling>
        <c:delete val="1"/>
        <c:axPos val="l"/>
        <c:numFmt formatCode="0%" sourceLinked="1"/>
        <c:majorTickMark val="none"/>
        <c:minorTickMark val="none"/>
        <c:tickLblPos val="nextTo"/>
        <c:crossAx val="99137059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'Informe a2'!$B$252</c:f>
              <c:strCache>
                <c:ptCount val="1"/>
                <c:pt idx="0">
                  <c:v>Avance proyectado</c:v>
                </c:pt>
              </c:strCache>
            </c:strRef>
          </c:tx>
          <c:spPr>
            <a:ln w="19050" cap="rnd" cmpd="sng" algn="ctr">
              <a:solidFill>
                <a:schemeClr val="accent1">
                  <a:shade val="95000"/>
                  <a:satMod val="105000"/>
                </a:schemeClr>
              </a:solidFill>
              <a:round/>
            </a:ln>
            <a:effectLst/>
          </c:spPr>
          <c:marker>
            <c:symbol val="circle"/>
            <c:size val="17"/>
            <c:spPr>
              <a:solidFill>
                <a:schemeClr val="lt1"/>
              </a:solidFill>
              <a:ln>
                <a:no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1"/>
                    </a:solidFill>
                    <a:latin typeface="+mn-lt"/>
                    <a:ea typeface="+mn-ea"/>
                    <a:cs typeface="+mn-cs"/>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35000"/>
                          <a:lumOff val="65000"/>
                        </a:schemeClr>
                      </a:solidFill>
                    </a:ln>
                    <a:effectLst/>
                  </c:spPr>
                </c15:leaderLines>
              </c:ext>
            </c:extLst>
          </c:dLbls>
          <c:cat>
            <c:strRef>
              <c:f>'Informe a2'!$C$251:$G$251</c:f>
              <c:strCache>
                <c:ptCount val="5"/>
                <c:pt idx="0">
                  <c:v>Punto inicial</c:v>
                </c:pt>
                <c:pt idx="1">
                  <c:v>Primer trimestre</c:v>
                </c:pt>
                <c:pt idx="2">
                  <c:v>Segundo trimestre</c:v>
                </c:pt>
                <c:pt idx="3">
                  <c:v>Tercer trimestre</c:v>
                </c:pt>
                <c:pt idx="4">
                  <c:v>Cuarto trimestre</c:v>
                </c:pt>
              </c:strCache>
            </c:strRef>
          </c:cat>
          <c:val>
            <c:numRef>
              <c:f>'Informe a2'!$C$252:$G$252</c:f>
              <c:numCache>
                <c:formatCode>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0-ABD7-412F-91D2-E5D79E9E9B43}"/>
            </c:ext>
          </c:extLst>
        </c:ser>
        <c:ser>
          <c:idx val="1"/>
          <c:order val="1"/>
          <c:tx>
            <c:strRef>
              <c:f>'Informe a2'!$B$253</c:f>
              <c:strCache>
                <c:ptCount val="1"/>
                <c:pt idx="0">
                  <c:v>Avance reportado</c:v>
                </c:pt>
              </c:strCache>
            </c:strRef>
          </c:tx>
          <c:spPr>
            <a:ln w="19050" cap="rnd" cmpd="sng" algn="ctr">
              <a:solidFill>
                <a:schemeClr val="accent2">
                  <a:shade val="95000"/>
                  <a:satMod val="105000"/>
                </a:schemeClr>
              </a:solidFill>
              <a:round/>
            </a:ln>
            <a:effectLst/>
          </c:spPr>
          <c:marker>
            <c:symbol val="circle"/>
            <c:size val="17"/>
            <c:spPr>
              <a:solidFill>
                <a:schemeClr val="lt1"/>
              </a:solidFill>
              <a:ln>
                <a:no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2"/>
                    </a:solidFill>
                    <a:latin typeface="+mn-lt"/>
                    <a:ea typeface="+mn-ea"/>
                    <a:cs typeface="+mn-cs"/>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35000"/>
                          <a:lumOff val="65000"/>
                        </a:schemeClr>
                      </a:solidFill>
                    </a:ln>
                    <a:effectLst/>
                  </c:spPr>
                </c15:leaderLines>
              </c:ext>
            </c:extLst>
          </c:dLbls>
          <c:cat>
            <c:strRef>
              <c:f>'Informe a2'!$C$251:$G$251</c:f>
              <c:strCache>
                <c:ptCount val="5"/>
                <c:pt idx="0">
                  <c:v>Punto inicial</c:v>
                </c:pt>
                <c:pt idx="1">
                  <c:v>Primer trimestre</c:v>
                </c:pt>
                <c:pt idx="2">
                  <c:v>Segundo trimestre</c:v>
                </c:pt>
                <c:pt idx="3">
                  <c:v>Tercer trimestre</c:v>
                </c:pt>
                <c:pt idx="4">
                  <c:v>Cuarto trimestre</c:v>
                </c:pt>
              </c:strCache>
            </c:strRef>
          </c:cat>
          <c:val>
            <c:numRef>
              <c:f>'Informe a2'!$C$253:$G$253</c:f>
              <c:numCache>
                <c:formatCode>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ABD7-412F-91D2-E5D79E9E9B43}"/>
            </c:ext>
          </c:extLst>
        </c:ser>
        <c:dLbls>
          <c:dLblPos val="ctr"/>
          <c:showLegendKey val="0"/>
          <c:showVal val="1"/>
          <c:showCatName val="0"/>
          <c:showSerName val="0"/>
          <c:showPercent val="0"/>
          <c:showBubbleSize val="0"/>
        </c:dLbls>
        <c:marker val="1"/>
        <c:smooth val="0"/>
        <c:axId val="991370592"/>
        <c:axId val="991373088"/>
      </c:lineChart>
      <c:catAx>
        <c:axId val="991370592"/>
        <c:scaling>
          <c:orientation val="minMax"/>
        </c:scaling>
        <c:delete val="0"/>
        <c:axPos val="b"/>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dk1">
                    <a:lumMod val="65000"/>
                    <a:lumOff val="35000"/>
                  </a:schemeClr>
                </a:solidFill>
                <a:latin typeface="+mn-lt"/>
                <a:ea typeface="+mn-ea"/>
                <a:cs typeface="+mn-cs"/>
              </a:defRPr>
            </a:pPr>
            <a:endParaRPr lang="es-CO"/>
          </a:p>
        </c:txPr>
        <c:crossAx val="991373088"/>
        <c:crosses val="autoZero"/>
        <c:auto val="1"/>
        <c:lblAlgn val="ctr"/>
        <c:lblOffset val="100"/>
        <c:noMultiLvlLbl val="0"/>
      </c:catAx>
      <c:valAx>
        <c:axId val="991373088"/>
        <c:scaling>
          <c:orientation val="minMax"/>
        </c:scaling>
        <c:delete val="1"/>
        <c:axPos val="l"/>
        <c:numFmt formatCode="0%" sourceLinked="1"/>
        <c:majorTickMark val="none"/>
        <c:minorTickMark val="none"/>
        <c:tickLblPos val="nextTo"/>
        <c:crossAx val="99137059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spPr>
            <a:ln w="19050" cap="rnd" cmpd="sng" algn="ctr">
              <a:solidFill>
                <a:schemeClr val="accent1">
                  <a:shade val="95000"/>
                  <a:satMod val="105000"/>
                </a:schemeClr>
              </a:solidFill>
              <a:round/>
            </a:ln>
            <a:effectLst/>
          </c:spPr>
          <c:marker>
            <c:symbol val="circle"/>
            <c:size val="17"/>
            <c:spPr>
              <a:solidFill>
                <a:schemeClr val="lt1"/>
              </a:solidFill>
              <a:ln>
                <a:no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1"/>
                    </a:solidFill>
                    <a:latin typeface="+mn-lt"/>
                    <a:ea typeface="+mn-ea"/>
                    <a:cs typeface="+mn-cs"/>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35000"/>
                          <a:lumOff val="65000"/>
                        </a:schemeClr>
                      </a:solidFill>
                    </a:ln>
                    <a:effectLst/>
                  </c:spPr>
                </c15:leaderLines>
              </c:ext>
            </c:extLst>
          </c:dLbls>
          <c:cat>
            <c:strRef>
              <c:f>'Informe a2'!$C$167:$G$167</c:f>
              <c:strCache>
                <c:ptCount val="5"/>
                <c:pt idx="0">
                  <c:v>Punto inicial</c:v>
                </c:pt>
                <c:pt idx="1">
                  <c:v>Primer trimestre</c:v>
                </c:pt>
                <c:pt idx="2">
                  <c:v>Segundo trimestre</c:v>
                </c:pt>
                <c:pt idx="3">
                  <c:v>Tercer trimestre</c:v>
                </c:pt>
                <c:pt idx="4">
                  <c:v>Cuarto trimestre</c:v>
                </c:pt>
              </c:strCache>
            </c:strRef>
          </c:cat>
          <c:val>
            <c:numRef>
              <c:f>'Informe a2'!$C$168:$G$168</c:f>
              <c:numCache>
                <c:formatCode>0%</c:formatCode>
                <c:ptCount val="5"/>
                <c:pt idx="0">
                  <c:v>0</c:v>
                </c:pt>
                <c:pt idx="1">
                  <c:v>0.45</c:v>
                </c:pt>
                <c:pt idx="2">
                  <c:v>0.7</c:v>
                </c:pt>
                <c:pt idx="3">
                  <c:v>0.95</c:v>
                </c:pt>
                <c:pt idx="4">
                  <c:v>1</c:v>
                </c:pt>
              </c:numCache>
            </c:numRef>
          </c:val>
          <c:smooth val="0"/>
          <c:extLst>
            <c:ext xmlns:c16="http://schemas.microsoft.com/office/drawing/2014/chart" uri="{C3380CC4-5D6E-409C-BE32-E72D297353CC}">
              <c16:uniqueId val="{00000000-ADA8-414C-8444-09744A8FD740}"/>
            </c:ext>
          </c:extLst>
        </c:ser>
        <c:ser>
          <c:idx val="1"/>
          <c:order val="1"/>
          <c:spPr>
            <a:ln w="19050" cap="rnd" cmpd="sng" algn="ctr">
              <a:solidFill>
                <a:schemeClr val="accent2">
                  <a:shade val="95000"/>
                  <a:satMod val="105000"/>
                </a:schemeClr>
              </a:solidFill>
              <a:round/>
            </a:ln>
            <a:effectLst/>
          </c:spPr>
          <c:marker>
            <c:symbol val="circle"/>
            <c:size val="17"/>
            <c:spPr>
              <a:solidFill>
                <a:schemeClr val="lt1"/>
              </a:solidFill>
              <a:ln>
                <a:no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2"/>
                    </a:solidFill>
                    <a:latin typeface="+mn-lt"/>
                    <a:ea typeface="+mn-ea"/>
                    <a:cs typeface="+mn-cs"/>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35000"/>
                          <a:lumOff val="65000"/>
                        </a:schemeClr>
                      </a:solidFill>
                    </a:ln>
                    <a:effectLst/>
                  </c:spPr>
                </c15:leaderLines>
              </c:ext>
            </c:extLst>
          </c:dLbls>
          <c:cat>
            <c:strRef>
              <c:f>'Informe a2'!$C$167:$G$167</c:f>
              <c:strCache>
                <c:ptCount val="5"/>
                <c:pt idx="0">
                  <c:v>Punto inicial</c:v>
                </c:pt>
                <c:pt idx="1">
                  <c:v>Primer trimestre</c:v>
                </c:pt>
                <c:pt idx="2">
                  <c:v>Segundo trimestre</c:v>
                </c:pt>
                <c:pt idx="3">
                  <c:v>Tercer trimestre</c:v>
                </c:pt>
                <c:pt idx="4">
                  <c:v>Cuarto trimestre</c:v>
                </c:pt>
              </c:strCache>
            </c:strRef>
          </c:cat>
          <c:val>
            <c:numRef>
              <c:f>'Informe a2'!$C$169:$G$169</c:f>
              <c:numCache>
                <c:formatCode>0%</c:formatCode>
                <c:ptCount val="5"/>
                <c:pt idx="0">
                  <c:v>0</c:v>
                </c:pt>
                <c:pt idx="1">
                  <c:v>0.2</c:v>
                </c:pt>
                <c:pt idx="2">
                  <c:v>0.2</c:v>
                </c:pt>
              </c:numCache>
            </c:numRef>
          </c:val>
          <c:smooth val="0"/>
          <c:extLst>
            <c:ext xmlns:c16="http://schemas.microsoft.com/office/drawing/2014/chart" uri="{C3380CC4-5D6E-409C-BE32-E72D297353CC}">
              <c16:uniqueId val="{00000001-ADA8-414C-8444-09744A8FD740}"/>
            </c:ext>
          </c:extLst>
        </c:ser>
        <c:dLbls>
          <c:dLblPos val="ctr"/>
          <c:showLegendKey val="0"/>
          <c:showVal val="1"/>
          <c:showCatName val="0"/>
          <c:showSerName val="0"/>
          <c:showPercent val="0"/>
          <c:showBubbleSize val="0"/>
        </c:dLbls>
        <c:marker val="1"/>
        <c:smooth val="0"/>
        <c:axId val="991370592"/>
        <c:axId val="991373088"/>
      </c:lineChart>
      <c:catAx>
        <c:axId val="991370592"/>
        <c:scaling>
          <c:orientation val="minMax"/>
        </c:scaling>
        <c:delete val="0"/>
        <c:axPos val="b"/>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dk1">
                    <a:lumMod val="65000"/>
                    <a:lumOff val="35000"/>
                  </a:schemeClr>
                </a:solidFill>
                <a:latin typeface="+mn-lt"/>
                <a:ea typeface="+mn-ea"/>
                <a:cs typeface="+mn-cs"/>
              </a:defRPr>
            </a:pPr>
            <a:endParaRPr lang="es-CO"/>
          </a:p>
        </c:txPr>
        <c:crossAx val="991373088"/>
        <c:crosses val="autoZero"/>
        <c:auto val="1"/>
        <c:lblAlgn val="ctr"/>
        <c:lblOffset val="100"/>
        <c:noMultiLvlLbl val="0"/>
      </c:catAx>
      <c:valAx>
        <c:axId val="991373088"/>
        <c:scaling>
          <c:orientation val="minMax"/>
        </c:scaling>
        <c:delete val="1"/>
        <c:axPos val="l"/>
        <c:numFmt formatCode="0%" sourceLinked="1"/>
        <c:majorTickMark val="none"/>
        <c:minorTickMark val="none"/>
        <c:tickLblPos val="nextTo"/>
        <c:crossAx val="99137059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'Informe a2'!$B$264</c:f>
              <c:strCache>
                <c:ptCount val="1"/>
                <c:pt idx="0">
                  <c:v>Avance proyectado</c:v>
                </c:pt>
              </c:strCache>
            </c:strRef>
          </c:tx>
          <c:spPr>
            <a:ln w="19050" cap="rnd" cmpd="sng" algn="ctr">
              <a:solidFill>
                <a:schemeClr val="accent1">
                  <a:shade val="95000"/>
                  <a:satMod val="105000"/>
                </a:schemeClr>
              </a:solidFill>
              <a:round/>
            </a:ln>
            <a:effectLst/>
          </c:spPr>
          <c:marker>
            <c:symbol val="circle"/>
            <c:size val="17"/>
            <c:spPr>
              <a:solidFill>
                <a:schemeClr val="lt1"/>
              </a:solidFill>
              <a:ln>
                <a:no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1"/>
                    </a:solidFill>
                    <a:latin typeface="+mn-lt"/>
                    <a:ea typeface="+mn-ea"/>
                    <a:cs typeface="+mn-cs"/>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35000"/>
                          <a:lumOff val="65000"/>
                        </a:schemeClr>
                      </a:solidFill>
                    </a:ln>
                    <a:effectLst/>
                  </c:spPr>
                </c15:leaderLines>
              </c:ext>
            </c:extLst>
          </c:dLbls>
          <c:cat>
            <c:strRef>
              <c:f>'Informe a2'!$C$263:$G$263</c:f>
              <c:strCache>
                <c:ptCount val="5"/>
                <c:pt idx="0">
                  <c:v>Punto inicial</c:v>
                </c:pt>
                <c:pt idx="1">
                  <c:v>Primer trimestre</c:v>
                </c:pt>
                <c:pt idx="2">
                  <c:v>Segundo trimestre</c:v>
                </c:pt>
                <c:pt idx="3">
                  <c:v>Tercer trimestre</c:v>
                </c:pt>
                <c:pt idx="4">
                  <c:v>Cuarto trimestre</c:v>
                </c:pt>
              </c:strCache>
            </c:strRef>
          </c:cat>
          <c:val>
            <c:numRef>
              <c:f>'Informe a2'!$C$264:$G$264</c:f>
              <c:numCache>
                <c:formatCode>0%</c:formatCode>
                <c:ptCount val="5"/>
                <c:pt idx="0">
                  <c:v>0</c:v>
                </c:pt>
                <c:pt idx="1">
                  <c:v>0.25</c:v>
                </c:pt>
                <c:pt idx="2">
                  <c:v>0.5</c:v>
                </c:pt>
                <c:pt idx="3">
                  <c:v>0.75</c:v>
                </c:pt>
                <c:pt idx="4">
                  <c:v>1</c:v>
                </c:pt>
              </c:numCache>
            </c:numRef>
          </c:val>
          <c:smooth val="0"/>
          <c:extLst>
            <c:ext xmlns:c16="http://schemas.microsoft.com/office/drawing/2014/chart" uri="{C3380CC4-5D6E-409C-BE32-E72D297353CC}">
              <c16:uniqueId val="{00000000-7021-42D8-AC33-A86DC24A0855}"/>
            </c:ext>
          </c:extLst>
        </c:ser>
        <c:ser>
          <c:idx val="1"/>
          <c:order val="1"/>
          <c:tx>
            <c:strRef>
              <c:f>'Informe a2'!$B$265</c:f>
              <c:strCache>
                <c:ptCount val="1"/>
                <c:pt idx="0">
                  <c:v>Avance reportado</c:v>
                </c:pt>
              </c:strCache>
              <c:extLst xmlns:c15="http://schemas.microsoft.com/office/drawing/2012/chart"/>
            </c:strRef>
          </c:tx>
          <c:spPr>
            <a:ln w="19050" cap="rnd" cmpd="sng" algn="ctr">
              <a:solidFill>
                <a:schemeClr val="accent2">
                  <a:shade val="95000"/>
                  <a:satMod val="105000"/>
                </a:schemeClr>
              </a:solidFill>
              <a:round/>
            </a:ln>
            <a:effectLst/>
          </c:spPr>
          <c:marker>
            <c:symbol val="circle"/>
            <c:size val="17"/>
            <c:spPr>
              <a:solidFill>
                <a:schemeClr val="lt1"/>
              </a:solidFill>
              <a:ln>
                <a:noFill/>
              </a:ln>
              <a:effectLst/>
            </c:spPr>
          </c:marker>
          <c:dPt>
            <c:idx val="1"/>
            <c:marker>
              <c:symbol val="circle"/>
              <c:size val="17"/>
              <c:spPr>
                <a:solidFill>
                  <a:schemeClr val="lt1"/>
                </a:solidFill>
                <a:ln>
                  <a:noFill/>
                </a:ln>
                <a:effectLst/>
              </c:spPr>
            </c:marker>
            <c:bubble3D val="0"/>
            <c:extLst>
              <c:ext xmlns:c16="http://schemas.microsoft.com/office/drawing/2014/chart" uri="{C3380CC4-5D6E-409C-BE32-E72D297353CC}">
                <c16:uniqueId val="{00000000-7B3F-43F0-AB1D-AC69EEEEAD6B}"/>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2"/>
                    </a:solidFill>
                    <a:latin typeface="+mn-lt"/>
                    <a:ea typeface="+mn-ea"/>
                    <a:cs typeface="+mn-cs"/>
                  </a:defRPr>
                </a:pPr>
                <a:endParaRPr lang="es-CO"/>
              </a:p>
            </c:txPr>
            <c:dLblPos val="ct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35000"/>
                          <a:lumOff val="65000"/>
                        </a:schemeClr>
                      </a:solidFill>
                    </a:ln>
                    <a:effectLst/>
                  </c:spPr>
                </c15:leaderLines>
              </c:ext>
            </c:extLst>
          </c:dLbls>
          <c:cat>
            <c:strRef>
              <c:f>'Informe a2'!$C$263:$G$263</c:f>
              <c:strCache>
                <c:ptCount val="5"/>
                <c:pt idx="0">
                  <c:v>Punto inicial</c:v>
                </c:pt>
                <c:pt idx="1">
                  <c:v>Primer trimestre</c:v>
                </c:pt>
                <c:pt idx="2">
                  <c:v>Segundo trimestre</c:v>
                </c:pt>
                <c:pt idx="3">
                  <c:v>Tercer trimestre</c:v>
                </c:pt>
                <c:pt idx="4">
                  <c:v>Cuarto trimestre</c:v>
                </c:pt>
              </c:strCache>
              <c:extLst xmlns:c15="http://schemas.microsoft.com/office/drawing/2012/chart"/>
            </c:strRef>
          </c:cat>
          <c:val>
            <c:numRef>
              <c:f>'Informe a2'!$C$265:$G$265</c:f>
              <c:numCache>
                <c:formatCode>0%</c:formatCode>
                <c:ptCount val="5"/>
                <c:pt idx="0">
                  <c:v>0</c:v>
                </c:pt>
                <c:pt idx="1">
                  <c:v>0</c:v>
                </c:pt>
              </c:numCache>
              <c:extLst xmlns:c15="http://schemas.microsoft.com/office/drawing/2012/chart"/>
            </c:numRef>
          </c:val>
          <c:smooth val="0"/>
          <c:extLst xmlns:c15="http://schemas.microsoft.com/office/drawing/2012/chart">
            <c:ext xmlns:c16="http://schemas.microsoft.com/office/drawing/2014/chart" uri="{C3380CC4-5D6E-409C-BE32-E72D297353CC}">
              <c16:uniqueId val="{00000001-7021-42D8-AC33-A86DC24A0855}"/>
            </c:ext>
          </c:extLst>
        </c:ser>
        <c:dLbls>
          <c:dLblPos val="ctr"/>
          <c:showLegendKey val="0"/>
          <c:showVal val="1"/>
          <c:showCatName val="0"/>
          <c:showSerName val="0"/>
          <c:showPercent val="0"/>
          <c:showBubbleSize val="0"/>
        </c:dLbls>
        <c:marker val="1"/>
        <c:smooth val="0"/>
        <c:axId val="991370592"/>
        <c:axId val="991373088"/>
        <c:extLst/>
      </c:lineChart>
      <c:catAx>
        <c:axId val="991370592"/>
        <c:scaling>
          <c:orientation val="minMax"/>
        </c:scaling>
        <c:delete val="0"/>
        <c:axPos val="b"/>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dk1">
                    <a:lumMod val="65000"/>
                    <a:lumOff val="35000"/>
                  </a:schemeClr>
                </a:solidFill>
                <a:latin typeface="+mn-lt"/>
                <a:ea typeface="+mn-ea"/>
                <a:cs typeface="+mn-cs"/>
              </a:defRPr>
            </a:pPr>
            <a:endParaRPr lang="es-CO"/>
          </a:p>
        </c:txPr>
        <c:crossAx val="991373088"/>
        <c:crosses val="autoZero"/>
        <c:auto val="1"/>
        <c:lblAlgn val="ctr"/>
        <c:lblOffset val="100"/>
        <c:noMultiLvlLbl val="0"/>
      </c:catAx>
      <c:valAx>
        <c:axId val="991373088"/>
        <c:scaling>
          <c:orientation val="minMax"/>
        </c:scaling>
        <c:delete val="1"/>
        <c:axPos val="l"/>
        <c:numFmt formatCode="0%" sourceLinked="1"/>
        <c:majorTickMark val="none"/>
        <c:minorTickMark val="none"/>
        <c:tickLblPos val="nextTo"/>
        <c:crossAx val="99137059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'Informe a1'!$B$58</c:f>
              <c:strCache>
                <c:ptCount val="1"/>
                <c:pt idx="0">
                  <c:v>Avance proyectado</c:v>
                </c:pt>
              </c:strCache>
            </c:strRef>
          </c:tx>
          <c:spPr>
            <a:ln w="19050" cap="rnd" cmpd="sng" algn="ctr">
              <a:solidFill>
                <a:schemeClr val="accent1">
                  <a:shade val="95000"/>
                  <a:satMod val="105000"/>
                </a:schemeClr>
              </a:solidFill>
              <a:round/>
            </a:ln>
            <a:effectLst/>
          </c:spPr>
          <c:marker>
            <c:symbol val="circle"/>
            <c:size val="17"/>
            <c:spPr>
              <a:solidFill>
                <a:schemeClr val="lt1"/>
              </a:solidFill>
              <a:ln>
                <a:no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1"/>
                    </a:solidFill>
                    <a:latin typeface="+mn-lt"/>
                    <a:ea typeface="+mn-ea"/>
                    <a:cs typeface="+mn-cs"/>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35000"/>
                          <a:lumOff val="65000"/>
                        </a:schemeClr>
                      </a:solidFill>
                    </a:ln>
                    <a:effectLst/>
                  </c:spPr>
                </c15:leaderLines>
              </c:ext>
            </c:extLst>
          </c:dLbls>
          <c:cat>
            <c:strRef>
              <c:f>'Informe a1'!$C$57:$G$57</c:f>
              <c:strCache>
                <c:ptCount val="5"/>
                <c:pt idx="0">
                  <c:v>Punto inicial</c:v>
                </c:pt>
                <c:pt idx="1">
                  <c:v>Primer trimestre</c:v>
                </c:pt>
                <c:pt idx="2">
                  <c:v>Segundo trimestre</c:v>
                </c:pt>
                <c:pt idx="3">
                  <c:v>Tercer trimestre</c:v>
                </c:pt>
                <c:pt idx="4">
                  <c:v>Cuarto trimestre</c:v>
                </c:pt>
              </c:strCache>
            </c:strRef>
          </c:cat>
          <c:val>
            <c:numRef>
              <c:f>'Informe a1'!$C$58:$G$58</c:f>
              <c:numCache>
                <c:formatCode>0%</c:formatCode>
                <c:ptCount val="5"/>
                <c:pt idx="0">
                  <c:v>0</c:v>
                </c:pt>
                <c:pt idx="1">
                  <c:v>0.12</c:v>
                </c:pt>
                <c:pt idx="2">
                  <c:v>0.39</c:v>
                </c:pt>
                <c:pt idx="3">
                  <c:v>0.8</c:v>
                </c:pt>
                <c:pt idx="4">
                  <c:v>1</c:v>
                </c:pt>
              </c:numCache>
            </c:numRef>
          </c:val>
          <c:smooth val="0"/>
          <c:extLst>
            <c:ext xmlns:c16="http://schemas.microsoft.com/office/drawing/2014/chart" uri="{C3380CC4-5D6E-409C-BE32-E72D297353CC}">
              <c16:uniqueId val="{00000000-F910-4909-B009-32DEFCB84E8C}"/>
            </c:ext>
          </c:extLst>
        </c:ser>
        <c:ser>
          <c:idx val="1"/>
          <c:order val="1"/>
          <c:tx>
            <c:strRef>
              <c:f>'Informe a1'!$B$59</c:f>
              <c:strCache>
                <c:ptCount val="1"/>
                <c:pt idx="0">
                  <c:v>Avance reportado</c:v>
                </c:pt>
              </c:strCache>
            </c:strRef>
          </c:tx>
          <c:spPr>
            <a:ln w="19050" cap="rnd" cmpd="sng" algn="ctr">
              <a:solidFill>
                <a:schemeClr val="accent2">
                  <a:shade val="95000"/>
                  <a:satMod val="105000"/>
                </a:schemeClr>
              </a:solidFill>
              <a:round/>
            </a:ln>
            <a:effectLst/>
          </c:spPr>
          <c:marker>
            <c:symbol val="circle"/>
            <c:size val="17"/>
            <c:spPr>
              <a:solidFill>
                <a:schemeClr val="lt1"/>
              </a:solidFill>
              <a:ln>
                <a:no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2"/>
                    </a:solidFill>
                    <a:latin typeface="+mn-lt"/>
                    <a:ea typeface="+mn-ea"/>
                    <a:cs typeface="+mn-cs"/>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35000"/>
                          <a:lumOff val="65000"/>
                        </a:schemeClr>
                      </a:solidFill>
                    </a:ln>
                    <a:effectLst/>
                  </c:spPr>
                </c15:leaderLines>
              </c:ext>
            </c:extLst>
          </c:dLbls>
          <c:cat>
            <c:strRef>
              <c:f>'Informe a1'!$C$57:$G$57</c:f>
              <c:strCache>
                <c:ptCount val="5"/>
                <c:pt idx="0">
                  <c:v>Punto inicial</c:v>
                </c:pt>
                <c:pt idx="1">
                  <c:v>Primer trimestre</c:v>
                </c:pt>
                <c:pt idx="2">
                  <c:v>Segundo trimestre</c:v>
                </c:pt>
                <c:pt idx="3">
                  <c:v>Tercer trimestre</c:v>
                </c:pt>
                <c:pt idx="4">
                  <c:v>Cuarto trimestre</c:v>
                </c:pt>
              </c:strCache>
            </c:strRef>
          </c:cat>
          <c:val>
            <c:numRef>
              <c:f>'Informe a1'!$C$59:$G$59</c:f>
              <c:numCache>
                <c:formatCode>0%</c:formatCode>
                <c:ptCount val="5"/>
                <c:pt idx="0">
                  <c:v>0</c:v>
                </c:pt>
                <c:pt idx="1">
                  <c:v>0</c:v>
                </c:pt>
                <c:pt idx="2">
                  <c:v>0.44</c:v>
                </c:pt>
              </c:numCache>
            </c:numRef>
          </c:val>
          <c:smooth val="0"/>
          <c:extLst>
            <c:ext xmlns:c16="http://schemas.microsoft.com/office/drawing/2014/chart" uri="{C3380CC4-5D6E-409C-BE32-E72D297353CC}">
              <c16:uniqueId val="{00000001-F910-4909-B009-32DEFCB84E8C}"/>
            </c:ext>
          </c:extLst>
        </c:ser>
        <c:dLbls>
          <c:dLblPos val="ctr"/>
          <c:showLegendKey val="0"/>
          <c:showVal val="1"/>
          <c:showCatName val="0"/>
          <c:showSerName val="0"/>
          <c:showPercent val="0"/>
          <c:showBubbleSize val="0"/>
        </c:dLbls>
        <c:marker val="1"/>
        <c:smooth val="0"/>
        <c:axId val="991370592"/>
        <c:axId val="991373088"/>
      </c:lineChart>
      <c:catAx>
        <c:axId val="991370592"/>
        <c:scaling>
          <c:orientation val="minMax"/>
        </c:scaling>
        <c:delete val="0"/>
        <c:axPos val="b"/>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dk1">
                    <a:lumMod val="65000"/>
                    <a:lumOff val="35000"/>
                  </a:schemeClr>
                </a:solidFill>
                <a:latin typeface="+mn-lt"/>
                <a:ea typeface="+mn-ea"/>
                <a:cs typeface="+mn-cs"/>
              </a:defRPr>
            </a:pPr>
            <a:endParaRPr lang="es-CO"/>
          </a:p>
        </c:txPr>
        <c:crossAx val="991373088"/>
        <c:crosses val="autoZero"/>
        <c:auto val="1"/>
        <c:lblAlgn val="ctr"/>
        <c:lblOffset val="100"/>
        <c:noMultiLvlLbl val="0"/>
      </c:catAx>
      <c:valAx>
        <c:axId val="991373088"/>
        <c:scaling>
          <c:orientation val="minMax"/>
        </c:scaling>
        <c:delete val="1"/>
        <c:axPos val="l"/>
        <c:numFmt formatCode="0%" sourceLinked="1"/>
        <c:majorTickMark val="none"/>
        <c:minorTickMark val="none"/>
        <c:tickLblPos val="nextTo"/>
        <c:crossAx val="99137059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'Informe a1'!$B$70</c:f>
              <c:strCache>
                <c:ptCount val="1"/>
                <c:pt idx="0">
                  <c:v>Avance proyectado</c:v>
                </c:pt>
              </c:strCache>
            </c:strRef>
          </c:tx>
          <c:spPr>
            <a:ln w="19050" cap="rnd" cmpd="sng" algn="ctr">
              <a:solidFill>
                <a:schemeClr val="accent1">
                  <a:shade val="95000"/>
                  <a:satMod val="105000"/>
                </a:schemeClr>
              </a:solidFill>
              <a:round/>
            </a:ln>
            <a:effectLst/>
          </c:spPr>
          <c:marker>
            <c:symbol val="circle"/>
            <c:size val="17"/>
            <c:spPr>
              <a:solidFill>
                <a:schemeClr val="lt1"/>
              </a:solidFill>
              <a:ln>
                <a:no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1"/>
                    </a:solidFill>
                    <a:latin typeface="+mn-lt"/>
                    <a:ea typeface="+mn-ea"/>
                    <a:cs typeface="+mn-cs"/>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35000"/>
                          <a:lumOff val="65000"/>
                        </a:schemeClr>
                      </a:solidFill>
                    </a:ln>
                    <a:effectLst/>
                  </c:spPr>
                </c15:leaderLines>
              </c:ext>
            </c:extLst>
          </c:dLbls>
          <c:cat>
            <c:strRef>
              <c:f>'Informe a1'!$C$69:$G$69</c:f>
              <c:strCache>
                <c:ptCount val="5"/>
                <c:pt idx="0">
                  <c:v>Punto inicial</c:v>
                </c:pt>
                <c:pt idx="1">
                  <c:v>Primer trimestre</c:v>
                </c:pt>
                <c:pt idx="2">
                  <c:v>Segundo trimestre</c:v>
                </c:pt>
                <c:pt idx="3">
                  <c:v>Tercer trimestre</c:v>
                </c:pt>
                <c:pt idx="4">
                  <c:v>Cuarto trimestre</c:v>
                </c:pt>
              </c:strCache>
            </c:strRef>
          </c:cat>
          <c:val>
            <c:numRef>
              <c:f>'Informe a1'!$C$70:$G$70</c:f>
              <c:numCache>
                <c:formatCode>0%</c:formatCode>
                <c:ptCount val="5"/>
                <c:pt idx="0">
                  <c:v>0</c:v>
                </c:pt>
                <c:pt idx="1">
                  <c:v>0.12</c:v>
                </c:pt>
                <c:pt idx="2">
                  <c:v>0.35</c:v>
                </c:pt>
                <c:pt idx="3">
                  <c:v>0.67</c:v>
                </c:pt>
                <c:pt idx="4">
                  <c:v>1</c:v>
                </c:pt>
              </c:numCache>
            </c:numRef>
          </c:val>
          <c:smooth val="0"/>
          <c:extLst>
            <c:ext xmlns:c16="http://schemas.microsoft.com/office/drawing/2014/chart" uri="{C3380CC4-5D6E-409C-BE32-E72D297353CC}">
              <c16:uniqueId val="{00000000-B49D-468E-92F3-F6D2EE9EA413}"/>
            </c:ext>
          </c:extLst>
        </c:ser>
        <c:ser>
          <c:idx val="1"/>
          <c:order val="1"/>
          <c:tx>
            <c:strRef>
              <c:f>'Informe a1'!$B$71</c:f>
              <c:strCache>
                <c:ptCount val="1"/>
                <c:pt idx="0">
                  <c:v>Avance reportado</c:v>
                </c:pt>
              </c:strCache>
            </c:strRef>
          </c:tx>
          <c:spPr>
            <a:ln w="19050" cap="rnd" cmpd="sng" algn="ctr">
              <a:solidFill>
                <a:schemeClr val="accent2">
                  <a:shade val="95000"/>
                  <a:satMod val="105000"/>
                </a:schemeClr>
              </a:solidFill>
              <a:round/>
            </a:ln>
            <a:effectLst/>
          </c:spPr>
          <c:marker>
            <c:symbol val="circle"/>
            <c:size val="17"/>
            <c:spPr>
              <a:solidFill>
                <a:schemeClr val="lt1"/>
              </a:solidFill>
              <a:ln>
                <a:no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2"/>
                    </a:solidFill>
                    <a:latin typeface="+mn-lt"/>
                    <a:ea typeface="+mn-ea"/>
                    <a:cs typeface="+mn-cs"/>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35000"/>
                          <a:lumOff val="65000"/>
                        </a:schemeClr>
                      </a:solidFill>
                    </a:ln>
                    <a:effectLst/>
                  </c:spPr>
                </c15:leaderLines>
              </c:ext>
            </c:extLst>
          </c:dLbls>
          <c:cat>
            <c:strRef>
              <c:f>'Informe a1'!$C$69:$G$69</c:f>
              <c:strCache>
                <c:ptCount val="5"/>
                <c:pt idx="0">
                  <c:v>Punto inicial</c:v>
                </c:pt>
                <c:pt idx="1">
                  <c:v>Primer trimestre</c:v>
                </c:pt>
                <c:pt idx="2">
                  <c:v>Segundo trimestre</c:v>
                </c:pt>
                <c:pt idx="3">
                  <c:v>Tercer trimestre</c:v>
                </c:pt>
                <c:pt idx="4">
                  <c:v>Cuarto trimestre</c:v>
                </c:pt>
              </c:strCache>
            </c:strRef>
          </c:cat>
          <c:val>
            <c:numRef>
              <c:f>'Informe a1'!$C$71:$G$71</c:f>
              <c:numCache>
                <c:formatCode>0%</c:formatCode>
                <c:ptCount val="5"/>
                <c:pt idx="0">
                  <c:v>0</c:v>
                </c:pt>
                <c:pt idx="1">
                  <c:v>0</c:v>
                </c:pt>
                <c:pt idx="2">
                  <c:v>0.33400000000000002</c:v>
                </c:pt>
              </c:numCache>
            </c:numRef>
          </c:val>
          <c:smooth val="0"/>
          <c:extLst>
            <c:ext xmlns:c16="http://schemas.microsoft.com/office/drawing/2014/chart" uri="{C3380CC4-5D6E-409C-BE32-E72D297353CC}">
              <c16:uniqueId val="{00000001-B49D-468E-92F3-F6D2EE9EA413}"/>
            </c:ext>
          </c:extLst>
        </c:ser>
        <c:dLbls>
          <c:dLblPos val="ctr"/>
          <c:showLegendKey val="0"/>
          <c:showVal val="1"/>
          <c:showCatName val="0"/>
          <c:showSerName val="0"/>
          <c:showPercent val="0"/>
          <c:showBubbleSize val="0"/>
        </c:dLbls>
        <c:marker val="1"/>
        <c:smooth val="0"/>
        <c:axId val="991370592"/>
        <c:axId val="991373088"/>
      </c:lineChart>
      <c:catAx>
        <c:axId val="991370592"/>
        <c:scaling>
          <c:orientation val="minMax"/>
        </c:scaling>
        <c:delete val="0"/>
        <c:axPos val="b"/>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dk1">
                    <a:lumMod val="65000"/>
                    <a:lumOff val="35000"/>
                  </a:schemeClr>
                </a:solidFill>
                <a:latin typeface="+mn-lt"/>
                <a:ea typeface="+mn-ea"/>
                <a:cs typeface="+mn-cs"/>
              </a:defRPr>
            </a:pPr>
            <a:endParaRPr lang="es-CO"/>
          </a:p>
        </c:txPr>
        <c:crossAx val="991373088"/>
        <c:crosses val="autoZero"/>
        <c:auto val="1"/>
        <c:lblAlgn val="ctr"/>
        <c:lblOffset val="100"/>
        <c:noMultiLvlLbl val="0"/>
      </c:catAx>
      <c:valAx>
        <c:axId val="991373088"/>
        <c:scaling>
          <c:orientation val="minMax"/>
        </c:scaling>
        <c:delete val="1"/>
        <c:axPos val="l"/>
        <c:numFmt formatCode="0%" sourceLinked="1"/>
        <c:majorTickMark val="none"/>
        <c:minorTickMark val="none"/>
        <c:tickLblPos val="nextTo"/>
        <c:crossAx val="99137059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'Informe a1'!$B$83</c:f>
              <c:strCache>
                <c:ptCount val="1"/>
                <c:pt idx="0">
                  <c:v>Avance proyectado</c:v>
                </c:pt>
              </c:strCache>
            </c:strRef>
          </c:tx>
          <c:spPr>
            <a:ln w="19050" cap="rnd" cmpd="sng" algn="ctr">
              <a:solidFill>
                <a:schemeClr val="accent1">
                  <a:shade val="95000"/>
                  <a:satMod val="105000"/>
                </a:schemeClr>
              </a:solidFill>
              <a:round/>
            </a:ln>
            <a:effectLst/>
          </c:spPr>
          <c:marker>
            <c:symbol val="circle"/>
            <c:size val="17"/>
            <c:spPr>
              <a:solidFill>
                <a:schemeClr val="lt1"/>
              </a:solidFill>
              <a:ln>
                <a:no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1"/>
                    </a:solidFill>
                    <a:latin typeface="+mn-lt"/>
                    <a:ea typeface="+mn-ea"/>
                    <a:cs typeface="+mn-cs"/>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35000"/>
                          <a:lumOff val="65000"/>
                        </a:schemeClr>
                      </a:solidFill>
                    </a:ln>
                    <a:effectLst/>
                  </c:spPr>
                </c15:leaderLines>
              </c:ext>
            </c:extLst>
          </c:dLbls>
          <c:cat>
            <c:strRef>
              <c:f>'Informe a1'!$C$82:$G$82</c:f>
              <c:strCache>
                <c:ptCount val="5"/>
                <c:pt idx="0">
                  <c:v>Punto inicial</c:v>
                </c:pt>
                <c:pt idx="1">
                  <c:v>Primer trimestre</c:v>
                </c:pt>
                <c:pt idx="2">
                  <c:v>Segundo trimestre</c:v>
                </c:pt>
                <c:pt idx="3">
                  <c:v>Tercer trimestre</c:v>
                </c:pt>
                <c:pt idx="4">
                  <c:v>Cuarto trimestre</c:v>
                </c:pt>
              </c:strCache>
            </c:strRef>
          </c:cat>
          <c:val>
            <c:numRef>
              <c:f>'Informe a1'!$C$83:$G$83</c:f>
              <c:numCache>
                <c:formatCode>0%</c:formatCode>
                <c:ptCount val="5"/>
                <c:pt idx="0">
                  <c:v>0</c:v>
                </c:pt>
                <c:pt idx="1">
                  <c:v>0.24</c:v>
                </c:pt>
                <c:pt idx="2">
                  <c:v>0.48</c:v>
                </c:pt>
                <c:pt idx="3">
                  <c:v>0.71</c:v>
                </c:pt>
                <c:pt idx="4">
                  <c:v>1</c:v>
                </c:pt>
              </c:numCache>
            </c:numRef>
          </c:val>
          <c:smooth val="0"/>
          <c:extLst>
            <c:ext xmlns:c16="http://schemas.microsoft.com/office/drawing/2014/chart" uri="{C3380CC4-5D6E-409C-BE32-E72D297353CC}">
              <c16:uniqueId val="{00000000-C9E8-418E-8BDA-BD83AA64DF1C}"/>
            </c:ext>
          </c:extLst>
        </c:ser>
        <c:ser>
          <c:idx val="1"/>
          <c:order val="1"/>
          <c:tx>
            <c:strRef>
              <c:f>'Informe a1'!$B$84</c:f>
              <c:strCache>
                <c:ptCount val="1"/>
                <c:pt idx="0">
                  <c:v>Avance reportado</c:v>
                </c:pt>
              </c:strCache>
            </c:strRef>
          </c:tx>
          <c:spPr>
            <a:ln w="19050" cap="rnd" cmpd="sng" algn="ctr">
              <a:solidFill>
                <a:schemeClr val="accent2">
                  <a:shade val="95000"/>
                  <a:satMod val="105000"/>
                </a:schemeClr>
              </a:solidFill>
              <a:round/>
            </a:ln>
            <a:effectLst/>
          </c:spPr>
          <c:marker>
            <c:symbol val="circle"/>
            <c:size val="17"/>
            <c:spPr>
              <a:solidFill>
                <a:schemeClr val="lt1"/>
              </a:solidFill>
              <a:ln>
                <a:no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2"/>
                    </a:solidFill>
                    <a:latin typeface="+mn-lt"/>
                    <a:ea typeface="+mn-ea"/>
                    <a:cs typeface="+mn-cs"/>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35000"/>
                          <a:lumOff val="65000"/>
                        </a:schemeClr>
                      </a:solidFill>
                    </a:ln>
                    <a:effectLst/>
                  </c:spPr>
                </c15:leaderLines>
              </c:ext>
            </c:extLst>
          </c:dLbls>
          <c:cat>
            <c:strRef>
              <c:f>'Informe a1'!$C$82:$G$82</c:f>
              <c:strCache>
                <c:ptCount val="5"/>
                <c:pt idx="0">
                  <c:v>Punto inicial</c:v>
                </c:pt>
                <c:pt idx="1">
                  <c:v>Primer trimestre</c:v>
                </c:pt>
                <c:pt idx="2">
                  <c:v>Segundo trimestre</c:v>
                </c:pt>
                <c:pt idx="3">
                  <c:v>Tercer trimestre</c:v>
                </c:pt>
                <c:pt idx="4">
                  <c:v>Cuarto trimestre</c:v>
                </c:pt>
              </c:strCache>
            </c:strRef>
          </c:cat>
          <c:val>
            <c:numRef>
              <c:f>'Informe a1'!$C$84:$G$84</c:f>
              <c:numCache>
                <c:formatCode>0%</c:formatCode>
                <c:ptCount val="5"/>
                <c:pt idx="0">
                  <c:v>0</c:v>
                </c:pt>
                <c:pt idx="1">
                  <c:v>0</c:v>
                </c:pt>
                <c:pt idx="2">
                  <c:v>0.48</c:v>
                </c:pt>
              </c:numCache>
            </c:numRef>
          </c:val>
          <c:smooth val="0"/>
          <c:extLst>
            <c:ext xmlns:c16="http://schemas.microsoft.com/office/drawing/2014/chart" uri="{C3380CC4-5D6E-409C-BE32-E72D297353CC}">
              <c16:uniqueId val="{00000001-C9E8-418E-8BDA-BD83AA64DF1C}"/>
            </c:ext>
          </c:extLst>
        </c:ser>
        <c:dLbls>
          <c:dLblPos val="ctr"/>
          <c:showLegendKey val="0"/>
          <c:showVal val="1"/>
          <c:showCatName val="0"/>
          <c:showSerName val="0"/>
          <c:showPercent val="0"/>
          <c:showBubbleSize val="0"/>
        </c:dLbls>
        <c:marker val="1"/>
        <c:smooth val="0"/>
        <c:axId val="991370592"/>
        <c:axId val="991373088"/>
      </c:lineChart>
      <c:catAx>
        <c:axId val="991370592"/>
        <c:scaling>
          <c:orientation val="minMax"/>
        </c:scaling>
        <c:delete val="0"/>
        <c:axPos val="b"/>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dk1">
                    <a:lumMod val="65000"/>
                    <a:lumOff val="35000"/>
                  </a:schemeClr>
                </a:solidFill>
                <a:latin typeface="+mn-lt"/>
                <a:ea typeface="+mn-ea"/>
                <a:cs typeface="+mn-cs"/>
              </a:defRPr>
            </a:pPr>
            <a:endParaRPr lang="es-CO"/>
          </a:p>
        </c:txPr>
        <c:crossAx val="991373088"/>
        <c:crosses val="autoZero"/>
        <c:auto val="1"/>
        <c:lblAlgn val="ctr"/>
        <c:lblOffset val="100"/>
        <c:noMultiLvlLbl val="0"/>
      </c:catAx>
      <c:valAx>
        <c:axId val="991373088"/>
        <c:scaling>
          <c:orientation val="minMax"/>
        </c:scaling>
        <c:delete val="1"/>
        <c:axPos val="l"/>
        <c:numFmt formatCode="0%" sourceLinked="1"/>
        <c:majorTickMark val="none"/>
        <c:minorTickMark val="none"/>
        <c:tickLblPos val="nextTo"/>
        <c:crossAx val="99137059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'Informe a1'!$B$95</c:f>
              <c:strCache>
                <c:ptCount val="1"/>
                <c:pt idx="0">
                  <c:v>Avance proyectado</c:v>
                </c:pt>
              </c:strCache>
            </c:strRef>
          </c:tx>
          <c:spPr>
            <a:ln w="19050" cap="rnd" cmpd="sng" algn="ctr">
              <a:solidFill>
                <a:schemeClr val="accent1">
                  <a:shade val="95000"/>
                  <a:satMod val="105000"/>
                </a:schemeClr>
              </a:solidFill>
              <a:round/>
            </a:ln>
            <a:effectLst/>
          </c:spPr>
          <c:marker>
            <c:symbol val="circle"/>
            <c:size val="17"/>
            <c:spPr>
              <a:solidFill>
                <a:schemeClr val="lt1"/>
              </a:solidFill>
              <a:ln>
                <a:no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1"/>
                    </a:solidFill>
                    <a:latin typeface="+mn-lt"/>
                    <a:ea typeface="+mn-ea"/>
                    <a:cs typeface="+mn-cs"/>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35000"/>
                          <a:lumOff val="65000"/>
                        </a:schemeClr>
                      </a:solidFill>
                    </a:ln>
                    <a:effectLst/>
                  </c:spPr>
                </c15:leaderLines>
              </c:ext>
            </c:extLst>
          </c:dLbls>
          <c:cat>
            <c:strRef>
              <c:f>'Informe a1'!$C$94:$G$94</c:f>
              <c:strCache>
                <c:ptCount val="5"/>
                <c:pt idx="0">
                  <c:v>Punto inicial</c:v>
                </c:pt>
                <c:pt idx="1">
                  <c:v>Primer trimestre</c:v>
                </c:pt>
                <c:pt idx="2">
                  <c:v>Segundo trimestre</c:v>
                </c:pt>
                <c:pt idx="3">
                  <c:v>Tercer trimestre</c:v>
                </c:pt>
                <c:pt idx="4">
                  <c:v>Cuarto trimestre</c:v>
                </c:pt>
              </c:strCache>
            </c:strRef>
          </c:cat>
          <c:val>
            <c:numRef>
              <c:f>'Informe a1'!$C$95:$G$95</c:f>
              <c:numCache>
                <c:formatCode>0%</c:formatCode>
                <c:ptCount val="5"/>
                <c:pt idx="0">
                  <c:v>0</c:v>
                </c:pt>
                <c:pt idx="1">
                  <c:v>0.28000000000000003</c:v>
                </c:pt>
                <c:pt idx="2">
                  <c:v>0.39</c:v>
                </c:pt>
                <c:pt idx="3">
                  <c:v>0.72</c:v>
                </c:pt>
                <c:pt idx="4">
                  <c:v>1</c:v>
                </c:pt>
              </c:numCache>
            </c:numRef>
          </c:val>
          <c:smooth val="0"/>
          <c:extLst>
            <c:ext xmlns:c16="http://schemas.microsoft.com/office/drawing/2014/chart" uri="{C3380CC4-5D6E-409C-BE32-E72D297353CC}">
              <c16:uniqueId val="{00000000-C0B4-4186-A437-7FC2833588CE}"/>
            </c:ext>
          </c:extLst>
        </c:ser>
        <c:ser>
          <c:idx val="1"/>
          <c:order val="1"/>
          <c:tx>
            <c:strRef>
              <c:f>'Informe a1'!$B$96</c:f>
              <c:strCache>
                <c:ptCount val="1"/>
                <c:pt idx="0">
                  <c:v>Avance reportado</c:v>
                </c:pt>
              </c:strCache>
            </c:strRef>
          </c:tx>
          <c:spPr>
            <a:ln w="19050" cap="rnd" cmpd="sng" algn="ctr">
              <a:solidFill>
                <a:schemeClr val="accent2">
                  <a:shade val="95000"/>
                  <a:satMod val="105000"/>
                </a:schemeClr>
              </a:solidFill>
              <a:round/>
            </a:ln>
            <a:effectLst/>
          </c:spPr>
          <c:marker>
            <c:symbol val="circle"/>
            <c:size val="17"/>
            <c:spPr>
              <a:solidFill>
                <a:schemeClr val="lt1"/>
              </a:solidFill>
              <a:ln>
                <a:no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2"/>
                    </a:solidFill>
                    <a:latin typeface="+mn-lt"/>
                    <a:ea typeface="+mn-ea"/>
                    <a:cs typeface="+mn-cs"/>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35000"/>
                          <a:lumOff val="65000"/>
                        </a:schemeClr>
                      </a:solidFill>
                    </a:ln>
                    <a:effectLst/>
                  </c:spPr>
                </c15:leaderLines>
              </c:ext>
            </c:extLst>
          </c:dLbls>
          <c:cat>
            <c:strRef>
              <c:f>'Informe a1'!$C$94:$G$94</c:f>
              <c:strCache>
                <c:ptCount val="5"/>
                <c:pt idx="0">
                  <c:v>Punto inicial</c:v>
                </c:pt>
                <c:pt idx="1">
                  <c:v>Primer trimestre</c:v>
                </c:pt>
                <c:pt idx="2">
                  <c:v>Segundo trimestre</c:v>
                </c:pt>
                <c:pt idx="3">
                  <c:v>Tercer trimestre</c:v>
                </c:pt>
                <c:pt idx="4">
                  <c:v>Cuarto trimestre</c:v>
                </c:pt>
              </c:strCache>
            </c:strRef>
          </c:cat>
          <c:val>
            <c:numRef>
              <c:f>'Informe a1'!$C$96:$G$96</c:f>
              <c:numCache>
                <c:formatCode>0%</c:formatCode>
                <c:ptCount val="5"/>
                <c:pt idx="0">
                  <c:v>0</c:v>
                </c:pt>
                <c:pt idx="1">
                  <c:v>0</c:v>
                </c:pt>
                <c:pt idx="2">
                  <c:v>0</c:v>
                </c:pt>
              </c:numCache>
            </c:numRef>
          </c:val>
          <c:smooth val="0"/>
          <c:extLst>
            <c:ext xmlns:c16="http://schemas.microsoft.com/office/drawing/2014/chart" uri="{C3380CC4-5D6E-409C-BE32-E72D297353CC}">
              <c16:uniqueId val="{00000001-C0B4-4186-A437-7FC2833588CE}"/>
            </c:ext>
          </c:extLst>
        </c:ser>
        <c:dLbls>
          <c:dLblPos val="ctr"/>
          <c:showLegendKey val="0"/>
          <c:showVal val="1"/>
          <c:showCatName val="0"/>
          <c:showSerName val="0"/>
          <c:showPercent val="0"/>
          <c:showBubbleSize val="0"/>
        </c:dLbls>
        <c:marker val="1"/>
        <c:smooth val="0"/>
        <c:axId val="991370592"/>
        <c:axId val="991373088"/>
      </c:lineChart>
      <c:catAx>
        <c:axId val="991370592"/>
        <c:scaling>
          <c:orientation val="minMax"/>
        </c:scaling>
        <c:delete val="0"/>
        <c:axPos val="b"/>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dk1">
                    <a:lumMod val="65000"/>
                    <a:lumOff val="35000"/>
                  </a:schemeClr>
                </a:solidFill>
                <a:latin typeface="+mn-lt"/>
                <a:ea typeface="+mn-ea"/>
                <a:cs typeface="+mn-cs"/>
              </a:defRPr>
            </a:pPr>
            <a:endParaRPr lang="es-CO"/>
          </a:p>
        </c:txPr>
        <c:crossAx val="991373088"/>
        <c:crosses val="autoZero"/>
        <c:auto val="1"/>
        <c:lblAlgn val="ctr"/>
        <c:lblOffset val="100"/>
        <c:noMultiLvlLbl val="0"/>
      </c:catAx>
      <c:valAx>
        <c:axId val="991373088"/>
        <c:scaling>
          <c:orientation val="minMax"/>
        </c:scaling>
        <c:delete val="1"/>
        <c:axPos val="l"/>
        <c:numFmt formatCode="0%" sourceLinked="1"/>
        <c:majorTickMark val="none"/>
        <c:minorTickMark val="none"/>
        <c:tickLblPos val="nextTo"/>
        <c:crossAx val="99137059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'Informe a1'!$B$108</c:f>
              <c:strCache>
                <c:ptCount val="1"/>
                <c:pt idx="0">
                  <c:v>Avance proyectado</c:v>
                </c:pt>
              </c:strCache>
            </c:strRef>
          </c:tx>
          <c:spPr>
            <a:ln w="19050" cap="rnd" cmpd="sng" algn="ctr">
              <a:solidFill>
                <a:schemeClr val="accent1">
                  <a:shade val="95000"/>
                  <a:satMod val="105000"/>
                </a:schemeClr>
              </a:solidFill>
              <a:round/>
            </a:ln>
            <a:effectLst/>
          </c:spPr>
          <c:marker>
            <c:symbol val="circle"/>
            <c:size val="17"/>
            <c:spPr>
              <a:solidFill>
                <a:schemeClr val="lt1"/>
              </a:solidFill>
              <a:ln>
                <a:no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1"/>
                    </a:solidFill>
                    <a:latin typeface="+mn-lt"/>
                    <a:ea typeface="+mn-ea"/>
                    <a:cs typeface="+mn-cs"/>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35000"/>
                          <a:lumOff val="65000"/>
                        </a:schemeClr>
                      </a:solidFill>
                    </a:ln>
                    <a:effectLst/>
                  </c:spPr>
                </c15:leaderLines>
              </c:ext>
            </c:extLst>
          </c:dLbls>
          <c:cat>
            <c:strRef>
              <c:f>'Informe a1'!$C$107:$G$107</c:f>
              <c:strCache>
                <c:ptCount val="5"/>
                <c:pt idx="0">
                  <c:v>Punto inicial</c:v>
                </c:pt>
                <c:pt idx="1">
                  <c:v>Primer trimestre</c:v>
                </c:pt>
                <c:pt idx="2">
                  <c:v>Segundo trimestre</c:v>
                </c:pt>
                <c:pt idx="3">
                  <c:v>Tercer trimestre</c:v>
                </c:pt>
                <c:pt idx="4">
                  <c:v>Cuarto trimestre</c:v>
                </c:pt>
              </c:strCache>
            </c:strRef>
          </c:cat>
          <c:val>
            <c:numRef>
              <c:f>'Informe a1'!$C$108:$G$108</c:f>
              <c:numCache>
                <c:formatCode>0%</c:formatCode>
                <c:ptCount val="5"/>
                <c:pt idx="0">
                  <c:v>0</c:v>
                </c:pt>
                <c:pt idx="1">
                  <c:v>0</c:v>
                </c:pt>
                <c:pt idx="2">
                  <c:v>0.38</c:v>
                </c:pt>
                <c:pt idx="3">
                  <c:v>0.52</c:v>
                </c:pt>
                <c:pt idx="4">
                  <c:v>1</c:v>
                </c:pt>
              </c:numCache>
            </c:numRef>
          </c:val>
          <c:smooth val="0"/>
          <c:extLst>
            <c:ext xmlns:c16="http://schemas.microsoft.com/office/drawing/2014/chart" uri="{C3380CC4-5D6E-409C-BE32-E72D297353CC}">
              <c16:uniqueId val="{00000000-00BB-4167-B30F-8256EE259F2D}"/>
            </c:ext>
          </c:extLst>
        </c:ser>
        <c:ser>
          <c:idx val="1"/>
          <c:order val="1"/>
          <c:tx>
            <c:strRef>
              <c:f>'Informe a1'!$B$109</c:f>
              <c:strCache>
                <c:ptCount val="1"/>
                <c:pt idx="0">
                  <c:v>Avance reportado</c:v>
                </c:pt>
              </c:strCache>
            </c:strRef>
          </c:tx>
          <c:spPr>
            <a:ln w="19050" cap="rnd" cmpd="sng" algn="ctr">
              <a:solidFill>
                <a:schemeClr val="accent2">
                  <a:shade val="95000"/>
                  <a:satMod val="105000"/>
                </a:schemeClr>
              </a:solidFill>
              <a:round/>
            </a:ln>
            <a:effectLst/>
          </c:spPr>
          <c:marker>
            <c:symbol val="circle"/>
            <c:size val="17"/>
            <c:spPr>
              <a:solidFill>
                <a:schemeClr val="lt1"/>
              </a:solidFill>
              <a:ln>
                <a:no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2"/>
                    </a:solidFill>
                    <a:latin typeface="+mn-lt"/>
                    <a:ea typeface="+mn-ea"/>
                    <a:cs typeface="+mn-cs"/>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35000"/>
                          <a:lumOff val="65000"/>
                        </a:schemeClr>
                      </a:solidFill>
                    </a:ln>
                    <a:effectLst/>
                  </c:spPr>
                </c15:leaderLines>
              </c:ext>
            </c:extLst>
          </c:dLbls>
          <c:cat>
            <c:strRef>
              <c:f>'Informe a1'!$C$107:$G$107</c:f>
              <c:strCache>
                <c:ptCount val="5"/>
                <c:pt idx="0">
                  <c:v>Punto inicial</c:v>
                </c:pt>
                <c:pt idx="1">
                  <c:v>Primer trimestre</c:v>
                </c:pt>
                <c:pt idx="2">
                  <c:v>Segundo trimestre</c:v>
                </c:pt>
                <c:pt idx="3">
                  <c:v>Tercer trimestre</c:v>
                </c:pt>
                <c:pt idx="4">
                  <c:v>Cuarto trimestre</c:v>
                </c:pt>
              </c:strCache>
            </c:strRef>
          </c:cat>
          <c:val>
            <c:numRef>
              <c:f>'Informe a1'!$C$109:$G$109</c:f>
              <c:numCache>
                <c:formatCode>0%</c:formatCode>
                <c:ptCount val="5"/>
                <c:pt idx="0">
                  <c:v>0</c:v>
                </c:pt>
                <c:pt idx="1">
                  <c:v>0</c:v>
                </c:pt>
                <c:pt idx="2">
                  <c:v>0.36</c:v>
                </c:pt>
              </c:numCache>
            </c:numRef>
          </c:val>
          <c:smooth val="0"/>
          <c:extLst>
            <c:ext xmlns:c16="http://schemas.microsoft.com/office/drawing/2014/chart" uri="{C3380CC4-5D6E-409C-BE32-E72D297353CC}">
              <c16:uniqueId val="{00000001-00BB-4167-B30F-8256EE259F2D}"/>
            </c:ext>
          </c:extLst>
        </c:ser>
        <c:dLbls>
          <c:dLblPos val="ctr"/>
          <c:showLegendKey val="0"/>
          <c:showVal val="1"/>
          <c:showCatName val="0"/>
          <c:showSerName val="0"/>
          <c:showPercent val="0"/>
          <c:showBubbleSize val="0"/>
        </c:dLbls>
        <c:marker val="1"/>
        <c:smooth val="0"/>
        <c:axId val="991370592"/>
        <c:axId val="991373088"/>
      </c:lineChart>
      <c:catAx>
        <c:axId val="991370592"/>
        <c:scaling>
          <c:orientation val="minMax"/>
        </c:scaling>
        <c:delete val="0"/>
        <c:axPos val="b"/>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dk1">
                    <a:lumMod val="65000"/>
                    <a:lumOff val="35000"/>
                  </a:schemeClr>
                </a:solidFill>
                <a:latin typeface="+mn-lt"/>
                <a:ea typeface="+mn-ea"/>
                <a:cs typeface="+mn-cs"/>
              </a:defRPr>
            </a:pPr>
            <a:endParaRPr lang="es-CO"/>
          </a:p>
        </c:txPr>
        <c:crossAx val="991373088"/>
        <c:crosses val="autoZero"/>
        <c:auto val="1"/>
        <c:lblAlgn val="ctr"/>
        <c:lblOffset val="100"/>
        <c:noMultiLvlLbl val="0"/>
      </c:catAx>
      <c:valAx>
        <c:axId val="991373088"/>
        <c:scaling>
          <c:orientation val="minMax"/>
        </c:scaling>
        <c:delete val="1"/>
        <c:axPos val="l"/>
        <c:numFmt formatCode="0%" sourceLinked="1"/>
        <c:majorTickMark val="none"/>
        <c:minorTickMark val="none"/>
        <c:tickLblPos val="nextTo"/>
        <c:crossAx val="99137059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'Informe a1'!$B$119</c:f>
              <c:strCache>
                <c:ptCount val="1"/>
                <c:pt idx="0">
                  <c:v>Avance proyectado</c:v>
                </c:pt>
              </c:strCache>
            </c:strRef>
          </c:tx>
          <c:spPr>
            <a:ln w="19050" cap="rnd" cmpd="sng" algn="ctr">
              <a:solidFill>
                <a:schemeClr val="accent1">
                  <a:shade val="95000"/>
                  <a:satMod val="105000"/>
                </a:schemeClr>
              </a:solidFill>
              <a:round/>
            </a:ln>
            <a:effectLst/>
          </c:spPr>
          <c:marker>
            <c:symbol val="circle"/>
            <c:size val="17"/>
            <c:spPr>
              <a:solidFill>
                <a:schemeClr val="lt1"/>
              </a:solidFill>
              <a:ln>
                <a:no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1"/>
                    </a:solidFill>
                    <a:latin typeface="+mn-lt"/>
                    <a:ea typeface="+mn-ea"/>
                    <a:cs typeface="+mn-cs"/>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35000"/>
                          <a:lumOff val="65000"/>
                        </a:schemeClr>
                      </a:solidFill>
                    </a:ln>
                    <a:effectLst/>
                  </c:spPr>
                </c15:leaderLines>
              </c:ext>
            </c:extLst>
          </c:dLbls>
          <c:cat>
            <c:strRef>
              <c:f>'Informe a1'!$C$118:$G$118</c:f>
              <c:strCache>
                <c:ptCount val="5"/>
                <c:pt idx="0">
                  <c:v>Punto inicial</c:v>
                </c:pt>
                <c:pt idx="1">
                  <c:v>Primer trimestre</c:v>
                </c:pt>
                <c:pt idx="2">
                  <c:v>Segundo trimestre</c:v>
                </c:pt>
                <c:pt idx="3">
                  <c:v>Tercer trimestre</c:v>
                </c:pt>
                <c:pt idx="4">
                  <c:v>Cuarto trimestre</c:v>
                </c:pt>
              </c:strCache>
            </c:strRef>
          </c:cat>
          <c:val>
            <c:numRef>
              <c:f>'Informe a1'!$C$119:$G$119</c:f>
              <c:numCache>
                <c:formatCode>0%</c:formatCode>
                <c:ptCount val="5"/>
                <c:pt idx="0">
                  <c:v>0</c:v>
                </c:pt>
                <c:pt idx="1">
                  <c:v>0.17</c:v>
                </c:pt>
                <c:pt idx="2">
                  <c:v>0.5</c:v>
                </c:pt>
                <c:pt idx="3">
                  <c:v>0.67</c:v>
                </c:pt>
                <c:pt idx="4">
                  <c:v>1</c:v>
                </c:pt>
              </c:numCache>
            </c:numRef>
          </c:val>
          <c:smooth val="0"/>
          <c:extLst>
            <c:ext xmlns:c16="http://schemas.microsoft.com/office/drawing/2014/chart" uri="{C3380CC4-5D6E-409C-BE32-E72D297353CC}">
              <c16:uniqueId val="{00000000-E3FE-4683-BA93-DB5A4767F686}"/>
            </c:ext>
          </c:extLst>
        </c:ser>
        <c:ser>
          <c:idx val="1"/>
          <c:order val="1"/>
          <c:tx>
            <c:strRef>
              <c:f>'Informe a1'!$B$120</c:f>
              <c:strCache>
                <c:ptCount val="1"/>
                <c:pt idx="0">
                  <c:v>Avance reportado</c:v>
                </c:pt>
              </c:strCache>
            </c:strRef>
          </c:tx>
          <c:spPr>
            <a:ln w="19050" cap="rnd" cmpd="sng" algn="ctr">
              <a:solidFill>
                <a:schemeClr val="accent2">
                  <a:shade val="95000"/>
                  <a:satMod val="105000"/>
                </a:schemeClr>
              </a:solidFill>
              <a:round/>
            </a:ln>
            <a:effectLst/>
          </c:spPr>
          <c:marker>
            <c:symbol val="circle"/>
            <c:size val="17"/>
            <c:spPr>
              <a:solidFill>
                <a:schemeClr val="lt1"/>
              </a:solidFill>
              <a:ln>
                <a:no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2"/>
                    </a:solidFill>
                    <a:latin typeface="+mn-lt"/>
                    <a:ea typeface="+mn-ea"/>
                    <a:cs typeface="+mn-cs"/>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35000"/>
                          <a:lumOff val="65000"/>
                        </a:schemeClr>
                      </a:solidFill>
                    </a:ln>
                    <a:effectLst/>
                  </c:spPr>
                </c15:leaderLines>
              </c:ext>
            </c:extLst>
          </c:dLbls>
          <c:cat>
            <c:strRef>
              <c:f>'Informe a1'!$C$118:$G$118</c:f>
              <c:strCache>
                <c:ptCount val="5"/>
                <c:pt idx="0">
                  <c:v>Punto inicial</c:v>
                </c:pt>
                <c:pt idx="1">
                  <c:v>Primer trimestre</c:v>
                </c:pt>
                <c:pt idx="2">
                  <c:v>Segundo trimestre</c:v>
                </c:pt>
                <c:pt idx="3">
                  <c:v>Tercer trimestre</c:v>
                </c:pt>
                <c:pt idx="4">
                  <c:v>Cuarto trimestre</c:v>
                </c:pt>
              </c:strCache>
            </c:strRef>
          </c:cat>
          <c:val>
            <c:numRef>
              <c:f>'Informe a1'!$C$120:$G$120</c:f>
              <c:numCache>
                <c:formatCode>0%</c:formatCode>
                <c:ptCount val="5"/>
                <c:pt idx="0">
                  <c:v>0</c:v>
                </c:pt>
                <c:pt idx="1">
                  <c:v>0.17</c:v>
                </c:pt>
                <c:pt idx="2">
                  <c:v>0.33500000000000002</c:v>
                </c:pt>
              </c:numCache>
            </c:numRef>
          </c:val>
          <c:smooth val="0"/>
          <c:extLst>
            <c:ext xmlns:c16="http://schemas.microsoft.com/office/drawing/2014/chart" uri="{C3380CC4-5D6E-409C-BE32-E72D297353CC}">
              <c16:uniqueId val="{00000001-E3FE-4683-BA93-DB5A4767F686}"/>
            </c:ext>
          </c:extLst>
        </c:ser>
        <c:dLbls>
          <c:dLblPos val="ctr"/>
          <c:showLegendKey val="0"/>
          <c:showVal val="1"/>
          <c:showCatName val="0"/>
          <c:showSerName val="0"/>
          <c:showPercent val="0"/>
          <c:showBubbleSize val="0"/>
        </c:dLbls>
        <c:marker val="1"/>
        <c:smooth val="0"/>
        <c:axId val="991370592"/>
        <c:axId val="991373088"/>
      </c:lineChart>
      <c:catAx>
        <c:axId val="991370592"/>
        <c:scaling>
          <c:orientation val="minMax"/>
        </c:scaling>
        <c:delete val="0"/>
        <c:axPos val="b"/>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dk1">
                    <a:lumMod val="65000"/>
                    <a:lumOff val="35000"/>
                  </a:schemeClr>
                </a:solidFill>
                <a:latin typeface="+mn-lt"/>
                <a:ea typeface="+mn-ea"/>
                <a:cs typeface="+mn-cs"/>
              </a:defRPr>
            </a:pPr>
            <a:endParaRPr lang="es-CO"/>
          </a:p>
        </c:txPr>
        <c:crossAx val="991373088"/>
        <c:crosses val="autoZero"/>
        <c:auto val="1"/>
        <c:lblAlgn val="ctr"/>
        <c:lblOffset val="100"/>
        <c:noMultiLvlLbl val="0"/>
      </c:catAx>
      <c:valAx>
        <c:axId val="991373088"/>
        <c:scaling>
          <c:orientation val="minMax"/>
        </c:scaling>
        <c:delete val="1"/>
        <c:axPos val="l"/>
        <c:numFmt formatCode="0%" sourceLinked="1"/>
        <c:majorTickMark val="none"/>
        <c:minorTickMark val="none"/>
        <c:tickLblPos val="nextTo"/>
        <c:crossAx val="99137059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34">
  <cs:axisTitle>
    <cs:lnRef idx="0"/>
    <cs:fillRef idx="0"/>
    <cs:effectRef idx="0"/>
    <cs:fontRef idx="minor">
      <a:schemeClr val="dk1">
        <a:lumMod val="65000"/>
        <a:lumOff val="35000"/>
      </a:schemeClr>
    </cs:fontRef>
    <cs:defRPr sz="900"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1000" kern="120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cs:styleClr val="auto"/>
    </cs:fontRef>
    <cs:spPr/>
    <cs:defRPr sz="900" b="1" i="0" u="none" strike="noStrike" kern="1200" baseline="0"/>
  </cs:dataLabel>
  <cs:dataLabelCallout>
    <cs:lnRef idx="0"/>
    <cs:fillRef idx="0"/>
    <cs:effectRef idx="0"/>
    <cs:fontRef idx="minor">
      <a:schemeClr val="dk1">
        <a:lumMod val="65000"/>
        <a:lumOff val="35000"/>
      </a:schemeClr>
    </cs:fontRef>
    <cs:spPr>
      <a:solidFill>
        <a:schemeClr val="lt1"/>
      </a:solidFill>
      <a:ln w="9575">
        <a:solidFill>
          <a:schemeClr val="lt1">
            <a:lumMod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19050" cap="rnd" cmpd="sng" algn="ctr">
        <a:solidFill>
          <a:schemeClr val="phClr">
            <a:shade val="95000"/>
            <a:satMod val="105000"/>
          </a:schemeClr>
        </a:solidFill>
        <a:round/>
      </a:ln>
    </cs:spPr>
  </cs:dataPointLine>
  <cs:dataPointMarker>
    <cs:lnRef idx="0"/>
    <cs:fillRef idx="0"/>
    <cs:effectRef idx="0"/>
    <cs:fontRef idx="minor">
      <a:schemeClr val="dk1"/>
    </cs:fontRef>
    <cs:spPr>
      <a:solidFill>
        <a:schemeClr val="lt1"/>
      </a:solidFill>
    </cs:spPr>
  </cs:dataPointMarker>
  <cs:dataPointMarkerLayout symbol="circle" size="17"/>
  <cs:dataPointWireframe>
    <cs:lnRef idx="0">
      <cs:styleClr val="auto"/>
    </cs:lnRef>
    <cs:fillRef idx="1"/>
    <cs:effectRef idx="0"/>
    <cs:fontRef idx="minor">
      <a:schemeClr val="dk1"/>
    </cs:fontRef>
    <cs:spPr>
      <a:ln w="9525">
        <a:solidFill>
          <a:schemeClr val="phClr"/>
        </a:solidFill>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35000"/>
            <a:lumOff val="65000"/>
          </a:schemeClr>
        </a:solidFill>
      </a:ln>
    </cs:spPr>
  </cs:dropLine>
  <cs:errorBar>
    <cs:lnRef idx="0"/>
    <cs:fillRef idx="0"/>
    <cs:effectRef idx="0"/>
    <cs:fontRef idx="minor">
      <a:schemeClr val="dk1"/>
    </cs:fontRef>
    <cs:spPr>
      <a:ln w="9525">
        <a:solidFill>
          <a:schemeClr val="dk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a:solidFill>
          <a:schemeClr val="dk1">
            <a:lumMod val="15000"/>
            <a:lumOff val="85000"/>
          </a:schemeClr>
        </a:solidFill>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35000"/>
            <a:lumOff val="65000"/>
          </a:schemeClr>
        </a:solidFill>
      </a:ln>
    </cs:spPr>
  </cs:hiLoLine>
  <cs:leaderLine>
    <cs:lnRef idx="0"/>
    <cs:fillRef idx="0"/>
    <cs:effectRef idx="0"/>
    <cs:fontRef idx="minor">
      <a:schemeClr val="dk1"/>
    </cs:fontRef>
    <cs:spPr>
      <a:ln w="9525">
        <a:solidFill>
          <a:schemeClr val="dk1">
            <a:lumMod val="35000"/>
            <a:lumOff val="65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35000"/>
            <a:lumOff val="65000"/>
          </a:schemeClr>
        </a:solidFill>
      </a:ln>
    </cs:spPr>
  </cs:seriesLine>
  <cs:title>
    <cs:lnRef idx="0"/>
    <cs:fillRef idx="0"/>
    <cs:effectRef idx="0"/>
    <cs:fontRef idx="minor">
      <a:schemeClr val="dk1"/>
    </cs:fontRef>
    <cs:defRPr sz="1440" b="0" kern="1200" cap="all" spc="0" baseline="0">
      <a:gradFill>
        <a:gsLst>
          <a:gs pos="0">
            <a:schemeClr val="dk1">
              <a:lumMod val="50000"/>
              <a:lumOff val="50000"/>
            </a:schemeClr>
          </a:gs>
          <a:gs pos="100000">
            <a:schemeClr val="dk1">
              <a:lumMod val="85000"/>
              <a:lumOff val="15000"/>
            </a:schemeClr>
          </a:gs>
        </a:gsLst>
        <a:lin ang="5400000" scaled="0"/>
      </a:gradFill>
    </cs:defRPr>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dk1">
            <a:lumMod val="50000"/>
            <a:lumOff val="50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10.xml><?xml version="1.0" encoding="utf-8"?>
<cs:chartStyle xmlns:cs="http://schemas.microsoft.com/office/drawing/2012/chartStyle" xmlns:a="http://schemas.openxmlformats.org/drawingml/2006/main" id="234">
  <cs:axisTitle>
    <cs:lnRef idx="0"/>
    <cs:fillRef idx="0"/>
    <cs:effectRef idx="0"/>
    <cs:fontRef idx="minor">
      <a:schemeClr val="dk1">
        <a:lumMod val="65000"/>
        <a:lumOff val="35000"/>
      </a:schemeClr>
    </cs:fontRef>
    <cs:defRPr sz="900"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1000" kern="120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cs:styleClr val="auto"/>
    </cs:fontRef>
    <cs:spPr/>
    <cs:defRPr sz="900" b="1" i="0" u="none" strike="noStrike" kern="1200" baseline="0"/>
  </cs:dataLabel>
  <cs:dataLabelCallout>
    <cs:lnRef idx="0"/>
    <cs:fillRef idx="0"/>
    <cs:effectRef idx="0"/>
    <cs:fontRef idx="minor">
      <a:schemeClr val="dk1">
        <a:lumMod val="65000"/>
        <a:lumOff val="35000"/>
      </a:schemeClr>
    </cs:fontRef>
    <cs:spPr>
      <a:solidFill>
        <a:schemeClr val="lt1"/>
      </a:solidFill>
      <a:ln w="9575">
        <a:solidFill>
          <a:schemeClr val="lt1">
            <a:lumMod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19050" cap="rnd" cmpd="sng" algn="ctr">
        <a:solidFill>
          <a:schemeClr val="phClr">
            <a:shade val="95000"/>
            <a:satMod val="105000"/>
          </a:schemeClr>
        </a:solidFill>
        <a:round/>
      </a:ln>
    </cs:spPr>
  </cs:dataPointLine>
  <cs:dataPointMarker>
    <cs:lnRef idx="0"/>
    <cs:fillRef idx="0"/>
    <cs:effectRef idx="0"/>
    <cs:fontRef idx="minor">
      <a:schemeClr val="dk1"/>
    </cs:fontRef>
    <cs:spPr>
      <a:solidFill>
        <a:schemeClr val="lt1"/>
      </a:solidFill>
    </cs:spPr>
  </cs:dataPointMarker>
  <cs:dataPointMarkerLayout symbol="circle" size="17"/>
  <cs:dataPointWireframe>
    <cs:lnRef idx="0">
      <cs:styleClr val="auto"/>
    </cs:lnRef>
    <cs:fillRef idx="1"/>
    <cs:effectRef idx="0"/>
    <cs:fontRef idx="minor">
      <a:schemeClr val="dk1"/>
    </cs:fontRef>
    <cs:spPr>
      <a:ln w="9525">
        <a:solidFill>
          <a:schemeClr val="phClr"/>
        </a:solidFill>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35000"/>
            <a:lumOff val="65000"/>
          </a:schemeClr>
        </a:solidFill>
      </a:ln>
    </cs:spPr>
  </cs:dropLine>
  <cs:errorBar>
    <cs:lnRef idx="0"/>
    <cs:fillRef idx="0"/>
    <cs:effectRef idx="0"/>
    <cs:fontRef idx="minor">
      <a:schemeClr val="dk1"/>
    </cs:fontRef>
    <cs:spPr>
      <a:ln w="9525">
        <a:solidFill>
          <a:schemeClr val="dk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a:solidFill>
          <a:schemeClr val="dk1">
            <a:lumMod val="15000"/>
            <a:lumOff val="85000"/>
          </a:schemeClr>
        </a:solidFill>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35000"/>
            <a:lumOff val="65000"/>
          </a:schemeClr>
        </a:solidFill>
      </a:ln>
    </cs:spPr>
  </cs:hiLoLine>
  <cs:leaderLine>
    <cs:lnRef idx="0"/>
    <cs:fillRef idx="0"/>
    <cs:effectRef idx="0"/>
    <cs:fontRef idx="minor">
      <a:schemeClr val="dk1"/>
    </cs:fontRef>
    <cs:spPr>
      <a:ln w="9525">
        <a:solidFill>
          <a:schemeClr val="dk1">
            <a:lumMod val="35000"/>
            <a:lumOff val="65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35000"/>
            <a:lumOff val="65000"/>
          </a:schemeClr>
        </a:solidFill>
      </a:ln>
    </cs:spPr>
  </cs:seriesLine>
  <cs:title>
    <cs:lnRef idx="0"/>
    <cs:fillRef idx="0"/>
    <cs:effectRef idx="0"/>
    <cs:fontRef idx="minor">
      <a:schemeClr val="dk1"/>
    </cs:fontRef>
    <cs:defRPr sz="1440" b="0" kern="1200" cap="all" spc="0" baseline="0">
      <a:gradFill>
        <a:gsLst>
          <a:gs pos="0">
            <a:schemeClr val="dk1">
              <a:lumMod val="50000"/>
              <a:lumOff val="50000"/>
            </a:schemeClr>
          </a:gs>
          <a:gs pos="100000">
            <a:schemeClr val="dk1">
              <a:lumMod val="85000"/>
              <a:lumOff val="15000"/>
            </a:schemeClr>
          </a:gs>
        </a:gsLst>
        <a:lin ang="5400000" scaled="0"/>
      </a:gradFill>
    </cs:defRPr>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dk1">
            <a:lumMod val="50000"/>
            <a:lumOff val="50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11.xml><?xml version="1.0" encoding="utf-8"?>
<cs:chartStyle xmlns:cs="http://schemas.microsoft.com/office/drawing/2012/chartStyle" xmlns:a="http://schemas.openxmlformats.org/drawingml/2006/main" id="234">
  <cs:axisTitle>
    <cs:lnRef idx="0"/>
    <cs:fillRef idx="0"/>
    <cs:effectRef idx="0"/>
    <cs:fontRef idx="minor">
      <a:schemeClr val="dk1">
        <a:lumMod val="65000"/>
        <a:lumOff val="35000"/>
      </a:schemeClr>
    </cs:fontRef>
    <cs:defRPr sz="900"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1000" kern="120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cs:styleClr val="auto"/>
    </cs:fontRef>
    <cs:spPr/>
    <cs:defRPr sz="900" b="1" i="0" u="none" strike="noStrike" kern="1200" baseline="0"/>
  </cs:dataLabel>
  <cs:dataLabelCallout>
    <cs:lnRef idx="0"/>
    <cs:fillRef idx="0"/>
    <cs:effectRef idx="0"/>
    <cs:fontRef idx="minor">
      <a:schemeClr val="dk1">
        <a:lumMod val="65000"/>
        <a:lumOff val="35000"/>
      </a:schemeClr>
    </cs:fontRef>
    <cs:spPr>
      <a:solidFill>
        <a:schemeClr val="lt1"/>
      </a:solidFill>
      <a:ln w="9575">
        <a:solidFill>
          <a:schemeClr val="lt1">
            <a:lumMod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19050" cap="rnd" cmpd="sng" algn="ctr">
        <a:solidFill>
          <a:schemeClr val="phClr">
            <a:shade val="95000"/>
            <a:satMod val="105000"/>
          </a:schemeClr>
        </a:solidFill>
        <a:round/>
      </a:ln>
    </cs:spPr>
  </cs:dataPointLine>
  <cs:dataPointMarker>
    <cs:lnRef idx="0"/>
    <cs:fillRef idx="0"/>
    <cs:effectRef idx="0"/>
    <cs:fontRef idx="minor">
      <a:schemeClr val="dk1"/>
    </cs:fontRef>
    <cs:spPr>
      <a:solidFill>
        <a:schemeClr val="lt1"/>
      </a:solidFill>
    </cs:spPr>
  </cs:dataPointMarker>
  <cs:dataPointMarkerLayout symbol="circle" size="17"/>
  <cs:dataPointWireframe>
    <cs:lnRef idx="0">
      <cs:styleClr val="auto"/>
    </cs:lnRef>
    <cs:fillRef idx="1"/>
    <cs:effectRef idx="0"/>
    <cs:fontRef idx="minor">
      <a:schemeClr val="dk1"/>
    </cs:fontRef>
    <cs:spPr>
      <a:ln w="9525">
        <a:solidFill>
          <a:schemeClr val="phClr"/>
        </a:solidFill>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35000"/>
            <a:lumOff val="65000"/>
          </a:schemeClr>
        </a:solidFill>
      </a:ln>
    </cs:spPr>
  </cs:dropLine>
  <cs:errorBar>
    <cs:lnRef idx="0"/>
    <cs:fillRef idx="0"/>
    <cs:effectRef idx="0"/>
    <cs:fontRef idx="minor">
      <a:schemeClr val="dk1"/>
    </cs:fontRef>
    <cs:spPr>
      <a:ln w="9525">
        <a:solidFill>
          <a:schemeClr val="dk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a:solidFill>
          <a:schemeClr val="dk1">
            <a:lumMod val="15000"/>
            <a:lumOff val="85000"/>
          </a:schemeClr>
        </a:solidFill>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35000"/>
            <a:lumOff val="65000"/>
          </a:schemeClr>
        </a:solidFill>
      </a:ln>
    </cs:spPr>
  </cs:hiLoLine>
  <cs:leaderLine>
    <cs:lnRef idx="0"/>
    <cs:fillRef idx="0"/>
    <cs:effectRef idx="0"/>
    <cs:fontRef idx="minor">
      <a:schemeClr val="dk1"/>
    </cs:fontRef>
    <cs:spPr>
      <a:ln w="9525">
        <a:solidFill>
          <a:schemeClr val="dk1">
            <a:lumMod val="35000"/>
            <a:lumOff val="65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35000"/>
            <a:lumOff val="65000"/>
          </a:schemeClr>
        </a:solidFill>
      </a:ln>
    </cs:spPr>
  </cs:seriesLine>
  <cs:title>
    <cs:lnRef idx="0"/>
    <cs:fillRef idx="0"/>
    <cs:effectRef idx="0"/>
    <cs:fontRef idx="minor">
      <a:schemeClr val="dk1"/>
    </cs:fontRef>
    <cs:defRPr sz="1440" b="0" kern="1200" cap="all" spc="0" baseline="0">
      <a:gradFill>
        <a:gsLst>
          <a:gs pos="0">
            <a:schemeClr val="dk1">
              <a:lumMod val="50000"/>
              <a:lumOff val="50000"/>
            </a:schemeClr>
          </a:gs>
          <a:gs pos="100000">
            <a:schemeClr val="dk1">
              <a:lumMod val="85000"/>
              <a:lumOff val="15000"/>
            </a:schemeClr>
          </a:gs>
        </a:gsLst>
        <a:lin ang="5400000" scaled="0"/>
      </a:gradFill>
    </cs:defRPr>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dk1">
            <a:lumMod val="50000"/>
            <a:lumOff val="50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12.xml><?xml version="1.0" encoding="utf-8"?>
<cs:chartStyle xmlns:cs="http://schemas.microsoft.com/office/drawing/2012/chartStyle" xmlns:a="http://schemas.openxmlformats.org/drawingml/2006/main" id="234">
  <cs:axisTitle>
    <cs:lnRef idx="0"/>
    <cs:fillRef idx="0"/>
    <cs:effectRef idx="0"/>
    <cs:fontRef idx="minor">
      <a:schemeClr val="dk1">
        <a:lumMod val="65000"/>
        <a:lumOff val="35000"/>
      </a:schemeClr>
    </cs:fontRef>
    <cs:defRPr sz="900"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1000" kern="120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cs:styleClr val="auto"/>
    </cs:fontRef>
    <cs:spPr/>
    <cs:defRPr sz="900" b="1" i="0" u="none" strike="noStrike" kern="1200" baseline="0"/>
  </cs:dataLabel>
  <cs:dataLabelCallout>
    <cs:lnRef idx="0"/>
    <cs:fillRef idx="0"/>
    <cs:effectRef idx="0"/>
    <cs:fontRef idx="minor">
      <a:schemeClr val="dk1">
        <a:lumMod val="65000"/>
        <a:lumOff val="35000"/>
      </a:schemeClr>
    </cs:fontRef>
    <cs:spPr>
      <a:solidFill>
        <a:schemeClr val="lt1"/>
      </a:solidFill>
      <a:ln w="9575">
        <a:solidFill>
          <a:schemeClr val="lt1">
            <a:lumMod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19050" cap="rnd" cmpd="sng" algn="ctr">
        <a:solidFill>
          <a:schemeClr val="phClr">
            <a:shade val="95000"/>
            <a:satMod val="105000"/>
          </a:schemeClr>
        </a:solidFill>
        <a:round/>
      </a:ln>
    </cs:spPr>
  </cs:dataPointLine>
  <cs:dataPointMarker>
    <cs:lnRef idx="0"/>
    <cs:fillRef idx="0"/>
    <cs:effectRef idx="0"/>
    <cs:fontRef idx="minor">
      <a:schemeClr val="dk1"/>
    </cs:fontRef>
    <cs:spPr>
      <a:solidFill>
        <a:schemeClr val="lt1"/>
      </a:solidFill>
    </cs:spPr>
  </cs:dataPointMarker>
  <cs:dataPointMarkerLayout symbol="circle" size="17"/>
  <cs:dataPointWireframe>
    <cs:lnRef idx="0">
      <cs:styleClr val="auto"/>
    </cs:lnRef>
    <cs:fillRef idx="1"/>
    <cs:effectRef idx="0"/>
    <cs:fontRef idx="minor">
      <a:schemeClr val="dk1"/>
    </cs:fontRef>
    <cs:spPr>
      <a:ln w="9525">
        <a:solidFill>
          <a:schemeClr val="phClr"/>
        </a:solidFill>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35000"/>
            <a:lumOff val="65000"/>
          </a:schemeClr>
        </a:solidFill>
      </a:ln>
    </cs:spPr>
  </cs:dropLine>
  <cs:errorBar>
    <cs:lnRef idx="0"/>
    <cs:fillRef idx="0"/>
    <cs:effectRef idx="0"/>
    <cs:fontRef idx="minor">
      <a:schemeClr val="dk1"/>
    </cs:fontRef>
    <cs:spPr>
      <a:ln w="9525">
        <a:solidFill>
          <a:schemeClr val="dk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a:solidFill>
          <a:schemeClr val="dk1">
            <a:lumMod val="15000"/>
            <a:lumOff val="85000"/>
          </a:schemeClr>
        </a:solidFill>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35000"/>
            <a:lumOff val="65000"/>
          </a:schemeClr>
        </a:solidFill>
      </a:ln>
    </cs:spPr>
  </cs:hiLoLine>
  <cs:leaderLine>
    <cs:lnRef idx="0"/>
    <cs:fillRef idx="0"/>
    <cs:effectRef idx="0"/>
    <cs:fontRef idx="minor">
      <a:schemeClr val="dk1"/>
    </cs:fontRef>
    <cs:spPr>
      <a:ln w="9525">
        <a:solidFill>
          <a:schemeClr val="dk1">
            <a:lumMod val="35000"/>
            <a:lumOff val="65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35000"/>
            <a:lumOff val="65000"/>
          </a:schemeClr>
        </a:solidFill>
      </a:ln>
    </cs:spPr>
  </cs:seriesLine>
  <cs:title>
    <cs:lnRef idx="0"/>
    <cs:fillRef idx="0"/>
    <cs:effectRef idx="0"/>
    <cs:fontRef idx="minor">
      <a:schemeClr val="dk1"/>
    </cs:fontRef>
    <cs:defRPr sz="1440" b="0" kern="1200" cap="all" spc="0" baseline="0">
      <a:gradFill>
        <a:gsLst>
          <a:gs pos="0">
            <a:schemeClr val="dk1">
              <a:lumMod val="50000"/>
              <a:lumOff val="50000"/>
            </a:schemeClr>
          </a:gs>
          <a:gs pos="100000">
            <a:schemeClr val="dk1">
              <a:lumMod val="85000"/>
              <a:lumOff val="15000"/>
            </a:schemeClr>
          </a:gs>
        </a:gsLst>
        <a:lin ang="5400000" scaled="0"/>
      </a:gradFill>
    </cs:defRPr>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dk1">
            <a:lumMod val="50000"/>
            <a:lumOff val="50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13.xml><?xml version="1.0" encoding="utf-8"?>
<cs:chartStyle xmlns:cs="http://schemas.microsoft.com/office/drawing/2012/chartStyle" xmlns:a="http://schemas.openxmlformats.org/drawingml/2006/main" id="234">
  <cs:axisTitle>
    <cs:lnRef idx="0"/>
    <cs:fillRef idx="0"/>
    <cs:effectRef idx="0"/>
    <cs:fontRef idx="minor">
      <a:schemeClr val="dk1">
        <a:lumMod val="65000"/>
        <a:lumOff val="35000"/>
      </a:schemeClr>
    </cs:fontRef>
    <cs:defRPr sz="900"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1000" kern="120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cs:styleClr val="auto"/>
    </cs:fontRef>
    <cs:spPr/>
    <cs:defRPr sz="900" b="1" i="0" u="none" strike="noStrike" kern="1200" baseline="0"/>
  </cs:dataLabel>
  <cs:dataLabelCallout>
    <cs:lnRef idx="0"/>
    <cs:fillRef idx="0"/>
    <cs:effectRef idx="0"/>
    <cs:fontRef idx="minor">
      <a:schemeClr val="dk1">
        <a:lumMod val="65000"/>
        <a:lumOff val="35000"/>
      </a:schemeClr>
    </cs:fontRef>
    <cs:spPr>
      <a:solidFill>
        <a:schemeClr val="lt1"/>
      </a:solidFill>
      <a:ln w="9575">
        <a:solidFill>
          <a:schemeClr val="lt1">
            <a:lumMod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19050" cap="rnd" cmpd="sng" algn="ctr">
        <a:solidFill>
          <a:schemeClr val="phClr">
            <a:shade val="95000"/>
            <a:satMod val="105000"/>
          </a:schemeClr>
        </a:solidFill>
        <a:round/>
      </a:ln>
    </cs:spPr>
  </cs:dataPointLine>
  <cs:dataPointMarker>
    <cs:lnRef idx="0"/>
    <cs:fillRef idx="0"/>
    <cs:effectRef idx="0"/>
    <cs:fontRef idx="minor">
      <a:schemeClr val="dk1"/>
    </cs:fontRef>
    <cs:spPr>
      <a:solidFill>
        <a:schemeClr val="lt1"/>
      </a:solidFill>
    </cs:spPr>
  </cs:dataPointMarker>
  <cs:dataPointMarkerLayout symbol="circle" size="17"/>
  <cs:dataPointWireframe>
    <cs:lnRef idx="0">
      <cs:styleClr val="auto"/>
    </cs:lnRef>
    <cs:fillRef idx="1"/>
    <cs:effectRef idx="0"/>
    <cs:fontRef idx="minor">
      <a:schemeClr val="dk1"/>
    </cs:fontRef>
    <cs:spPr>
      <a:ln w="9525">
        <a:solidFill>
          <a:schemeClr val="phClr"/>
        </a:solidFill>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35000"/>
            <a:lumOff val="65000"/>
          </a:schemeClr>
        </a:solidFill>
      </a:ln>
    </cs:spPr>
  </cs:dropLine>
  <cs:errorBar>
    <cs:lnRef idx="0"/>
    <cs:fillRef idx="0"/>
    <cs:effectRef idx="0"/>
    <cs:fontRef idx="minor">
      <a:schemeClr val="dk1"/>
    </cs:fontRef>
    <cs:spPr>
      <a:ln w="9525">
        <a:solidFill>
          <a:schemeClr val="dk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a:solidFill>
          <a:schemeClr val="dk1">
            <a:lumMod val="15000"/>
            <a:lumOff val="85000"/>
          </a:schemeClr>
        </a:solidFill>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35000"/>
            <a:lumOff val="65000"/>
          </a:schemeClr>
        </a:solidFill>
      </a:ln>
    </cs:spPr>
  </cs:hiLoLine>
  <cs:leaderLine>
    <cs:lnRef idx="0"/>
    <cs:fillRef idx="0"/>
    <cs:effectRef idx="0"/>
    <cs:fontRef idx="minor">
      <a:schemeClr val="dk1"/>
    </cs:fontRef>
    <cs:spPr>
      <a:ln w="9525">
        <a:solidFill>
          <a:schemeClr val="dk1">
            <a:lumMod val="35000"/>
            <a:lumOff val="65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35000"/>
            <a:lumOff val="65000"/>
          </a:schemeClr>
        </a:solidFill>
      </a:ln>
    </cs:spPr>
  </cs:seriesLine>
  <cs:title>
    <cs:lnRef idx="0"/>
    <cs:fillRef idx="0"/>
    <cs:effectRef idx="0"/>
    <cs:fontRef idx="minor">
      <a:schemeClr val="dk1"/>
    </cs:fontRef>
    <cs:defRPr sz="1440" b="0" kern="1200" cap="all" spc="0" baseline="0">
      <a:gradFill>
        <a:gsLst>
          <a:gs pos="0">
            <a:schemeClr val="dk1">
              <a:lumMod val="50000"/>
              <a:lumOff val="50000"/>
            </a:schemeClr>
          </a:gs>
          <a:gs pos="100000">
            <a:schemeClr val="dk1">
              <a:lumMod val="85000"/>
              <a:lumOff val="15000"/>
            </a:schemeClr>
          </a:gs>
        </a:gsLst>
        <a:lin ang="5400000" scaled="0"/>
      </a:gradFill>
    </cs:defRPr>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dk1">
            <a:lumMod val="50000"/>
            <a:lumOff val="50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14.xml><?xml version="1.0" encoding="utf-8"?>
<cs:chartStyle xmlns:cs="http://schemas.microsoft.com/office/drawing/2012/chartStyle" xmlns:a="http://schemas.openxmlformats.org/drawingml/2006/main" id="234">
  <cs:axisTitle>
    <cs:lnRef idx="0"/>
    <cs:fillRef idx="0"/>
    <cs:effectRef idx="0"/>
    <cs:fontRef idx="minor">
      <a:schemeClr val="dk1">
        <a:lumMod val="65000"/>
        <a:lumOff val="35000"/>
      </a:schemeClr>
    </cs:fontRef>
    <cs:defRPr sz="900"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1000" kern="120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cs:styleClr val="auto"/>
    </cs:fontRef>
    <cs:spPr/>
    <cs:defRPr sz="900" b="1" i="0" u="none" strike="noStrike" kern="1200" baseline="0"/>
  </cs:dataLabel>
  <cs:dataLabelCallout>
    <cs:lnRef idx="0"/>
    <cs:fillRef idx="0"/>
    <cs:effectRef idx="0"/>
    <cs:fontRef idx="minor">
      <a:schemeClr val="dk1">
        <a:lumMod val="65000"/>
        <a:lumOff val="35000"/>
      </a:schemeClr>
    </cs:fontRef>
    <cs:spPr>
      <a:solidFill>
        <a:schemeClr val="lt1"/>
      </a:solidFill>
      <a:ln w="9575">
        <a:solidFill>
          <a:schemeClr val="lt1">
            <a:lumMod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19050" cap="rnd" cmpd="sng" algn="ctr">
        <a:solidFill>
          <a:schemeClr val="phClr">
            <a:shade val="95000"/>
            <a:satMod val="105000"/>
          </a:schemeClr>
        </a:solidFill>
        <a:round/>
      </a:ln>
    </cs:spPr>
  </cs:dataPointLine>
  <cs:dataPointMarker>
    <cs:lnRef idx="0"/>
    <cs:fillRef idx="0"/>
    <cs:effectRef idx="0"/>
    <cs:fontRef idx="minor">
      <a:schemeClr val="dk1"/>
    </cs:fontRef>
    <cs:spPr>
      <a:solidFill>
        <a:schemeClr val="lt1"/>
      </a:solidFill>
    </cs:spPr>
  </cs:dataPointMarker>
  <cs:dataPointMarkerLayout symbol="circle" size="17"/>
  <cs:dataPointWireframe>
    <cs:lnRef idx="0">
      <cs:styleClr val="auto"/>
    </cs:lnRef>
    <cs:fillRef idx="1"/>
    <cs:effectRef idx="0"/>
    <cs:fontRef idx="minor">
      <a:schemeClr val="dk1"/>
    </cs:fontRef>
    <cs:spPr>
      <a:ln w="9525">
        <a:solidFill>
          <a:schemeClr val="phClr"/>
        </a:solidFill>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35000"/>
            <a:lumOff val="65000"/>
          </a:schemeClr>
        </a:solidFill>
      </a:ln>
    </cs:spPr>
  </cs:dropLine>
  <cs:errorBar>
    <cs:lnRef idx="0"/>
    <cs:fillRef idx="0"/>
    <cs:effectRef idx="0"/>
    <cs:fontRef idx="minor">
      <a:schemeClr val="dk1"/>
    </cs:fontRef>
    <cs:spPr>
      <a:ln w="9525">
        <a:solidFill>
          <a:schemeClr val="dk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a:solidFill>
          <a:schemeClr val="dk1">
            <a:lumMod val="15000"/>
            <a:lumOff val="85000"/>
          </a:schemeClr>
        </a:solidFill>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35000"/>
            <a:lumOff val="65000"/>
          </a:schemeClr>
        </a:solidFill>
      </a:ln>
    </cs:spPr>
  </cs:hiLoLine>
  <cs:leaderLine>
    <cs:lnRef idx="0"/>
    <cs:fillRef idx="0"/>
    <cs:effectRef idx="0"/>
    <cs:fontRef idx="minor">
      <a:schemeClr val="dk1"/>
    </cs:fontRef>
    <cs:spPr>
      <a:ln w="9525">
        <a:solidFill>
          <a:schemeClr val="dk1">
            <a:lumMod val="35000"/>
            <a:lumOff val="65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35000"/>
            <a:lumOff val="65000"/>
          </a:schemeClr>
        </a:solidFill>
      </a:ln>
    </cs:spPr>
  </cs:seriesLine>
  <cs:title>
    <cs:lnRef idx="0"/>
    <cs:fillRef idx="0"/>
    <cs:effectRef idx="0"/>
    <cs:fontRef idx="minor">
      <a:schemeClr val="dk1"/>
    </cs:fontRef>
    <cs:defRPr sz="1440" b="0" kern="1200" cap="all" spc="0" baseline="0">
      <a:gradFill>
        <a:gsLst>
          <a:gs pos="0">
            <a:schemeClr val="dk1">
              <a:lumMod val="50000"/>
              <a:lumOff val="50000"/>
            </a:schemeClr>
          </a:gs>
          <a:gs pos="100000">
            <a:schemeClr val="dk1">
              <a:lumMod val="85000"/>
              <a:lumOff val="15000"/>
            </a:schemeClr>
          </a:gs>
        </a:gsLst>
        <a:lin ang="5400000" scaled="0"/>
      </a:gradFill>
    </cs:defRPr>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dk1">
            <a:lumMod val="50000"/>
            <a:lumOff val="50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15.xml><?xml version="1.0" encoding="utf-8"?>
<cs:chartStyle xmlns:cs="http://schemas.microsoft.com/office/drawing/2012/chartStyle" xmlns:a="http://schemas.openxmlformats.org/drawingml/2006/main" id="234">
  <cs:axisTitle>
    <cs:lnRef idx="0"/>
    <cs:fillRef idx="0"/>
    <cs:effectRef idx="0"/>
    <cs:fontRef idx="minor">
      <a:schemeClr val="dk1">
        <a:lumMod val="65000"/>
        <a:lumOff val="35000"/>
      </a:schemeClr>
    </cs:fontRef>
    <cs:defRPr sz="900"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1000" kern="120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cs:styleClr val="auto"/>
    </cs:fontRef>
    <cs:spPr/>
    <cs:defRPr sz="900" b="1" i="0" u="none" strike="noStrike" kern="1200" baseline="0"/>
  </cs:dataLabel>
  <cs:dataLabelCallout>
    <cs:lnRef idx="0"/>
    <cs:fillRef idx="0"/>
    <cs:effectRef idx="0"/>
    <cs:fontRef idx="minor">
      <a:schemeClr val="dk1">
        <a:lumMod val="65000"/>
        <a:lumOff val="35000"/>
      </a:schemeClr>
    </cs:fontRef>
    <cs:spPr>
      <a:solidFill>
        <a:schemeClr val="lt1"/>
      </a:solidFill>
      <a:ln w="9575">
        <a:solidFill>
          <a:schemeClr val="lt1">
            <a:lumMod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19050" cap="rnd" cmpd="sng" algn="ctr">
        <a:solidFill>
          <a:schemeClr val="phClr">
            <a:shade val="95000"/>
            <a:satMod val="105000"/>
          </a:schemeClr>
        </a:solidFill>
        <a:round/>
      </a:ln>
    </cs:spPr>
  </cs:dataPointLine>
  <cs:dataPointMarker>
    <cs:lnRef idx="0"/>
    <cs:fillRef idx="0"/>
    <cs:effectRef idx="0"/>
    <cs:fontRef idx="minor">
      <a:schemeClr val="dk1"/>
    </cs:fontRef>
    <cs:spPr>
      <a:solidFill>
        <a:schemeClr val="lt1"/>
      </a:solidFill>
    </cs:spPr>
  </cs:dataPointMarker>
  <cs:dataPointMarkerLayout symbol="circle" size="17"/>
  <cs:dataPointWireframe>
    <cs:lnRef idx="0">
      <cs:styleClr val="auto"/>
    </cs:lnRef>
    <cs:fillRef idx="1"/>
    <cs:effectRef idx="0"/>
    <cs:fontRef idx="minor">
      <a:schemeClr val="dk1"/>
    </cs:fontRef>
    <cs:spPr>
      <a:ln w="9525">
        <a:solidFill>
          <a:schemeClr val="phClr"/>
        </a:solidFill>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35000"/>
            <a:lumOff val="65000"/>
          </a:schemeClr>
        </a:solidFill>
      </a:ln>
    </cs:spPr>
  </cs:dropLine>
  <cs:errorBar>
    <cs:lnRef idx="0"/>
    <cs:fillRef idx="0"/>
    <cs:effectRef idx="0"/>
    <cs:fontRef idx="minor">
      <a:schemeClr val="dk1"/>
    </cs:fontRef>
    <cs:spPr>
      <a:ln w="9525">
        <a:solidFill>
          <a:schemeClr val="dk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a:solidFill>
          <a:schemeClr val="dk1">
            <a:lumMod val="15000"/>
            <a:lumOff val="85000"/>
          </a:schemeClr>
        </a:solidFill>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35000"/>
            <a:lumOff val="65000"/>
          </a:schemeClr>
        </a:solidFill>
      </a:ln>
    </cs:spPr>
  </cs:hiLoLine>
  <cs:leaderLine>
    <cs:lnRef idx="0"/>
    <cs:fillRef idx="0"/>
    <cs:effectRef idx="0"/>
    <cs:fontRef idx="minor">
      <a:schemeClr val="dk1"/>
    </cs:fontRef>
    <cs:spPr>
      <a:ln w="9525">
        <a:solidFill>
          <a:schemeClr val="dk1">
            <a:lumMod val="35000"/>
            <a:lumOff val="65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35000"/>
            <a:lumOff val="65000"/>
          </a:schemeClr>
        </a:solidFill>
      </a:ln>
    </cs:spPr>
  </cs:seriesLine>
  <cs:title>
    <cs:lnRef idx="0"/>
    <cs:fillRef idx="0"/>
    <cs:effectRef idx="0"/>
    <cs:fontRef idx="minor">
      <a:schemeClr val="dk1"/>
    </cs:fontRef>
    <cs:defRPr sz="1440" b="0" kern="1200" cap="all" spc="0" baseline="0">
      <a:gradFill>
        <a:gsLst>
          <a:gs pos="0">
            <a:schemeClr val="dk1">
              <a:lumMod val="50000"/>
              <a:lumOff val="50000"/>
            </a:schemeClr>
          </a:gs>
          <a:gs pos="100000">
            <a:schemeClr val="dk1">
              <a:lumMod val="85000"/>
              <a:lumOff val="15000"/>
            </a:schemeClr>
          </a:gs>
        </a:gsLst>
        <a:lin ang="5400000" scaled="0"/>
      </a:gradFill>
    </cs:defRPr>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dk1">
            <a:lumMod val="50000"/>
            <a:lumOff val="50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16.xml><?xml version="1.0" encoding="utf-8"?>
<cs:chartStyle xmlns:cs="http://schemas.microsoft.com/office/drawing/2012/chartStyle" xmlns:a="http://schemas.openxmlformats.org/drawingml/2006/main" id="234">
  <cs:axisTitle>
    <cs:lnRef idx="0"/>
    <cs:fillRef idx="0"/>
    <cs:effectRef idx="0"/>
    <cs:fontRef idx="minor">
      <a:schemeClr val="dk1">
        <a:lumMod val="65000"/>
        <a:lumOff val="35000"/>
      </a:schemeClr>
    </cs:fontRef>
    <cs:defRPr sz="900"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1000" kern="120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cs:styleClr val="auto"/>
    </cs:fontRef>
    <cs:spPr/>
    <cs:defRPr sz="900" b="1" i="0" u="none" strike="noStrike" kern="1200" baseline="0"/>
  </cs:dataLabel>
  <cs:dataLabelCallout>
    <cs:lnRef idx="0"/>
    <cs:fillRef idx="0"/>
    <cs:effectRef idx="0"/>
    <cs:fontRef idx="minor">
      <a:schemeClr val="dk1">
        <a:lumMod val="65000"/>
        <a:lumOff val="35000"/>
      </a:schemeClr>
    </cs:fontRef>
    <cs:spPr>
      <a:solidFill>
        <a:schemeClr val="lt1"/>
      </a:solidFill>
      <a:ln w="9575">
        <a:solidFill>
          <a:schemeClr val="lt1">
            <a:lumMod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19050" cap="rnd" cmpd="sng" algn="ctr">
        <a:solidFill>
          <a:schemeClr val="phClr">
            <a:shade val="95000"/>
            <a:satMod val="105000"/>
          </a:schemeClr>
        </a:solidFill>
        <a:round/>
      </a:ln>
    </cs:spPr>
  </cs:dataPointLine>
  <cs:dataPointMarker>
    <cs:lnRef idx="0"/>
    <cs:fillRef idx="0"/>
    <cs:effectRef idx="0"/>
    <cs:fontRef idx="minor">
      <a:schemeClr val="dk1"/>
    </cs:fontRef>
    <cs:spPr>
      <a:solidFill>
        <a:schemeClr val="lt1"/>
      </a:solidFill>
    </cs:spPr>
  </cs:dataPointMarker>
  <cs:dataPointMarkerLayout symbol="circle" size="17"/>
  <cs:dataPointWireframe>
    <cs:lnRef idx="0">
      <cs:styleClr val="auto"/>
    </cs:lnRef>
    <cs:fillRef idx="1"/>
    <cs:effectRef idx="0"/>
    <cs:fontRef idx="minor">
      <a:schemeClr val="dk1"/>
    </cs:fontRef>
    <cs:spPr>
      <a:ln w="9525">
        <a:solidFill>
          <a:schemeClr val="phClr"/>
        </a:solidFill>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35000"/>
            <a:lumOff val="65000"/>
          </a:schemeClr>
        </a:solidFill>
      </a:ln>
    </cs:spPr>
  </cs:dropLine>
  <cs:errorBar>
    <cs:lnRef idx="0"/>
    <cs:fillRef idx="0"/>
    <cs:effectRef idx="0"/>
    <cs:fontRef idx="minor">
      <a:schemeClr val="dk1"/>
    </cs:fontRef>
    <cs:spPr>
      <a:ln w="9525">
        <a:solidFill>
          <a:schemeClr val="dk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a:solidFill>
          <a:schemeClr val="dk1">
            <a:lumMod val="15000"/>
            <a:lumOff val="85000"/>
          </a:schemeClr>
        </a:solidFill>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35000"/>
            <a:lumOff val="65000"/>
          </a:schemeClr>
        </a:solidFill>
      </a:ln>
    </cs:spPr>
  </cs:hiLoLine>
  <cs:leaderLine>
    <cs:lnRef idx="0"/>
    <cs:fillRef idx="0"/>
    <cs:effectRef idx="0"/>
    <cs:fontRef idx="minor">
      <a:schemeClr val="dk1"/>
    </cs:fontRef>
    <cs:spPr>
      <a:ln w="9525">
        <a:solidFill>
          <a:schemeClr val="dk1">
            <a:lumMod val="35000"/>
            <a:lumOff val="65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35000"/>
            <a:lumOff val="65000"/>
          </a:schemeClr>
        </a:solidFill>
      </a:ln>
    </cs:spPr>
  </cs:seriesLine>
  <cs:title>
    <cs:lnRef idx="0"/>
    <cs:fillRef idx="0"/>
    <cs:effectRef idx="0"/>
    <cs:fontRef idx="minor">
      <a:schemeClr val="dk1"/>
    </cs:fontRef>
    <cs:defRPr sz="1440" b="0" kern="1200" cap="all" spc="0" baseline="0">
      <a:gradFill>
        <a:gsLst>
          <a:gs pos="0">
            <a:schemeClr val="dk1">
              <a:lumMod val="50000"/>
              <a:lumOff val="50000"/>
            </a:schemeClr>
          </a:gs>
          <a:gs pos="100000">
            <a:schemeClr val="dk1">
              <a:lumMod val="85000"/>
              <a:lumOff val="15000"/>
            </a:schemeClr>
          </a:gs>
        </a:gsLst>
        <a:lin ang="5400000" scaled="0"/>
      </a:gradFill>
    </cs:defRPr>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dk1">
            <a:lumMod val="50000"/>
            <a:lumOff val="50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17.xml><?xml version="1.0" encoding="utf-8"?>
<cs:chartStyle xmlns:cs="http://schemas.microsoft.com/office/drawing/2012/chartStyle" xmlns:a="http://schemas.openxmlformats.org/drawingml/2006/main" id="234">
  <cs:axisTitle>
    <cs:lnRef idx="0"/>
    <cs:fillRef idx="0"/>
    <cs:effectRef idx="0"/>
    <cs:fontRef idx="minor">
      <a:schemeClr val="dk1">
        <a:lumMod val="65000"/>
        <a:lumOff val="35000"/>
      </a:schemeClr>
    </cs:fontRef>
    <cs:defRPr sz="900"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1000" kern="120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cs:styleClr val="auto"/>
    </cs:fontRef>
    <cs:spPr/>
    <cs:defRPr sz="900" b="1" i="0" u="none" strike="noStrike" kern="1200" baseline="0"/>
  </cs:dataLabel>
  <cs:dataLabelCallout>
    <cs:lnRef idx="0"/>
    <cs:fillRef idx="0"/>
    <cs:effectRef idx="0"/>
    <cs:fontRef idx="minor">
      <a:schemeClr val="dk1">
        <a:lumMod val="65000"/>
        <a:lumOff val="35000"/>
      </a:schemeClr>
    </cs:fontRef>
    <cs:spPr>
      <a:solidFill>
        <a:schemeClr val="lt1"/>
      </a:solidFill>
      <a:ln w="9575">
        <a:solidFill>
          <a:schemeClr val="lt1">
            <a:lumMod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19050" cap="rnd" cmpd="sng" algn="ctr">
        <a:solidFill>
          <a:schemeClr val="phClr">
            <a:shade val="95000"/>
            <a:satMod val="105000"/>
          </a:schemeClr>
        </a:solidFill>
        <a:round/>
      </a:ln>
    </cs:spPr>
  </cs:dataPointLine>
  <cs:dataPointMarker>
    <cs:lnRef idx="0"/>
    <cs:fillRef idx="0"/>
    <cs:effectRef idx="0"/>
    <cs:fontRef idx="minor">
      <a:schemeClr val="dk1"/>
    </cs:fontRef>
    <cs:spPr>
      <a:solidFill>
        <a:schemeClr val="lt1"/>
      </a:solidFill>
    </cs:spPr>
  </cs:dataPointMarker>
  <cs:dataPointMarkerLayout symbol="circle" size="17"/>
  <cs:dataPointWireframe>
    <cs:lnRef idx="0">
      <cs:styleClr val="auto"/>
    </cs:lnRef>
    <cs:fillRef idx="1"/>
    <cs:effectRef idx="0"/>
    <cs:fontRef idx="minor">
      <a:schemeClr val="dk1"/>
    </cs:fontRef>
    <cs:spPr>
      <a:ln w="9525">
        <a:solidFill>
          <a:schemeClr val="phClr"/>
        </a:solidFill>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35000"/>
            <a:lumOff val="65000"/>
          </a:schemeClr>
        </a:solidFill>
      </a:ln>
    </cs:spPr>
  </cs:dropLine>
  <cs:errorBar>
    <cs:lnRef idx="0"/>
    <cs:fillRef idx="0"/>
    <cs:effectRef idx="0"/>
    <cs:fontRef idx="minor">
      <a:schemeClr val="dk1"/>
    </cs:fontRef>
    <cs:spPr>
      <a:ln w="9525">
        <a:solidFill>
          <a:schemeClr val="dk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a:solidFill>
          <a:schemeClr val="dk1">
            <a:lumMod val="15000"/>
            <a:lumOff val="85000"/>
          </a:schemeClr>
        </a:solidFill>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35000"/>
            <a:lumOff val="65000"/>
          </a:schemeClr>
        </a:solidFill>
      </a:ln>
    </cs:spPr>
  </cs:hiLoLine>
  <cs:leaderLine>
    <cs:lnRef idx="0"/>
    <cs:fillRef idx="0"/>
    <cs:effectRef idx="0"/>
    <cs:fontRef idx="minor">
      <a:schemeClr val="dk1"/>
    </cs:fontRef>
    <cs:spPr>
      <a:ln w="9525">
        <a:solidFill>
          <a:schemeClr val="dk1">
            <a:lumMod val="35000"/>
            <a:lumOff val="65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35000"/>
            <a:lumOff val="65000"/>
          </a:schemeClr>
        </a:solidFill>
      </a:ln>
    </cs:spPr>
  </cs:seriesLine>
  <cs:title>
    <cs:lnRef idx="0"/>
    <cs:fillRef idx="0"/>
    <cs:effectRef idx="0"/>
    <cs:fontRef idx="minor">
      <a:schemeClr val="dk1"/>
    </cs:fontRef>
    <cs:defRPr sz="1440" b="0" kern="1200" cap="all" spc="0" baseline="0">
      <a:gradFill>
        <a:gsLst>
          <a:gs pos="0">
            <a:schemeClr val="dk1">
              <a:lumMod val="50000"/>
              <a:lumOff val="50000"/>
            </a:schemeClr>
          </a:gs>
          <a:gs pos="100000">
            <a:schemeClr val="dk1">
              <a:lumMod val="85000"/>
              <a:lumOff val="15000"/>
            </a:schemeClr>
          </a:gs>
        </a:gsLst>
        <a:lin ang="5400000" scaled="0"/>
      </a:gradFill>
    </cs:defRPr>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dk1">
            <a:lumMod val="50000"/>
            <a:lumOff val="50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18.xml><?xml version="1.0" encoding="utf-8"?>
<cs:chartStyle xmlns:cs="http://schemas.microsoft.com/office/drawing/2012/chartStyle" xmlns:a="http://schemas.openxmlformats.org/drawingml/2006/main" id="234">
  <cs:axisTitle>
    <cs:lnRef idx="0"/>
    <cs:fillRef idx="0"/>
    <cs:effectRef idx="0"/>
    <cs:fontRef idx="minor">
      <a:schemeClr val="dk1">
        <a:lumMod val="65000"/>
        <a:lumOff val="35000"/>
      </a:schemeClr>
    </cs:fontRef>
    <cs:defRPr sz="900"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1000" kern="120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cs:styleClr val="auto"/>
    </cs:fontRef>
    <cs:spPr/>
    <cs:defRPr sz="900" b="1" i="0" u="none" strike="noStrike" kern="1200" baseline="0"/>
  </cs:dataLabel>
  <cs:dataLabelCallout>
    <cs:lnRef idx="0"/>
    <cs:fillRef idx="0"/>
    <cs:effectRef idx="0"/>
    <cs:fontRef idx="minor">
      <a:schemeClr val="dk1">
        <a:lumMod val="65000"/>
        <a:lumOff val="35000"/>
      </a:schemeClr>
    </cs:fontRef>
    <cs:spPr>
      <a:solidFill>
        <a:schemeClr val="lt1"/>
      </a:solidFill>
      <a:ln w="9575">
        <a:solidFill>
          <a:schemeClr val="lt1">
            <a:lumMod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19050" cap="rnd" cmpd="sng" algn="ctr">
        <a:solidFill>
          <a:schemeClr val="phClr">
            <a:shade val="95000"/>
            <a:satMod val="105000"/>
          </a:schemeClr>
        </a:solidFill>
        <a:round/>
      </a:ln>
    </cs:spPr>
  </cs:dataPointLine>
  <cs:dataPointMarker>
    <cs:lnRef idx="0"/>
    <cs:fillRef idx="0"/>
    <cs:effectRef idx="0"/>
    <cs:fontRef idx="minor">
      <a:schemeClr val="dk1"/>
    </cs:fontRef>
    <cs:spPr>
      <a:solidFill>
        <a:schemeClr val="lt1"/>
      </a:solidFill>
    </cs:spPr>
  </cs:dataPointMarker>
  <cs:dataPointMarkerLayout symbol="circle" size="17"/>
  <cs:dataPointWireframe>
    <cs:lnRef idx="0">
      <cs:styleClr val="auto"/>
    </cs:lnRef>
    <cs:fillRef idx="1"/>
    <cs:effectRef idx="0"/>
    <cs:fontRef idx="minor">
      <a:schemeClr val="dk1"/>
    </cs:fontRef>
    <cs:spPr>
      <a:ln w="9525">
        <a:solidFill>
          <a:schemeClr val="phClr"/>
        </a:solidFill>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35000"/>
            <a:lumOff val="65000"/>
          </a:schemeClr>
        </a:solidFill>
      </a:ln>
    </cs:spPr>
  </cs:dropLine>
  <cs:errorBar>
    <cs:lnRef idx="0"/>
    <cs:fillRef idx="0"/>
    <cs:effectRef idx="0"/>
    <cs:fontRef idx="minor">
      <a:schemeClr val="dk1"/>
    </cs:fontRef>
    <cs:spPr>
      <a:ln w="9525">
        <a:solidFill>
          <a:schemeClr val="dk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a:solidFill>
          <a:schemeClr val="dk1">
            <a:lumMod val="15000"/>
            <a:lumOff val="85000"/>
          </a:schemeClr>
        </a:solidFill>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35000"/>
            <a:lumOff val="65000"/>
          </a:schemeClr>
        </a:solidFill>
      </a:ln>
    </cs:spPr>
  </cs:hiLoLine>
  <cs:leaderLine>
    <cs:lnRef idx="0"/>
    <cs:fillRef idx="0"/>
    <cs:effectRef idx="0"/>
    <cs:fontRef idx="minor">
      <a:schemeClr val="dk1"/>
    </cs:fontRef>
    <cs:spPr>
      <a:ln w="9525">
        <a:solidFill>
          <a:schemeClr val="dk1">
            <a:lumMod val="35000"/>
            <a:lumOff val="65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35000"/>
            <a:lumOff val="65000"/>
          </a:schemeClr>
        </a:solidFill>
      </a:ln>
    </cs:spPr>
  </cs:seriesLine>
  <cs:title>
    <cs:lnRef idx="0"/>
    <cs:fillRef idx="0"/>
    <cs:effectRef idx="0"/>
    <cs:fontRef idx="minor">
      <a:schemeClr val="dk1"/>
    </cs:fontRef>
    <cs:defRPr sz="1440" b="0" kern="1200" cap="all" spc="0" baseline="0">
      <a:gradFill>
        <a:gsLst>
          <a:gs pos="0">
            <a:schemeClr val="dk1">
              <a:lumMod val="50000"/>
              <a:lumOff val="50000"/>
            </a:schemeClr>
          </a:gs>
          <a:gs pos="100000">
            <a:schemeClr val="dk1">
              <a:lumMod val="85000"/>
              <a:lumOff val="15000"/>
            </a:schemeClr>
          </a:gs>
        </a:gsLst>
        <a:lin ang="5400000" scaled="0"/>
      </a:gradFill>
    </cs:defRPr>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dk1">
            <a:lumMod val="50000"/>
            <a:lumOff val="50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19.xml><?xml version="1.0" encoding="utf-8"?>
<cs:chartStyle xmlns:cs="http://schemas.microsoft.com/office/drawing/2012/chartStyle" xmlns:a="http://schemas.openxmlformats.org/drawingml/2006/main" id="234">
  <cs:axisTitle>
    <cs:lnRef idx="0"/>
    <cs:fillRef idx="0"/>
    <cs:effectRef idx="0"/>
    <cs:fontRef idx="minor">
      <a:schemeClr val="dk1">
        <a:lumMod val="65000"/>
        <a:lumOff val="35000"/>
      </a:schemeClr>
    </cs:fontRef>
    <cs:defRPr sz="900"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1000" kern="120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cs:styleClr val="auto"/>
    </cs:fontRef>
    <cs:spPr/>
    <cs:defRPr sz="900" b="1" i="0" u="none" strike="noStrike" kern="1200" baseline="0"/>
  </cs:dataLabel>
  <cs:dataLabelCallout>
    <cs:lnRef idx="0"/>
    <cs:fillRef idx="0"/>
    <cs:effectRef idx="0"/>
    <cs:fontRef idx="minor">
      <a:schemeClr val="dk1">
        <a:lumMod val="65000"/>
        <a:lumOff val="35000"/>
      </a:schemeClr>
    </cs:fontRef>
    <cs:spPr>
      <a:solidFill>
        <a:schemeClr val="lt1"/>
      </a:solidFill>
      <a:ln w="9575">
        <a:solidFill>
          <a:schemeClr val="lt1">
            <a:lumMod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19050" cap="rnd" cmpd="sng" algn="ctr">
        <a:solidFill>
          <a:schemeClr val="phClr">
            <a:shade val="95000"/>
            <a:satMod val="105000"/>
          </a:schemeClr>
        </a:solidFill>
        <a:round/>
      </a:ln>
    </cs:spPr>
  </cs:dataPointLine>
  <cs:dataPointMarker>
    <cs:lnRef idx="0"/>
    <cs:fillRef idx="0"/>
    <cs:effectRef idx="0"/>
    <cs:fontRef idx="minor">
      <a:schemeClr val="dk1"/>
    </cs:fontRef>
    <cs:spPr>
      <a:solidFill>
        <a:schemeClr val="lt1"/>
      </a:solidFill>
    </cs:spPr>
  </cs:dataPointMarker>
  <cs:dataPointMarkerLayout symbol="circle" size="17"/>
  <cs:dataPointWireframe>
    <cs:lnRef idx="0">
      <cs:styleClr val="auto"/>
    </cs:lnRef>
    <cs:fillRef idx="1"/>
    <cs:effectRef idx="0"/>
    <cs:fontRef idx="minor">
      <a:schemeClr val="dk1"/>
    </cs:fontRef>
    <cs:spPr>
      <a:ln w="9525">
        <a:solidFill>
          <a:schemeClr val="phClr"/>
        </a:solidFill>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35000"/>
            <a:lumOff val="65000"/>
          </a:schemeClr>
        </a:solidFill>
      </a:ln>
    </cs:spPr>
  </cs:dropLine>
  <cs:errorBar>
    <cs:lnRef idx="0"/>
    <cs:fillRef idx="0"/>
    <cs:effectRef idx="0"/>
    <cs:fontRef idx="minor">
      <a:schemeClr val="dk1"/>
    </cs:fontRef>
    <cs:spPr>
      <a:ln w="9525">
        <a:solidFill>
          <a:schemeClr val="dk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a:solidFill>
          <a:schemeClr val="dk1">
            <a:lumMod val="15000"/>
            <a:lumOff val="85000"/>
          </a:schemeClr>
        </a:solidFill>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35000"/>
            <a:lumOff val="65000"/>
          </a:schemeClr>
        </a:solidFill>
      </a:ln>
    </cs:spPr>
  </cs:hiLoLine>
  <cs:leaderLine>
    <cs:lnRef idx="0"/>
    <cs:fillRef idx="0"/>
    <cs:effectRef idx="0"/>
    <cs:fontRef idx="minor">
      <a:schemeClr val="dk1"/>
    </cs:fontRef>
    <cs:spPr>
      <a:ln w="9525">
        <a:solidFill>
          <a:schemeClr val="dk1">
            <a:lumMod val="35000"/>
            <a:lumOff val="65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35000"/>
            <a:lumOff val="65000"/>
          </a:schemeClr>
        </a:solidFill>
      </a:ln>
    </cs:spPr>
  </cs:seriesLine>
  <cs:title>
    <cs:lnRef idx="0"/>
    <cs:fillRef idx="0"/>
    <cs:effectRef idx="0"/>
    <cs:fontRef idx="minor">
      <a:schemeClr val="dk1"/>
    </cs:fontRef>
    <cs:defRPr sz="1440" b="0" kern="1200" cap="all" spc="0" baseline="0">
      <a:gradFill>
        <a:gsLst>
          <a:gs pos="0">
            <a:schemeClr val="dk1">
              <a:lumMod val="50000"/>
              <a:lumOff val="50000"/>
            </a:schemeClr>
          </a:gs>
          <a:gs pos="100000">
            <a:schemeClr val="dk1">
              <a:lumMod val="85000"/>
              <a:lumOff val="15000"/>
            </a:schemeClr>
          </a:gs>
        </a:gsLst>
        <a:lin ang="5400000" scaled="0"/>
      </a:gradFill>
    </cs:defRPr>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dk1">
            <a:lumMod val="50000"/>
            <a:lumOff val="50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34">
  <cs:axisTitle>
    <cs:lnRef idx="0"/>
    <cs:fillRef idx="0"/>
    <cs:effectRef idx="0"/>
    <cs:fontRef idx="minor">
      <a:schemeClr val="dk1">
        <a:lumMod val="65000"/>
        <a:lumOff val="35000"/>
      </a:schemeClr>
    </cs:fontRef>
    <cs:defRPr sz="900"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1000" kern="120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cs:styleClr val="auto"/>
    </cs:fontRef>
    <cs:spPr/>
    <cs:defRPr sz="900" b="1" i="0" u="none" strike="noStrike" kern="1200" baseline="0"/>
  </cs:dataLabel>
  <cs:dataLabelCallout>
    <cs:lnRef idx="0"/>
    <cs:fillRef idx="0"/>
    <cs:effectRef idx="0"/>
    <cs:fontRef idx="minor">
      <a:schemeClr val="dk1">
        <a:lumMod val="65000"/>
        <a:lumOff val="35000"/>
      </a:schemeClr>
    </cs:fontRef>
    <cs:spPr>
      <a:solidFill>
        <a:schemeClr val="lt1"/>
      </a:solidFill>
      <a:ln w="9575">
        <a:solidFill>
          <a:schemeClr val="lt1">
            <a:lumMod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19050" cap="rnd" cmpd="sng" algn="ctr">
        <a:solidFill>
          <a:schemeClr val="phClr">
            <a:shade val="95000"/>
            <a:satMod val="105000"/>
          </a:schemeClr>
        </a:solidFill>
        <a:round/>
      </a:ln>
    </cs:spPr>
  </cs:dataPointLine>
  <cs:dataPointMarker>
    <cs:lnRef idx="0"/>
    <cs:fillRef idx="0"/>
    <cs:effectRef idx="0"/>
    <cs:fontRef idx="minor">
      <a:schemeClr val="dk1"/>
    </cs:fontRef>
    <cs:spPr>
      <a:solidFill>
        <a:schemeClr val="lt1"/>
      </a:solidFill>
    </cs:spPr>
  </cs:dataPointMarker>
  <cs:dataPointMarkerLayout symbol="circle" size="17"/>
  <cs:dataPointWireframe>
    <cs:lnRef idx="0">
      <cs:styleClr val="auto"/>
    </cs:lnRef>
    <cs:fillRef idx="1"/>
    <cs:effectRef idx="0"/>
    <cs:fontRef idx="minor">
      <a:schemeClr val="dk1"/>
    </cs:fontRef>
    <cs:spPr>
      <a:ln w="9525">
        <a:solidFill>
          <a:schemeClr val="phClr"/>
        </a:solidFill>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35000"/>
            <a:lumOff val="65000"/>
          </a:schemeClr>
        </a:solidFill>
      </a:ln>
    </cs:spPr>
  </cs:dropLine>
  <cs:errorBar>
    <cs:lnRef idx="0"/>
    <cs:fillRef idx="0"/>
    <cs:effectRef idx="0"/>
    <cs:fontRef idx="minor">
      <a:schemeClr val="dk1"/>
    </cs:fontRef>
    <cs:spPr>
      <a:ln w="9525">
        <a:solidFill>
          <a:schemeClr val="dk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a:solidFill>
          <a:schemeClr val="dk1">
            <a:lumMod val="15000"/>
            <a:lumOff val="85000"/>
          </a:schemeClr>
        </a:solidFill>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35000"/>
            <a:lumOff val="65000"/>
          </a:schemeClr>
        </a:solidFill>
      </a:ln>
    </cs:spPr>
  </cs:hiLoLine>
  <cs:leaderLine>
    <cs:lnRef idx="0"/>
    <cs:fillRef idx="0"/>
    <cs:effectRef idx="0"/>
    <cs:fontRef idx="minor">
      <a:schemeClr val="dk1"/>
    </cs:fontRef>
    <cs:spPr>
      <a:ln w="9525">
        <a:solidFill>
          <a:schemeClr val="dk1">
            <a:lumMod val="35000"/>
            <a:lumOff val="65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35000"/>
            <a:lumOff val="65000"/>
          </a:schemeClr>
        </a:solidFill>
      </a:ln>
    </cs:spPr>
  </cs:seriesLine>
  <cs:title>
    <cs:lnRef idx="0"/>
    <cs:fillRef idx="0"/>
    <cs:effectRef idx="0"/>
    <cs:fontRef idx="minor">
      <a:schemeClr val="dk1"/>
    </cs:fontRef>
    <cs:defRPr sz="1440" b="0" kern="1200" cap="all" spc="0" baseline="0">
      <a:gradFill>
        <a:gsLst>
          <a:gs pos="0">
            <a:schemeClr val="dk1">
              <a:lumMod val="50000"/>
              <a:lumOff val="50000"/>
            </a:schemeClr>
          </a:gs>
          <a:gs pos="100000">
            <a:schemeClr val="dk1">
              <a:lumMod val="85000"/>
              <a:lumOff val="15000"/>
            </a:schemeClr>
          </a:gs>
        </a:gsLst>
        <a:lin ang="5400000" scaled="0"/>
      </a:gradFill>
    </cs:defRPr>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dk1">
            <a:lumMod val="50000"/>
            <a:lumOff val="50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20.xml><?xml version="1.0" encoding="utf-8"?>
<cs:chartStyle xmlns:cs="http://schemas.microsoft.com/office/drawing/2012/chartStyle" xmlns:a="http://schemas.openxmlformats.org/drawingml/2006/main" id="234">
  <cs:axisTitle>
    <cs:lnRef idx="0"/>
    <cs:fillRef idx="0"/>
    <cs:effectRef idx="0"/>
    <cs:fontRef idx="minor">
      <a:schemeClr val="dk1">
        <a:lumMod val="65000"/>
        <a:lumOff val="35000"/>
      </a:schemeClr>
    </cs:fontRef>
    <cs:defRPr sz="900"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1000" kern="120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cs:styleClr val="auto"/>
    </cs:fontRef>
    <cs:spPr/>
    <cs:defRPr sz="900" b="1" i="0" u="none" strike="noStrike" kern="1200" baseline="0"/>
  </cs:dataLabel>
  <cs:dataLabelCallout>
    <cs:lnRef idx="0"/>
    <cs:fillRef idx="0"/>
    <cs:effectRef idx="0"/>
    <cs:fontRef idx="minor">
      <a:schemeClr val="dk1">
        <a:lumMod val="65000"/>
        <a:lumOff val="35000"/>
      </a:schemeClr>
    </cs:fontRef>
    <cs:spPr>
      <a:solidFill>
        <a:schemeClr val="lt1"/>
      </a:solidFill>
      <a:ln w="9575">
        <a:solidFill>
          <a:schemeClr val="lt1">
            <a:lumMod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19050" cap="rnd" cmpd="sng" algn="ctr">
        <a:solidFill>
          <a:schemeClr val="phClr">
            <a:shade val="95000"/>
            <a:satMod val="105000"/>
          </a:schemeClr>
        </a:solidFill>
        <a:round/>
      </a:ln>
    </cs:spPr>
  </cs:dataPointLine>
  <cs:dataPointMarker>
    <cs:lnRef idx="0"/>
    <cs:fillRef idx="0"/>
    <cs:effectRef idx="0"/>
    <cs:fontRef idx="minor">
      <a:schemeClr val="dk1"/>
    </cs:fontRef>
    <cs:spPr>
      <a:solidFill>
        <a:schemeClr val="lt1"/>
      </a:solidFill>
    </cs:spPr>
  </cs:dataPointMarker>
  <cs:dataPointMarkerLayout symbol="circle" size="17"/>
  <cs:dataPointWireframe>
    <cs:lnRef idx="0">
      <cs:styleClr val="auto"/>
    </cs:lnRef>
    <cs:fillRef idx="1"/>
    <cs:effectRef idx="0"/>
    <cs:fontRef idx="minor">
      <a:schemeClr val="dk1"/>
    </cs:fontRef>
    <cs:spPr>
      <a:ln w="9525">
        <a:solidFill>
          <a:schemeClr val="phClr"/>
        </a:solidFill>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35000"/>
            <a:lumOff val="65000"/>
          </a:schemeClr>
        </a:solidFill>
      </a:ln>
    </cs:spPr>
  </cs:dropLine>
  <cs:errorBar>
    <cs:lnRef idx="0"/>
    <cs:fillRef idx="0"/>
    <cs:effectRef idx="0"/>
    <cs:fontRef idx="minor">
      <a:schemeClr val="dk1"/>
    </cs:fontRef>
    <cs:spPr>
      <a:ln w="9525">
        <a:solidFill>
          <a:schemeClr val="dk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a:solidFill>
          <a:schemeClr val="dk1">
            <a:lumMod val="15000"/>
            <a:lumOff val="85000"/>
          </a:schemeClr>
        </a:solidFill>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35000"/>
            <a:lumOff val="65000"/>
          </a:schemeClr>
        </a:solidFill>
      </a:ln>
    </cs:spPr>
  </cs:hiLoLine>
  <cs:leaderLine>
    <cs:lnRef idx="0"/>
    <cs:fillRef idx="0"/>
    <cs:effectRef idx="0"/>
    <cs:fontRef idx="minor">
      <a:schemeClr val="dk1"/>
    </cs:fontRef>
    <cs:spPr>
      <a:ln w="9525">
        <a:solidFill>
          <a:schemeClr val="dk1">
            <a:lumMod val="35000"/>
            <a:lumOff val="65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35000"/>
            <a:lumOff val="65000"/>
          </a:schemeClr>
        </a:solidFill>
      </a:ln>
    </cs:spPr>
  </cs:seriesLine>
  <cs:title>
    <cs:lnRef idx="0"/>
    <cs:fillRef idx="0"/>
    <cs:effectRef idx="0"/>
    <cs:fontRef idx="minor">
      <a:schemeClr val="dk1"/>
    </cs:fontRef>
    <cs:defRPr sz="1440" b="0" kern="1200" cap="all" spc="0" baseline="0">
      <a:gradFill>
        <a:gsLst>
          <a:gs pos="0">
            <a:schemeClr val="dk1">
              <a:lumMod val="50000"/>
              <a:lumOff val="50000"/>
            </a:schemeClr>
          </a:gs>
          <a:gs pos="100000">
            <a:schemeClr val="dk1">
              <a:lumMod val="85000"/>
              <a:lumOff val="15000"/>
            </a:schemeClr>
          </a:gs>
        </a:gsLst>
        <a:lin ang="5400000" scaled="0"/>
      </a:gradFill>
    </cs:defRPr>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dk1">
            <a:lumMod val="50000"/>
            <a:lumOff val="50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21.xml><?xml version="1.0" encoding="utf-8"?>
<cs:chartStyle xmlns:cs="http://schemas.microsoft.com/office/drawing/2012/chartStyle" xmlns:a="http://schemas.openxmlformats.org/drawingml/2006/main" id="234">
  <cs:axisTitle>
    <cs:lnRef idx="0"/>
    <cs:fillRef idx="0"/>
    <cs:effectRef idx="0"/>
    <cs:fontRef idx="minor">
      <a:schemeClr val="dk1">
        <a:lumMod val="65000"/>
        <a:lumOff val="35000"/>
      </a:schemeClr>
    </cs:fontRef>
    <cs:defRPr sz="900"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1000" kern="120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cs:styleClr val="auto"/>
    </cs:fontRef>
    <cs:spPr/>
    <cs:defRPr sz="900" b="1" i="0" u="none" strike="noStrike" kern="1200" baseline="0"/>
  </cs:dataLabel>
  <cs:dataLabelCallout>
    <cs:lnRef idx="0"/>
    <cs:fillRef idx="0"/>
    <cs:effectRef idx="0"/>
    <cs:fontRef idx="minor">
      <a:schemeClr val="dk1">
        <a:lumMod val="65000"/>
        <a:lumOff val="35000"/>
      </a:schemeClr>
    </cs:fontRef>
    <cs:spPr>
      <a:solidFill>
        <a:schemeClr val="lt1"/>
      </a:solidFill>
      <a:ln w="9575">
        <a:solidFill>
          <a:schemeClr val="lt1">
            <a:lumMod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19050" cap="rnd" cmpd="sng" algn="ctr">
        <a:solidFill>
          <a:schemeClr val="phClr">
            <a:shade val="95000"/>
            <a:satMod val="105000"/>
          </a:schemeClr>
        </a:solidFill>
        <a:round/>
      </a:ln>
    </cs:spPr>
  </cs:dataPointLine>
  <cs:dataPointMarker>
    <cs:lnRef idx="0"/>
    <cs:fillRef idx="0"/>
    <cs:effectRef idx="0"/>
    <cs:fontRef idx="minor">
      <a:schemeClr val="dk1"/>
    </cs:fontRef>
    <cs:spPr>
      <a:solidFill>
        <a:schemeClr val="lt1"/>
      </a:solidFill>
    </cs:spPr>
  </cs:dataPointMarker>
  <cs:dataPointMarkerLayout symbol="circle" size="17"/>
  <cs:dataPointWireframe>
    <cs:lnRef idx="0">
      <cs:styleClr val="auto"/>
    </cs:lnRef>
    <cs:fillRef idx="1"/>
    <cs:effectRef idx="0"/>
    <cs:fontRef idx="minor">
      <a:schemeClr val="dk1"/>
    </cs:fontRef>
    <cs:spPr>
      <a:ln w="9525">
        <a:solidFill>
          <a:schemeClr val="phClr"/>
        </a:solidFill>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35000"/>
            <a:lumOff val="65000"/>
          </a:schemeClr>
        </a:solidFill>
      </a:ln>
    </cs:spPr>
  </cs:dropLine>
  <cs:errorBar>
    <cs:lnRef idx="0"/>
    <cs:fillRef idx="0"/>
    <cs:effectRef idx="0"/>
    <cs:fontRef idx="minor">
      <a:schemeClr val="dk1"/>
    </cs:fontRef>
    <cs:spPr>
      <a:ln w="9525">
        <a:solidFill>
          <a:schemeClr val="dk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a:solidFill>
          <a:schemeClr val="dk1">
            <a:lumMod val="15000"/>
            <a:lumOff val="85000"/>
          </a:schemeClr>
        </a:solidFill>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35000"/>
            <a:lumOff val="65000"/>
          </a:schemeClr>
        </a:solidFill>
      </a:ln>
    </cs:spPr>
  </cs:hiLoLine>
  <cs:leaderLine>
    <cs:lnRef idx="0"/>
    <cs:fillRef idx="0"/>
    <cs:effectRef idx="0"/>
    <cs:fontRef idx="minor">
      <a:schemeClr val="dk1"/>
    </cs:fontRef>
    <cs:spPr>
      <a:ln w="9525">
        <a:solidFill>
          <a:schemeClr val="dk1">
            <a:lumMod val="35000"/>
            <a:lumOff val="65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35000"/>
            <a:lumOff val="65000"/>
          </a:schemeClr>
        </a:solidFill>
      </a:ln>
    </cs:spPr>
  </cs:seriesLine>
  <cs:title>
    <cs:lnRef idx="0"/>
    <cs:fillRef idx="0"/>
    <cs:effectRef idx="0"/>
    <cs:fontRef idx="minor">
      <a:schemeClr val="dk1"/>
    </cs:fontRef>
    <cs:defRPr sz="1440" b="0" kern="1200" cap="all" spc="0" baseline="0">
      <a:gradFill>
        <a:gsLst>
          <a:gs pos="0">
            <a:schemeClr val="dk1">
              <a:lumMod val="50000"/>
              <a:lumOff val="50000"/>
            </a:schemeClr>
          </a:gs>
          <a:gs pos="100000">
            <a:schemeClr val="dk1">
              <a:lumMod val="85000"/>
              <a:lumOff val="15000"/>
            </a:schemeClr>
          </a:gs>
        </a:gsLst>
        <a:lin ang="5400000" scaled="0"/>
      </a:gradFill>
    </cs:defRPr>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dk1">
            <a:lumMod val="50000"/>
            <a:lumOff val="50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22.xml><?xml version="1.0" encoding="utf-8"?>
<cs:chartStyle xmlns:cs="http://schemas.microsoft.com/office/drawing/2012/chartStyle" xmlns:a="http://schemas.openxmlformats.org/drawingml/2006/main" id="234">
  <cs:axisTitle>
    <cs:lnRef idx="0"/>
    <cs:fillRef idx="0"/>
    <cs:effectRef idx="0"/>
    <cs:fontRef idx="minor">
      <a:schemeClr val="dk1">
        <a:lumMod val="65000"/>
        <a:lumOff val="35000"/>
      </a:schemeClr>
    </cs:fontRef>
    <cs:defRPr sz="900"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1000" kern="120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cs:styleClr val="auto"/>
    </cs:fontRef>
    <cs:spPr/>
    <cs:defRPr sz="900" b="1" i="0" u="none" strike="noStrike" kern="1200" baseline="0"/>
  </cs:dataLabel>
  <cs:dataLabelCallout>
    <cs:lnRef idx="0"/>
    <cs:fillRef idx="0"/>
    <cs:effectRef idx="0"/>
    <cs:fontRef idx="minor">
      <a:schemeClr val="dk1">
        <a:lumMod val="65000"/>
        <a:lumOff val="35000"/>
      </a:schemeClr>
    </cs:fontRef>
    <cs:spPr>
      <a:solidFill>
        <a:schemeClr val="lt1"/>
      </a:solidFill>
      <a:ln w="9575">
        <a:solidFill>
          <a:schemeClr val="lt1">
            <a:lumMod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19050" cap="rnd" cmpd="sng" algn="ctr">
        <a:solidFill>
          <a:schemeClr val="phClr">
            <a:shade val="95000"/>
            <a:satMod val="105000"/>
          </a:schemeClr>
        </a:solidFill>
        <a:round/>
      </a:ln>
    </cs:spPr>
  </cs:dataPointLine>
  <cs:dataPointMarker>
    <cs:lnRef idx="0"/>
    <cs:fillRef idx="0"/>
    <cs:effectRef idx="0"/>
    <cs:fontRef idx="minor">
      <a:schemeClr val="dk1"/>
    </cs:fontRef>
    <cs:spPr>
      <a:solidFill>
        <a:schemeClr val="lt1"/>
      </a:solidFill>
    </cs:spPr>
  </cs:dataPointMarker>
  <cs:dataPointMarkerLayout symbol="circle" size="17"/>
  <cs:dataPointWireframe>
    <cs:lnRef idx="0">
      <cs:styleClr val="auto"/>
    </cs:lnRef>
    <cs:fillRef idx="1"/>
    <cs:effectRef idx="0"/>
    <cs:fontRef idx="minor">
      <a:schemeClr val="dk1"/>
    </cs:fontRef>
    <cs:spPr>
      <a:ln w="9525">
        <a:solidFill>
          <a:schemeClr val="phClr"/>
        </a:solidFill>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35000"/>
            <a:lumOff val="65000"/>
          </a:schemeClr>
        </a:solidFill>
      </a:ln>
    </cs:spPr>
  </cs:dropLine>
  <cs:errorBar>
    <cs:lnRef idx="0"/>
    <cs:fillRef idx="0"/>
    <cs:effectRef idx="0"/>
    <cs:fontRef idx="minor">
      <a:schemeClr val="dk1"/>
    </cs:fontRef>
    <cs:spPr>
      <a:ln w="9525">
        <a:solidFill>
          <a:schemeClr val="dk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a:solidFill>
          <a:schemeClr val="dk1">
            <a:lumMod val="15000"/>
            <a:lumOff val="85000"/>
          </a:schemeClr>
        </a:solidFill>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35000"/>
            <a:lumOff val="65000"/>
          </a:schemeClr>
        </a:solidFill>
      </a:ln>
    </cs:spPr>
  </cs:hiLoLine>
  <cs:leaderLine>
    <cs:lnRef idx="0"/>
    <cs:fillRef idx="0"/>
    <cs:effectRef idx="0"/>
    <cs:fontRef idx="minor">
      <a:schemeClr val="dk1"/>
    </cs:fontRef>
    <cs:spPr>
      <a:ln w="9525">
        <a:solidFill>
          <a:schemeClr val="dk1">
            <a:lumMod val="35000"/>
            <a:lumOff val="65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35000"/>
            <a:lumOff val="65000"/>
          </a:schemeClr>
        </a:solidFill>
      </a:ln>
    </cs:spPr>
  </cs:seriesLine>
  <cs:title>
    <cs:lnRef idx="0"/>
    <cs:fillRef idx="0"/>
    <cs:effectRef idx="0"/>
    <cs:fontRef idx="minor">
      <a:schemeClr val="dk1"/>
    </cs:fontRef>
    <cs:defRPr sz="1440" b="0" kern="1200" cap="all" spc="0" baseline="0">
      <a:gradFill>
        <a:gsLst>
          <a:gs pos="0">
            <a:schemeClr val="dk1">
              <a:lumMod val="50000"/>
              <a:lumOff val="50000"/>
            </a:schemeClr>
          </a:gs>
          <a:gs pos="100000">
            <a:schemeClr val="dk1">
              <a:lumMod val="85000"/>
              <a:lumOff val="15000"/>
            </a:schemeClr>
          </a:gs>
        </a:gsLst>
        <a:lin ang="5400000" scaled="0"/>
      </a:gradFill>
    </cs:defRPr>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dk1">
            <a:lumMod val="50000"/>
            <a:lumOff val="50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23.xml><?xml version="1.0" encoding="utf-8"?>
<cs:chartStyle xmlns:cs="http://schemas.microsoft.com/office/drawing/2012/chartStyle" xmlns:a="http://schemas.openxmlformats.org/drawingml/2006/main" id="234">
  <cs:axisTitle>
    <cs:lnRef idx="0"/>
    <cs:fillRef idx="0"/>
    <cs:effectRef idx="0"/>
    <cs:fontRef idx="minor">
      <a:schemeClr val="dk1">
        <a:lumMod val="65000"/>
        <a:lumOff val="35000"/>
      </a:schemeClr>
    </cs:fontRef>
    <cs:defRPr sz="900"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1000" kern="120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cs:styleClr val="auto"/>
    </cs:fontRef>
    <cs:spPr/>
    <cs:defRPr sz="900" b="1" i="0" u="none" strike="noStrike" kern="1200" baseline="0"/>
  </cs:dataLabel>
  <cs:dataLabelCallout>
    <cs:lnRef idx="0"/>
    <cs:fillRef idx="0"/>
    <cs:effectRef idx="0"/>
    <cs:fontRef idx="minor">
      <a:schemeClr val="dk1">
        <a:lumMod val="65000"/>
        <a:lumOff val="35000"/>
      </a:schemeClr>
    </cs:fontRef>
    <cs:spPr>
      <a:solidFill>
        <a:schemeClr val="lt1"/>
      </a:solidFill>
      <a:ln w="9575">
        <a:solidFill>
          <a:schemeClr val="lt1">
            <a:lumMod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19050" cap="rnd" cmpd="sng" algn="ctr">
        <a:solidFill>
          <a:schemeClr val="phClr">
            <a:shade val="95000"/>
            <a:satMod val="105000"/>
          </a:schemeClr>
        </a:solidFill>
        <a:round/>
      </a:ln>
    </cs:spPr>
  </cs:dataPointLine>
  <cs:dataPointMarker>
    <cs:lnRef idx="0"/>
    <cs:fillRef idx="0"/>
    <cs:effectRef idx="0"/>
    <cs:fontRef idx="minor">
      <a:schemeClr val="dk1"/>
    </cs:fontRef>
    <cs:spPr>
      <a:solidFill>
        <a:schemeClr val="lt1"/>
      </a:solidFill>
    </cs:spPr>
  </cs:dataPointMarker>
  <cs:dataPointMarkerLayout symbol="circle" size="17"/>
  <cs:dataPointWireframe>
    <cs:lnRef idx="0">
      <cs:styleClr val="auto"/>
    </cs:lnRef>
    <cs:fillRef idx="1"/>
    <cs:effectRef idx="0"/>
    <cs:fontRef idx="minor">
      <a:schemeClr val="dk1"/>
    </cs:fontRef>
    <cs:spPr>
      <a:ln w="9525">
        <a:solidFill>
          <a:schemeClr val="phClr"/>
        </a:solidFill>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35000"/>
            <a:lumOff val="65000"/>
          </a:schemeClr>
        </a:solidFill>
      </a:ln>
    </cs:spPr>
  </cs:dropLine>
  <cs:errorBar>
    <cs:lnRef idx="0"/>
    <cs:fillRef idx="0"/>
    <cs:effectRef idx="0"/>
    <cs:fontRef idx="minor">
      <a:schemeClr val="dk1"/>
    </cs:fontRef>
    <cs:spPr>
      <a:ln w="9525">
        <a:solidFill>
          <a:schemeClr val="dk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a:solidFill>
          <a:schemeClr val="dk1">
            <a:lumMod val="15000"/>
            <a:lumOff val="85000"/>
          </a:schemeClr>
        </a:solidFill>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35000"/>
            <a:lumOff val="65000"/>
          </a:schemeClr>
        </a:solidFill>
      </a:ln>
    </cs:spPr>
  </cs:hiLoLine>
  <cs:leaderLine>
    <cs:lnRef idx="0"/>
    <cs:fillRef idx="0"/>
    <cs:effectRef idx="0"/>
    <cs:fontRef idx="minor">
      <a:schemeClr val="dk1"/>
    </cs:fontRef>
    <cs:spPr>
      <a:ln w="9525">
        <a:solidFill>
          <a:schemeClr val="dk1">
            <a:lumMod val="35000"/>
            <a:lumOff val="65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35000"/>
            <a:lumOff val="65000"/>
          </a:schemeClr>
        </a:solidFill>
      </a:ln>
    </cs:spPr>
  </cs:seriesLine>
  <cs:title>
    <cs:lnRef idx="0"/>
    <cs:fillRef idx="0"/>
    <cs:effectRef idx="0"/>
    <cs:fontRef idx="minor">
      <a:schemeClr val="dk1"/>
    </cs:fontRef>
    <cs:defRPr sz="1440" b="0" kern="1200" cap="all" spc="0" baseline="0">
      <a:gradFill>
        <a:gsLst>
          <a:gs pos="0">
            <a:schemeClr val="dk1">
              <a:lumMod val="50000"/>
              <a:lumOff val="50000"/>
            </a:schemeClr>
          </a:gs>
          <a:gs pos="100000">
            <a:schemeClr val="dk1">
              <a:lumMod val="85000"/>
              <a:lumOff val="15000"/>
            </a:schemeClr>
          </a:gs>
        </a:gsLst>
        <a:lin ang="5400000" scaled="0"/>
      </a:gradFill>
    </cs:defRPr>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dk1">
            <a:lumMod val="50000"/>
            <a:lumOff val="50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24.xml><?xml version="1.0" encoding="utf-8"?>
<cs:chartStyle xmlns:cs="http://schemas.microsoft.com/office/drawing/2012/chartStyle" xmlns:a="http://schemas.openxmlformats.org/drawingml/2006/main" id="234">
  <cs:axisTitle>
    <cs:lnRef idx="0"/>
    <cs:fillRef idx="0"/>
    <cs:effectRef idx="0"/>
    <cs:fontRef idx="minor">
      <a:schemeClr val="dk1">
        <a:lumMod val="65000"/>
        <a:lumOff val="35000"/>
      </a:schemeClr>
    </cs:fontRef>
    <cs:defRPr sz="900"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1000" kern="120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cs:styleClr val="auto"/>
    </cs:fontRef>
    <cs:spPr/>
    <cs:defRPr sz="900" b="1" i="0" u="none" strike="noStrike" kern="1200" baseline="0"/>
  </cs:dataLabel>
  <cs:dataLabelCallout>
    <cs:lnRef idx="0"/>
    <cs:fillRef idx="0"/>
    <cs:effectRef idx="0"/>
    <cs:fontRef idx="minor">
      <a:schemeClr val="dk1">
        <a:lumMod val="65000"/>
        <a:lumOff val="35000"/>
      </a:schemeClr>
    </cs:fontRef>
    <cs:spPr>
      <a:solidFill>
        <a:schemeClr val="lt1"/>
      </a:solidFill>
      <a:ln w="9575">
        <a:solidFill>
          <a:schemeClr val="lt1">
            <a:lumMod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19050" cap="rnd" cmpd="sng" algn="ctr">
        <a:solidFill>
          <a:schemeClr val="phClr">
            <a:shade val="95000"/>
            <a:satMod val="105000"/>
          </a:schemeClr>
        </a:solidFill>
        <a:round/>
      </a:ln>
    </cs:spPr>
  </cs:dataPointLine>
  <cs:dataPointMarker>
    <cs:lnRef idx="0"/>
    <cs:fillRef idx="0"/>
    <cs:effectRef idx="0"/>
    <cs:fontRef idx="minor">
      <a:schemeClr val="dk1"/>
    </cs:fontRef>
    <cs:spPr>
      <a:solidFill>
        <a:schemeClr val="lt1"/>
      </a:solidFill>
    </cs:spPr>
  </cs:dataPointMarker>
  <cs:dataPointMarkerLayout symbol="circle" size="17"/>
  <cs:dataPointWireframe>
    <cs:lnRef idx="0">
      <cs:styleClr val="auto"/>
    </cs:lnRef>
    <cs:fillRef idx="1"/>
    <cs:effectRef idx="0"/>
    <cs:fontRef idx="minor">
      <a:schemeClr val="dk1"/>
    </cs:fontRef>
    <cs:spPr>
      <a:ln w="9525">
        <a:solidFill>
          <a:schemeClr val="phClr"/>
        </a:solidFill>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35000"/>
            <a:lumOff val="65000"/>
          </a:schemeClr>
        </a:solidFill>
      </a:ln>
    </cs:spPr>
  </cs:dropLine>
  <cs:errorBar>
    <cs:lnRef idx="0"/>
    <cs:fillRef idx="0"/>
    <cs:effectRef idx="0"/>
    <cs:fontRef idx="minor">
      <a:schemeClr val="dk1"/>
    </cs:fontRef>
    <cs:spPr>
      <a:ln w="9525">
        <a:solidFill>
          <a:schemeClr val="dk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a:solidFill>
          <a:schemeClr val="dk1">
            <a:lumMod val="15000"/>
            <a:lumOff val="85000"/>
          </a:schemeClr>
        </a:solidFill>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35000"/>
            <a:lumOff val="65000"/>
          </a:schemeClr>
        </a:solidFill>
      </a:ln>
    </cs:spPr>
  </cs:hiLoLine>
  <cs:leaderLine>
    <cs:lnRef idx="0"/>
    <cs:fillRef idx="0"/>
    <cs:effectRef idx="0"/>
    <cs:fontRef idx="minor">
      <a:schemeClr val="dk1"/>
    </cs:fontRef>
    <cs:spPr>
      <a:ln w="9525">
        <a:solidFill>
          <a:schemeClr val="dk1">
            <a:lumMod val="35000"/>
            <a:lumOff val="65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35000"/>
            <a:lumOff val="65000"/>
          </a:schemeClr>
        </a:solidFill>
      </a:ln>
    </cs:spPr>
  </cs:seriesLine>
  <cs:title>
    <cs:lnRef idx="0"/>
    <cs:fillRef idx="0"/>
    <cs:effectRef idx="0"/>
    <cs:fontRef idx="minor">
      <a:schemeClr val="dk1"/>
    </cs:fontRef>
    <cs:defRPr sz="1440" b="0" kern="1200" cap="all" spc="0" baseline="0">
      <a:gradFill>
        <a:gsLst>
          <a:gs pos="0">
            <a:schemeClr val="dk1">
              <a:lumMod val="50000"/>
              <a:lumOff val="50000"/>
            </a:schemeClr>
          </a:gs>
          <a:gs pos="100000">
            <a:schemeClr val="dk1">
              <a:lumMod val="85000"/>
              <a:lumOff val="15000"/>
            </a:schemeClr>
          </a:gs>
        </a:gsLst>
        <a:lin ang="5400000" scaled="0"/>
      </a:gradFill>
    </cs:defRPr>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dk1">
            <a:lumMod val="50000"/>
            <a:lumOff val="50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25.xml><?xml version="1.0" encoding="utf-8"?>
<cs:chartStyle xmlns:cs="http://schemas.microsoft.com/office/drawing/2012/chartStyle" xmlns:a="http://schemas.openxmlformats.org/drawingml/2006/main" id="234">
  <cs:axisTitle>
    <cs:lnRef idx="0"/>
    <cs:fillRef idx="0"/>
    <cs:effectRef idx="0"/>
    <cs:fontRef idx="minor">
      <a:schemeClr val="dk1">
        <a:lumMod val="65000"/>
        <a:lumOff val="35000"/>
      </a:schemeClr>
    </cs:fontRef>
    <cs:defRPr sz="900"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1000" kern="120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cs:styleClr val="auto"/>
    </cs:fontRef>
    <cs:spPr/>
    <cs:defRPr sz="900" b="1" i="0" u="none" strike="noStrike" kern="1200" baseline="0"/>
  </cs:dataLabel>
  <cs:dataLabelCallout>
    <cs:lnRef idx="0"/>
    <cs:fillRef idx="0"/>
    <cs:effectRef idx="0"/>
    <cs:fontRef idx="minor">
      <a:schemeClr val="dk1">
        <a:lumMod val="65000"/>
        <a:lumOff val="35000"/>
      </a:schemeClr>
    </cs:fontRef>
    <cs:spPr>
      <a:solidFill>
        <a:schemeClr val="lt1"/>
      </a:solidFill>
      <a:ln w="9575">
        <a:solidFill>
          <a:schemeClr val="lt1">
            <a:lumMod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19050" cap="rnd" cmpd="sng" algn="ctr">
        <a:solidFill>
          <a:schemeClr val="phClr">
            <a:shade val="95000"/>
            <a:satMod val="105000"/>
          </a:schemeClr>
        </a:solidFill>
        <a:round/>
      </a:ln>
    </cs:spPr>
  </cs:dataPointLine>
  <cs:dataPointMarker>
    <cs:lnRef idx="0"/>
    <cs:fillRef idx="0"/>
    <cs:effectRef idx="0"/>
    <cs:fontRef idx="minor">
      <a:schemeClr val="dk1"/>
    </cs:fontRef>
    <cs:spPr>
      <a:solidFill>
        <a:schemeClr val="lt1"/>
      </a:solidFill>
    </cs:spPr>
  </cs:dataPointMarker>
  <cs:dataPointMarkerLayout symbol="circle" size="17"/>
  <cs:dataPointWireframe>
    <cs:lnRef idx="0">
      <cs:styleClr val="auto"/>
    </cs:lnRef>
    <cs:fillRef idx="1"/>
    <cs:effectRef idx="0"/>
    <cs:fontRef idx="minor">
      <a:schemeClr val="dk1"/>
    </cs:fontRef>
    <cs:spPr>
      <a:ln w="9525">
        <a:solidFill>
          <a:schemeClr val="phClr"/>
        </a:solidFill>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35000"/>
            <a:lumOff val="65000"/>
          </a:schemeClr>
        </a:solidFill>
      </a:ln>
    </cs:spPr>
  </cs:dropLine>
  <cs:errorBar>
    <cs:lnRef idx="0"/>
    <cs:fillRef idx="0"/>
    <cs:effectRef idx="0"/>
    <cs:fontRef idx="minor">
      <a:schemeClr val="dk1"/>
    </cs:fontRef>
    <cs:spPr>
      <a:ln w="9525">
        <a:solidFill>
          <a:schemeClr val="dk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a:solidFill>
          <a:schemeClr val="dk1">
            <a:lumMod val="15000"/>
            <a:lumOff val="85000"/>
          </a:schemeClr>
        </a:solidFill>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35000"/>
            <a:lumOff val="65000"/>
          </a:schemeClr>
        </a:solidFill>
      </a:ln>
    </cs:spPr>
  </cs:hiLoLine>
  <cs:leaderLine>
    <cs:lnRef idx="0"/>
    <cs:fillRef idx="0"/>
    <cs:effectRef idx="0"/>
    <cs:fontRef idx="minor">
      <a:schemeClr val="dk1"/>
    </cs:fontRef>
    <cs:spPr>
      <a:ln w="9525">
        <a:solidFill>
          <a:schemeClr val="dk1">
            <a:lumMod val="35000"/>
            <a:lumOff val="65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35000"/>
            <a:lumOff val="65000"/>
          </a:schemeClr>
        </a:solidFill>
      </a:ln>
    </cs:spPr>
  </cs:seriesLine>
  <cs:title>
    <cs:lnRef idx="0"/>
    <cs:fillRef idx="0"/>
    <cs:effectRef idx="0"/>
    <cs:fontRef idx="minor">
      <a:schemeClr val="dk1"/>
    </cs:fontRef>
    <cs:defRPr sz="1440" b="0" kern="1200" cap="all" spc="0" baseline="0">
      <a:gradFill>
        <a:gsLst>
          <a:gs pos="0">
            <a:schemeClr val="dk1">
              <a:lumMod val="50000"/>
              <a:lumOff val="50000"/>
            </a:schemeClr>
          </a:gs>
          <a:gs pos="100000">
            <a:schemeClr val="dk1">
              <a:lumMod val="85000"/>
              <a:lumOff val="15000"/>
            </a:schemeClr>
          </a:gs>
        </a:gsLst>
        <a:lin ang="5400000" scaled="0"/>
      </a:gradFill>
    </cs:defRPr>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dk1">
            <a:lumMod val="50000"/>
            <a:lumOff val="50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26.xml><?xml version="1.0" encoding="utf-8"?>
<cs:chartStyle xmlns:cs="http://schemas.microsoft.com/office/drawing/2012/chartStyle" xmlns:a="http://schemas.openxmlformats.org/drawingml/2006/main" id="234">
  <cs:axisTitle>
    <cs:lnRef idx="0"/>
    <cs:fillRef idx="0"/>
    <cs:effectRef idx="0"/>
    <cs:fontRef idx="minor">
      <a:schemeClr val="dk1">
        <a:lumMod val="65000"/>
        <a:lumOff val="35000"/>
      </a:schemeClr>
    </cs:fontRef>
    <cs:defRPr sz="900"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1000" kern="120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cs:styleClr val="auto"/>
    </cs:fontRef>
    <cs:spPr/>
    <cs:defRPr sz="900" b="1" i="0" u="none" strike="noStrike" kern="1200" baseline="0"/>
  </cs:dataLabel>
  <cs:dataLabelCallout>
    <cs:lnRef idx="0"/>
    <cs:fillRef idx="0"/>
    <cs:effectRef idx="0"/>
    <cs:fontRef idx="minor">
      <a:schemeClr val="dk1">
        <a:lumMod val="65000"/>
        <a:lumOff val="35000"/>
      </a:schemeClr>
    </cs:fontRef>
    <cs:spPr>
      <a:solidFill>
        <a:schemeClr val="lt1"/>
      </a:solidFill>
      <a:ln w="9575">
        <a:solidFill>
          <a:schemeClr val="lt1">
            <a:lumMod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19050" cap="rnd" cmpd="sng" algn="ctr">
        <a:solidFill>
          <a:schemeClr val="phClr">
            <a:shade val="95000"/>
            <a:satMod val="105000"/>
          </a:schemeClr>
        </a:solidFill>
        <a:round/>
      </a:ln>
    </cs:spPr>
  </cs:dataPointLine>
  <cs:dataPointMarker>
    <cs:lnRef idx="0"/>
    <cs:fillRef idx="0"/>
    <cs:effectRef idx="0"/>
    <cs:fontRef idx="minor">
      <a:schemeClr val="dk1"/>
    </cs:fontRef>
    <cs:spPr>
      <a:solidFill>
        <a:schemeClr val="lt1"/>
      </a:solidFill>
    </cs:spPr>
  </cs:dataPointMarker>
  <cs:dataPointMarkerLayout symbol="circle" size="17"/>
  <cs:dataPointWireframe>
    <cs:lnRef idx="0">
      <cs:styleClr val="auto"/>
    </cs:lnRef>
    <cs:fillRef idx="1"/>
    <cs:effectRef idx="0"/>
    <cs:fontRef idx="minor">
      <a:schemeClr val="dk1"/>
    </cs:fontRef>
    <cs:spPr>
      <a:ln w="9525">
        <a:solidFill>
          <a:schemeClr val="phClr"/>
        </a:solidFill>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35000"/>
            <a:lumOff val="65000"/>
          </a:schemeClr>
        </a:solidFill>
      </a:ln>
    </cs:spPr>
  </cs:dropLine>
  <cs:errorBar>
    <cs:lnRef idx="0"/>
    <cs:fillRef idx="0"/>
    <cs:effectRef idx="0"/>
    <cs:fontRef idx="minor">
      <a:schemeClr val="dk1"/>
    </cs:fontRef>
    <cs:spPr>
      <a:ln w="9525">
        <a:solidFill>
          <a:schemeClr val="dk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a:solidFill>
          <a:schemeClr val="dk1">
            <a:lumMod val="15000"/>
            <a:lumOff val="85000"/>
          </a:schemeClr>
        </a:solidFill>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35000"/>
            <a:lumOff val="65000"/>
          </a:schemeClr>
        </a:solidFill>
      </a:ln>
    </cs:spPr>
  </cs:hiLoLine>
  <cs:leaderLine>
    <cs:lnRef idx="0"/>
    <cs:fillRef idx="0"/>
    <cs:effectRef idx="0"/>
    <cs:fontRef idx="minor">
      <a:schemeClr val="dk1"/>
    </cs:fontRef>
    <cs:spPr>
      <a:ln w="9525">
        <a:solidFill>
          <a:schemeClr val="dk1">
            <a:lumMod val="35000"/>
            <a:lumOff val="65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35000"/>
            <a:lumOff val="65000"/>
          </a:schemeClr>
        </a:solidFill>
      </a:ln>
    </cs:spPr>
  </cs:seriesLine>
  <cs:title>
    <cs:lnRef idx="0"/>
    <cs:fillRef idx="0"/>
    <cs:effectRef idx="0"/>
    <cs:fontRef idx="minor">
      <a:schemeClr val="dk1"/>
    </cs:fontRef>
    <cs:defRPr sz="1440" b="0" kern="1200" cap="all" spc="0" baseline="0">
      <a:gradFill>
        <a:gsLst>
          <a:gs pos="0">
            <a:schemeClr val="dk1">
              <a:lumMod val="50000"/>
              <a:lumOff val="50000"/>
            </a:schemeClr>
          </a:gs>
          <a:gs pos="100000">
            <a:schemeClr val="dk1">
              <a:lumMod val="85000"/>
              <a:lumOff val="15000"/>
            </a:schemeClr>
          </a:gs>
        </a:gsLst>
        <a:lin ang="5400000" scaled="0"/>
      </a:gradFill>
    </cs:defRPr>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dk1">
            <a:lumMod val="50000"/>
            <a:lumOff val="50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27.xml><?xml version="1.0" encoding="utf-8"?>
<cs:chartStyle xmlns:cs="http://schemas.microsoft.com/office/drawing/2012/chartStyle" xmlns:a="http://schemas.openxmlformats.org/drawingml/2006/main" id="234">
  <cs:axisTitle>
    <cs:lnRef idx="0"/>
    <cs:fillRef idx="0"/>
    <cs:effectRef idx="0"/>
    <cs:fontRef idx="minor">
      <a:schemeClr val="dk1">
        <a:lumMod val="65000"/>
        <a:lumOff val="35000"/>
      </a:schemeClr>
    </cs:fontRef>
    <cs:defRPr sz="900"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1000" kern="120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cs:styleClr val="auto"/>
    </cs:fontRef>
    <cs:spPr/>
    <cs:defRPr sz="900" b="1" i="0" u="none" strike="noStrike" kern="1200" baseline="0"/>
  </cs:dataLabel>
  <cs:dataLabelCallout>
    <cs:lnRef idx="0"/>
    <cs:fillRef idx="0"/>
    <cs:effectRef idx="0"/>
    <cs:fontRef idx="minor">
      <a:schemeClr val="dk1">
        <a:lumMod val="65000"/>
        <a:lumOff val="35000"/>
      </a:schemeClr>
    </cs:fontRef>
    <cs:spPr>
      <a:solidFill>
        <a:schemeClr val="lt1"/>
      </a:solidFill>
      <a:ln w="9575">
        <a:solidFill>
          <a:schemeClr val="lt1">
            <a:lumMod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19050" cap="rnd" cmpd="sng" algn="ctr">
        <a:solidFill>
          <a:schemeClr val="phClr">
            <a:shade val="95000"/>
            <a:satMod val="105000"/>
          </a:schemeClr>
        </a:solidFill>
        <a:round/>
      </a:ln>
    </cs:spPr>
  </cs:dataPointLine>
  <cs:dataPointMarker>
    <cs:lnRef idx="0"/>
    <cs:fillRef idx="0"/>
    <cs:effectRef idx="0"/>
    <cs:fontRef idx="minor">
      <a:schemeClr val="dk1"/>
    </cs:fontRef>
    <cs:spPr>
      <a:solidFill>
        <a:schemeClr val="lt1"/>
      </a:solidFill>
    </cs:spPr>
  </cs:dataPointMarker>
  <cs:dataPointMarkerLayout symbol="circle" size="17"/>
  <cs:dataPointWireframe>
    <cs:lnRef idx="0">
      <cs:styleClr val="auto"/>
    </cs:lnRef>
    <cs:fillRef idx="1"/>
    <cs:effectRef idx="0"/>
    <cs:fontRef idx="minor">
      <a:schemeClr val="dk1"/>
    </cs:fontRef>
    <cs:spPr>
      <a:ln w="9525">
        <a:solidFill>
          <a:schemeClr val="phClr"/>
        </a:solidFill>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35000"/>
            <a:lumOff val="65000"/>
          </a:schemeClr>
        </a:solidFill>
      </a:ln>
    </cs:spPr>
  </cs:dropLine>
  <cs:errorBar>
    <cs:lnRef idx="0"/>
    <cs:fillRef idx="0"/>
    <cs:effectRef idx="0"/>
    <cs:fontRef idx="minor">
      <a:schemeClr val="dk1"/>
    </cs:fontRef>
    <cs:spPr>
      <a:ln w="9525">
        <a:solidFill>
          <a:schemeClr val="dk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a:solidFill>
          <a:schemeClr val="dk1">
            <a:lumMod val="15000"/>
            <a:lumOff val="85000"/>
          </a:schemeClr>
        </a:solidFill>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35000"/>
            <a:lumOff val="65000"/>
          </a:schemeClr>
        </a:solidFill>
      </a:ln>
    </cs:spPr>
  </cs:hiLoLine>
  <cs:leaderLine>
    <cs:lnRef idx="0"/>
    <cs:fillRef idx="0"/>
    <cs:effectRef idx="0"/>
    <cs:fontRef idx="minor">
      <a:schemeClr val="dk1"/>
    </cs:fontRef>
    <cs:spPr>
      <a:ln w="9525">
        <a:solidFill>
          <a:schemeClr val="dk1">
            <a:lumMod val="35000"/>
            <a:lumOff val="65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35000"/>
            <a:lumOff val="65000"/>
          </a:schemeClr>
        </a:solidFill>
      </a:ln>
    </cs:spPr>
  </cs:seriesLine>
  <cs:title>
    <cs:lnRef idx="0"/>
    <cs:fillRef idx="0"/>
    <cs:effectRef idx="0"/>
    <cs:fontRef idx="minor">
      <a:schemeClr val="dk1"/>
    </cs:fontRef>
    <cs:defRPr sz="1440" b="0" kern="1200" cap="all" spc="0" baseline="0">
      <a:gradFill>
        <a:gsLst>
          <a:gs pos="0">
            <a:schemeClr val="dk1">
              <a:lumMod val="50000"/>
              <a:lumOff val="50000"/>
            </a:schemeClr>
          </a:gs>
          <a:gs pos="100000">
            <a:schemeClr val="dk1">
              <a:lumMod val="85000"/>
              <a:lumOff val="15000"/>
            </a:schemeClr>
          </a:gs>
        </a:gsLst>
        <a:lin ang="5400000" scaled="0"/>
      </a:gradFill>
    </cs:defRPr>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dk1">
            <a:lumMod val="50000"/>
            <a:lumOff val="50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28.xml><?xml version="1.0" encoding="utf-8"?>
<cs:chartStyle xmlns:cs="http://schemas.microsoft.com/office/drawing/2012/chartStyle" xmlns:a="http://schemas.openxmlformats.org/drawingml/2006/main" id="234">
  <cs:axisTitle>
    <cs:lnRef idx="0"/>
    <cs:fillRef idx="0"/>
    <cs:effectRef idx="0"/>
    <cs:fontRef idx="minor">
      <a:schemeClr val="dk1">
        <a:lumMod val="65000"/>
        <a:lumOff val="35000"/>
      </a:schemeClr>
    </cs:fontRef>
    <cs:defRPr sz="900"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1000" kern="120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cs:styleClr val="auto"/>
    </cs:fontRef>
    <cs:spPr/>
    <cs:defRPr sz="900" b="1" i="0" u="none" strike="noStrike" kern="1200" baseline="0"/>
  </cs:dataLabel>
  <cs:dataLabelCallout>
    <cs:lnRef idx="0"/>
    <cs:fillRef idx="0"/>
    <cs:effectRef idx="0"/>
    <cs:fontRef idx="minor">
      <a:schemeClr val="dk1">
        <a:lumMod val="65000"/>
        <a:lumOff val="35000"/>
      </a:schemeClr>
    </cs:fontRef>
    <cs:spPr>
      <a:solidFill>
        <a:schemeClr val="lt1"/>
      </a:solidFill>
      <a:ln w="9575">
        <a:solidFill>
          <a:schemeClr val="lt1">
            <a:lumMod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19050" cap="rnd" cmpd="sng" algn="ctr">
        <a:solidFill>
          <a:schemeClr val="phClr">
            <a:shade val="95000"/>
            <a:satMod val="105000"/>
          </a:schemeClr>
        </a:solidFill>
        <a:round/>
      </a:ln>
    </cs:spPr>
  </cs:dataPointLine>
  <cs:dataPointMarker>
    <cs:lnRef idx="0"/>
    <cs:fillRef idx="0"/>
    <cs:effectRef idx="0"/>
    <cs:fontRef idx="minor">
      <a:schemeClr val="dk1"/>
    </cs:fontRef>
    <cs:spPr>
      <a:solidFill>
        <a:schemeClr val="lt1"/>
      </a:solidFill>
    </cs:spPr>
  </cs:dataPointMarker>
  <cs:dataPointMarkerLayout symbol="circle" size="17"/>
  <cs:dataPointWireframe>
    <cs:lnRef idx="0">
      <cs:styleClr val="auto"/>
    </cs:lnRef>
    <cs:fillRef idx="1"/>
    <cs:effectRef idx="0"/>
    <cs:fontRef idx="minor">
      <a:schemeClr val="dk1"/>
    </cs:fontRef>
    <cs:spPr>
      <a:ln w="9525">
        <a:solidFill>
          <a:schemeClr val="phClr"/>
        </a:solidFill>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35000"/>
            <a:lumOff val="65000"/>
          </a:schemeClr>
        </a:solidFill>
      </a:ln>
    </cs:spPr>
  </cs:dropLine>
  <cs:errorBar>
    <cs:lnRef idx="0"/>
    <cs:fillRef idx="0"/>
    <cs:effectRef idx="0"/>
    <cs:fontRef idx="minor">
      <a:schemeClr val="dk1"/>
    </cs:fontRef>
    <cs:spPr>
      <a:ln w="9525">
        <a:solidFill>
          <a:schemeClr val="dk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a:solidFill>
          <a:schemeClr val="dk1">
            <a:lumMod val="15000"/>
            <a:lumOff val="85000"/>
          </a:schemeClr>
        </a:solidFill>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35000"/>
            <a:lumOff val="65000"/>
          </a:schemeClr>
        </a:solidFill>
      </a:ln>
    </cs:spPr>
  </cs:hiLoLine>
  <cs:leaderLine>
    <cs:lnRef idx="0"/>
    <cs:fillRef idx="0"/>
    <cs:effectRef idx="0"/>
    <cs:fontRef idx="minor">
      <a:schemeClr val="dk1"/>
    </cs:fontRef>
    <cs:spPr>
      <a:ln w="9525">
        <a:solidFill>
          <a:schemeClr val="dk1">
            <a:lumMod val="35000"/>
            <a:lumOff val="65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35000"/>
            <a:lumOff val="65000"/>
          </a:schemeClr>
        </a:solidFill>
      </a:ln>
    </cs:spPr>
  </cs:seriesLine>
  <cs:title>
    <cs:lnRef idx="0"/>
    <cs:fillRef idx="0"/>
    <cs:effectRef idx="0"/>
    <cs:fontRef idx="minor">
      <a:schemeClr val="dk1"/>
    </cs:fontRef>
    <cs:defRPr sz="1440" b="0" kern="1200" cap="all" spc="0" baseline="0">
      <a:gradFill>
        <a:gsLst>
          <a:gs pos="0">
            <a:schemeClr val="dk1">
              <a:lumMod val="50000"/>
              <a:lumOff val="50000"/>
            </a:schemeClr>
          </a:gs>
          <a:gs pos="100000">
            <a:schemeClr val="dk1">
              <a:lumMod val="85000"/>
              <a:lumOff val="15000"/>
            </a:schemeClr>
          </a:gs>
        </a:gsLst>
        <a:lin ang="5400000" scaled="0"/>
      </a:gradFill>
    </cs:defRPr>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dk1">
            <a:lumMod val="50000"/>
            <a:lumOff val="50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29.xml><?xml version="1.0" encoding="utf-8"?>
<cs:chartStyle xmlns:cs="http://schemas.microsoft.com/office/drawing/2012/chartStyle" xmlns:a="http://schemas.openxmlformats.org/drawingml/2006/main" id="234">
  <cs:axisTitle>
    <cs:lnRef idx="0"/>
    <cs:fillRef idx="0"/>
    <cs:effectRef idx="0"/>
    <cs:fontRef idx="minor">
      <a:schemeClr val="dk1">
        <a:lumMod val="65000"/>
        <a:lumOff val="35000"/>
      </a:schemeClr>
    </cs:fontRef>
    <cs:defRPr sz="900"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1000" kern="120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cs:styleClr val="auto"/>
    </cs:fontRef>
    <cs:spPr/>
    <cs:defRPr sz="900" b="1" i="0" u="none" strike="noStrike" kern="1200" baseline="0"/>
  </cs:dataLabel>
  <cs:dataLabelCallout>
    <cs:lnRef idx="0"/>
    <cs:fillRef idx="0"/>
    <cs:effectRef idx="0"/>
    <cs:fontRef idx="minor">
      <a:schemeClr val="dk1">
        <a:lumMod val="65000"/>
        <a:lumOff val="35000"/>
      </a:schemeClr>
    </cs:fontRef>
    <cs:spPr>
      <a:solidFill>
        <a:schemeClr val="lt1"/>
      </a:solidFill>
      <a:ln w="9575">
        <a:solidFill>
          <a:schemeClr val="lt1">
            <a:lumMod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19050" cap="rnd" cmpd="sng" algn="ctr">
        <a:solidFill>
          <a:schemeClr val="phClr">
            <a:shade val="95000"/>
            <a:satMod val="105000"/>
          </a:schemeClr>
        </a:solidFill>
        <a:round/>
      </a:ln>
    </cs:spPr>
  </cs:dataPointLine>
  <cs:dataPointMarker>
    <cs:lnRef idx="0"/>
    <cs:fillRef idx="0"/>
    <cs:effectRef idx="0"/>
    <cs:fontRef idx="minor">
      <a:schemeClr val="dk1"/>
    </cs:fontRef>
    <cs:spPr>
      <a:solidFill>
        <a:schemeClr val="lt1"/>
      </a:solidFill>
    </cs:spPr>
  </cs:dataPointMarker>
  <cs:dataPointMarkerLayout symbol="circle" size="17"/>
  <cs:dataPointWireframe>
    <cs:lnRef idx="0">
      <cs:styleClr val="auto"/>
    </cs:lnRef>
    <cs:fillRef idx="1"/>
    <cs:effectRef idx="0"/>
    <cs:fontRef idx="minor">
      <a:schemeClr val="dk1"/>
    </cs:fontRef>
    <cs:spPr>
      <a:ln w="9525">
        <a:solidFill>
          <a:schemeClr val="phClr"/>
        </a:solidFill>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35000"/>
            <a:lumOff val="65000"/>
          </a:schemeClr>
        </a:solidFill>
      </a:ln>
    </cs:spPr>
  </cs:dropLine>
  <cs:errorBar>
    <cs:lnRef idx="0"/>
    <cs:fillRef idx="0"/>
    <cs:effectRef idx="0"/>
    <cs:fontRef idx="minor">
      <a:schemeClr val="dk1"/>
    </cs:fontRef>
    <cs:spPr>
      <a:ln w="9525">
        <a:solidFill>
          <a:schemeClr val="dk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a:solidFill>
          <a:schemeClr val="dk1">
            <a:lumMod val="15000"/>
            <a:lumOff val="85000"/>
          </a:schemeClr>
        </a:solidFill>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35000"/>
            <a:lumOff val="65000"/>
          </a:schemeClr>
        </a:solidFill>
      </a:ln>
    </cs:spPr>
  </cs:hiLoLine>
  <cs:leaderLine>
    <cs:lnRef idx="0"/>
    <cs:fillRef idx="0"/>
    <cs:effectRef idx="0"/>
    <cs:fontRef idx="minor">
      <a:schemeClr val="dk1"/>
    </cs:fontRef>
    <cs:spPr>
      <a:ln w="9525">
        <a:solidFill>
          <a:schemeClr val="dk1">
            <a:lumMod val="35000"/>
            <a:lumOff val="65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35000"/>
            <a:lumOff val="65000"/>
          </a:schemeClr>
        </a:solidFill>
      </a:ln>
    </cs:spPr>
  </cs:seriesLine>
  <cs:title>
    <cs:lnRef idx="0"/>
    <cs:fillRef idx="0"/>
    <cs:effectRef idx="0"/>
    <cs:fontRef idx="minor">
      <a:schemeClr val="dk1"/>
    </cs:fontRef>
    <cs:defRPr sz="1440" b="0" kern="1200" cap="all" spc="0" baseline="0">
      <a:gradFill>
        <a:gsLst>
          <a:gs pos="0">
            <a:schemeClr val="dk1">
              <a:lumMod val="50000"/>
              <a:lumOff val="50000"/>
            </a:schemeClr>
          </a:gs>
          <a:gs pos="100000">
            <a:schemeClr val="dk1">
              <a:lumMod val="85000"/>
              <a:lumOff val="15000"/>
            </a:schemeClr>
          </a:gs>
        </a:gsLst>
        <a:lin ang="5400000" scaled="0"/>
      </a:gradFill>
    </cs:defRPr>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dk1">
            <a:lumMod val="50000"/>
            <a:lumOff val="50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34">
  <cs:axisTitle>
    <cs:lnRef idx="0"/>
    <cs:fillRef idx="0"/>
    <cs:effectRef idx="0"/>
    <cs:fontRef idx="minor">
      <a:schemeClr val="dk1">
        <a:lumMod val="65000"/>
        <a:lumOff val="35000"/>
      </a:schemeClr>
    </cs:fontRef>
    <cs:defRPr sz="900"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1000" kern="120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cs:styleClr val="auto"/>
    </cs:fontRef>
    <cs:spPr/>
    <cs:defRPr sz="900" b="1" i="0" u="none" strike="noStrike" kern="1200" baseline="0"/>
  </cs:dataLabel>
  <cs:dataLabelCallout>
    <cs:lnRef idx="0"/>
    <cs:fillRef idx="0"/>
    <cs:effectRef idx="0"/>
    <cs:fontRef idx="minor">
      <a:schemeClr val="dk1">
        <a:lumMod val="65000"/>
        <a:lumOff val="35000"/>
      </a:schemeClr>
    </cs:fontRef>
    <cs:spPr>
      <a:solidFill>
        <a:schemeClr val="lt1"/>
      </a:solidFill>
      <a:ln w="9575">
        <a:solidFill>
          <a:schemeClr val="lt1">
            <a:lumMod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19050" cap="rnd" cmpd="sng" algn="ctr">
        <a:solidFill>
          <a:schemeClr val="phClr">
            <a:shade val="95000"/>
            <a:satMod val="105000"/>
          </a:schemeClr>
        </a:solidFill>
        <a:round/>
      </a:ln>
    </cs:spPr>
  </cs:dataPointLine>
  <cs:dataPointMarker>
    <cs:lnRef idx="0"/>
    <cs:fillRef idx="0"/>
    <cs:effectRef idx="0"/>
    <cs:fontRef idx="minor">
      <a:schemeClr val="dk1"/>
    </cs:fontRef>
    <cs:spPr>
      <a:solidFill>
        <a:schemeClr val="lt1"/>
      </a:solidFill>
    </cs:spPr>
  </cs:dataPointMarker>
  <cs:dataPointMarkerLayout symbol="circle" size="17"/>
  <cs:dataPointWireframe>
    <cs:lnRef idx="0">
      <cs:styleClr val="auto"/>
    </cs:lnRef>
    <cs:fillRef idx="1"/>
    <cs:effectRef idx="0"/>
    <cs:fontRef idx="minor">
      <a:schemeClr val="dk1"/>
    </cs:fontRef>
    <cs:spPr>
      <a:ln w="9525">
        <a:solidFill>
          <a:schemeClr val="phClr"/>
        </a:solidFill>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35000"/>
            <a:lumOff val="65000"/>
          </a:schemeClr>
        </a:solidFill>
      </a:ln>
    </cs:spPr>
  </cs:dropLine>
  <cs:errorBar>
    <cs:lnRef idx="0"/>
    <cs:fillRef idx="0"/>
    <cs:effectRef idx="0"/>
    <cs:fontRef idx="minor">
      <a:schemeClr val="dk1"/>
    </cs:fontRef>
    <cs:spPr>
      <a:ln w="9525">
        <a:solidFill>
          <a:schemeClr val="dk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a:solidFill>
          <a:schemeClr val="dk1">
            <a:lumMod val="15000"/>
            <a:lumOff val="85000"/>
          </a:schemeClr>
        </a:solidFill>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35000"/>
            <a:lumOff val="65000"/>
          </a:schemeClr>
        </a:solidFill>
      </a:ln>
    </cs:spPr>
  </cs:hiLoLine>
  <cs:leaderLine>
    <cs:lnRef idx="0"/>
    <cs:fillRef idx="0"/>
    <cs:effectRef idx="0"/>
    <cs:fontRef idx="minor">
      <a:schemeClr val="dk1"/>
    </cs:fontRef>
    <cs:spPr>
      <a:ln w="9525">
        <a:solidFill>
          <a:schemeClr val="dk1">
            <a:lumMod val="35000"/>
            <a:lumOff val="65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35000"/>
            <a:lumOff val="65000"/>
          </a:schemeClr>
        </a:solidFill>
      </a:ln>
    </cs:spPr>
  </cs:seriesLine>
  <cs:title>
    <cs:lnRef idx="0"/>
    <cs:fillRef idx="0"/>
    <cs:effectRef idx="0"/>
    <cs:fontRef idx="minor">
      <a:schemeClr val="dk1"/>
    </cs:fontRef>
    <cs:defRPr sz="1440" b="0" kern="1200" cap="all" spc="0" baseline="0">
      <a:gradFill>
        <a:gsLst>
          <a:gs pos="0">
            <a:schemeClr val="dk1">
              <a:lumMod val="50000"/>
              <a:lumOff val="50000"/>
            </a:schemeClr>
          </a:gs>
          <a:gs pos="100000">
            <a:schemeClr val="dk1">
              <a:lumMod val="85000"/>
              <a:lumOff val="15000"/>
            </a:schemeClr>
          </a:gs>
        </a:gsLst>
        <a:lin ang="5400000" scaled="0"/>
      </a:gradFill>
    </cs:defRPr>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dk1">
            <a:lumMod val="50000"/>
            <a:lumOff val="50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30.xml><?xml version="1.0" encoding="utf-8"?>
<cs:chartStyle xmlns:cs="http://schemas.microsoft.com/office/drawing/2012/chartStyle" xmlns:a="http://schemas.openxmlformats.org/drawingml/2006/main" id="234">
  <cs:axisTitle>
    <cs:lnRef idx="0"/>
    <cs:fillRef idx="0"/>
    <cs:effectRef idx="0"/>
    <cs:fontRef idx="minor">
      <a:schemeClr val="dk1">
        <a:lumMod val="65000"/>
        <a:lumOff val="35000"/>
      </a:schemeClr>
    </cs:fontRef>
    <cs:defRPr sz="900"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1000" kern="120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cs:styleClr val="auto"/>
    </cs:fontRef>
    <cs:spPr/>
    <cs:defRPr sz="900" b="1" i="0" u="none" strike="noStrike" kern="1200" baseline="0"/>
  </cs:dataLabel>
  <cs:dataLabelCallout>
    <cs:lnRef idx="0"/>
    <cs:fillRef idx="0"/>
    <cs:effectRef idx="0"/>
    <cs:fontRef idx="minor">
      <a:schemeClr val="dk1">
        <a:lumMod val="65000"/>
        <a:lumOff val="35000"/>
      </a:schemeClr>
    </cs:fontRef>
    <cs:spPr>
      <a:solidFill>
        <a:schemeClr val="lt1"/>
      </a:solidFill>
      <a:ln w="9575">
        <a:solidFill>
          <a:schemeClr val="lt1">
            <a:lumMod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19050" cap="rnd" cmpd="sng" algn="ctr">
        <a:solidFill>
          <a:schemeClr val="phClr">
            <a:shade val="95000"/>
            <a:satMod val="105000"/>
          </a:schemeClr>
        </a:solidFill>
        <a:round/>
      </a:ln>
    </cs:spPr>
  </cs:dataPointLine>
  <cs:dataPointMarker>
    <cs:lnRef idx="0"/>
    <cs:fillRef idx="0"/>
    <cs:effectRef idx="0"/>
    <cs:fontRef idx="minor">
      <a:schemeClr val="dk1"/>
    </cs:fontRef>
    <cs:spPr>
      <a:solidFill>
        <a:schemeClr val="lt1"/>
      </a:solidFill>
    </cs:spPr>
  </cs:dataPointMarker>
  <cs:dataPointMarkerLayout symbol="circle" size="17"/>
  <cs:dataPointWireframe>
    <cs:lnRef idx="0">
      <cs:styleClr val="auto"/>
    </cs:lnRef>
    <cs:fillRef idx="1"/>
    <cs:effectRef idx="0"/>
    <cs:fontRef idx="minor">
      <a:schemeClr val="dk1"/>
    </cs:fontRef>
    <cs:spPr>
      <a:ln w="9525">
        <a:solidFill>
          <a:schemeClr val="phClr"/>
        </a:solidFill>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35000"/>
            <a:lumOff val="65000"/>
          </a:schemeClr>
        </a:solidFill>
      </a:ln>
    </cs:spPr>
  </cs:dropLine>
  <cs:errorBar>
    <cs:lnRef idx="0"/>
    <cs:fillRef idx="0"/>
    <cs:effectRef idx="0"/>
    <cs:fontRef idx="minor">
      <a:schemeClr val="dk1"/>
    </cs:fontRef>
    <cs:spPr>
      <a:ln w="9525">
        <a:solidFill>
          <a:schemeClr val="dk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a:solidFill>
          <a:schemeClr val="dk1">
            <a:lumMod val="15000"/>
            <a:lumOff val="85000"/>
          </a:schemeClr>
        </a:solidFill>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35000"/>
            <a:lumOff val="65000"/>
          </a:schemeClr>
        </a:solidFill>
      </a:ln>
    </cs:spPr>
  </cs:hiLoLine>
  <cs:leaderLine>
    <cs:lnRef idx="0"/>
    <cs:fillRef idx="0"/>
    <cs:effectRef idx="0"/>
    <cs:fontRef idx="minor">
      <a:schemeClr val="dk1"/>
    </cs:fontRef>
    <cs:spPr>
      <a:ln w="9525">
        <a:solidFill>
          <a:schemeClr val="dk1">
            <a:lumMod val="35000"/>
            <a:lumOff val="65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35000"/>
            <a:lumOff val="65000"/>
          </a:schemeClr>
        </a:solidFill>
      </a:ln>
    </cs:spPr>
  </cs:seriesLine>
  <cs:title>
    <cs:lnRef idx="0"/>
    <cs:fillRef idx="0"/>
    <cs:effectRef idx="0"/>
    <cs:fontRef idx="minor">
      <a:schemeClr val="dk1"/>
    </cs:fontRef>
    <cs:defRPr sz="1440" b="0" kern="1200" cap="all" spc="0" baseline="0">
      <a:gradFill>
        <a:gsLst>
          <a:gs pos="0">
            <a:schemeClr val="dk1">
              <a:lumMod val="50000"/>
              <a:lumOff val="50000"/>
            </a:schemeClr>
          </a:gs>
          <a:gs pos="100000">
            <a:schemeClr val="dk1">
              <a:lumMod val="85000"/>
              <a:lumOff val="15000"/>
            </a:schemeClr>
          </a:gs>
        </a:gsLst>
        <a:lin ang="5400000" scaled="0"/>
      </a:gradFill>
    </cs:defRPr>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dk1">
            <a:lumMod val="50000"/>
            <a:lumOff val="50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31.xml><?xml version="1.0" encoding="utf-8"?>
<cs:chartStyle xmlns:cs="http://schemas.microsoft.com/office/drawing/2012/chartStyle" xmlns:a="http://schemas.openxmlformats.org/drawingml/2006/main" id="234">
  <cs:axisTitle>
    <cs:lnRef idx="0"/>
    <cs:fillRef idx="0"/>
    <cs:effectRef idx="0"/>
    <cs:fontRef idx="minor">
      <a:schemeClr val="dk1">
        <a:lumMod val="65000"/>
        <a:lumOff val="35000"/>
      </a:schemeClr>
    </cs:fontRef>
    <cs:defRPr sz="900"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1000" kern="120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cs:styleClr val="auto"/>
    </cs:fontRef>
    <cs:spPr/>
    <cs:defRPr sz="900" b="1" i="0" u="none" strike="noStrike" kern="1200" baseline="0"/>
  </cs:dataLabel>
  <cs:dataLabelCallout>
    <cs:lnRef idx="0"/>
    <cs:fillRef idx="0"/>
    <cs:effectRef idx="0"/>
    <cs:fontRef idx="minor">
      <a:schemeClr val="dk1">
        <a:lumMod val="65000"/>
        <a:lumOff val="35000"/>
      </a:schemeClr>
    </cs:fontRef>
    <cs:spPr>
      <a:solidFill>
        <a:schemeClr val="lt1"/>
      </a:solidFill>
      <a:ln w="9575">
        <a:solidFill>
          <a:schemeClr val="lt1">
            <a:lumMod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19050" cap="rnd" cmpd="sng" algn="ctr">
        <a:solidFill>
          <a:schemeClr val="phClr">
            <a:shade val="95000"/>
            <a:satMod val="105000"/>
          </a:schemeClr>
        </a:solidFill>
        <a:round/>
      </a:ln>
    </cs:spPr>
  </cs:dataPointLine>
  <cs:dataPointMarker>
    <cs:lnRef idx="0"/>
    <cs:fillRef idx="0"/>
    <cs:effectRef idx="0"/>
    <cs:fontRef idx="minor">
      <a:schemeClr val="dk1"/>
    </cs:fontRef>
    <cs:spPr>
      <a:solidFill>
        <a:schemeClr val="lt1"/>
      </a:solidFill>
    </cs:spPr>
  </cs:dataPointMarker>
  <cs:dataPointMarkerLayout symbol="circle" size="17"/>
  <cs:dataPointWireframe>
    <cs:lnRef idx="0">
      <cs:styleClr val="auto"/>
    </cs:lnRef>
    <cs:fillRef idx="1"/>
    <cs:effectRef idx="0"/>
    <cs:fontRef idx="minor">
      <a:schemeClr val="dk1"/>
    </cs:fontRef>
    <cs:spPr>
      <a:ln w="9525">
        <a:solidFill>
          <a:schemeClr val="phClr"/>
        </a:solidFill>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35000"/>
            <a:lumOff val="65000"/>
          </a:schemeClr>
        </a:solidFill>
      </a:ln>
    </cs:spPr>
  </cs:dropLine>
  <cs:errorBar>
    <cs:lnRef idx="0"/>
    <cs:fillRef idx="0"/>
    <cs:effectRef idx="0"/>
    <cs:fontRef idx="minor">
      <a:schemeClr val="dk1"/>
    </cs:fontRef>
    <cs:spPr>
      <a:ln w="9525">
        <a:solidFill>
          <a:schemeClr val="dk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a:solidFill>
          <a:schemeClr val="dk1">
            <a:lumMod val="15000"/>
            <a:lumOff val="85000"/>
          </a:schemeClr>
        </a:solidFill>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35000"/>
            <a:lumOff val="65000"/>
          </a:schemeClr>
        </a:solidFill>
      </a:ln>
    </cs:spPr>
  </cs:hiLoLine>
  <cs:leaderLine>
    <cs:lnRef idx="0"/>
    <cs:fillRef idx="0"/>
    <cs:effectRef idx="0"/>
    <cs:fontRef idx="minor">
      <a:schemeClr val="dk1"/>
    </cs:fontRef>
    <cs:spPr>
      <a:ln w="9525">
        <a:solidFill>
          <a:schemeClr val="dk1">
            <a:lumMod val="35000"/>
            <a:lumOff val="65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35000"/>
            <a:lumOff val="65000"/>
          </a:schemeClr>
        </a:solidFill>
      </a:ln>
    </cs:spPr>
  </cs:seriesLine>
  <cs:title>
    <cs:lnRef idx="0"/>
    <cs:fillRef idx="0"/>
    <cs:effectRef idx="0"/>
    <cs:fontRef idx="minor">
      <a:schemeClr val="dk1"/>
    </cs:fontRef>
    <cs:defRPr sz="1440" b="0" kern="1200" cap="all" spc="0" baseline="0">
      <a:gradFill>
        <a:gsLst>
          <a:gs pos="0">
            <a:schemeClr val="dk1">
              <a:lumMod val="50000"/>
              <a:lumOff val="50000"/>
            </a:schemeClr>
          </a:gs>
          <a:gs pos="100000">
            <a:schemeClr val="dk1">
              <a:lumMod val="85000"/>
              <a:lumOff val="15000"/>
            </a:schemeClr>
          </a:gs>
        </a:gsLst>
        <a:lin ang="5400000" scaled="0"/>
      </a:gradFill>
    </cs:defRPr>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dk1">
            <a:lumMod val="50000"/>
            <a:lumOff val="50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32.xml><?xml version="1.0" encoding="utf-8"?>
<cs:chartStyle xmlns:cs="http://schemas.microsoft.com/office/drawing/2012/chartStyle" xmlns:a="http://schemas.openxmlformats.org/drawingml/2006/main" id="234">
  <cs:axisTitle>
    <cs:lnRef idx="0"/>
    <cs:fillRef idx="0"/>
    <cs:effectRef idx="0"/>
    <cs:fontRef idx="minor">
      <a:schemeClr val="dk1">
        <a:lumMod val="65000"/>
        <a:lumOff val="35000"/>
      </a:schemeClr>
    </cs:fontRef>
    <cs:defRPr sz="900"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1000" kern="120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cs:styleClr val="auto"/>
    </cs:fontRef>
    <cs:spPr/>
    <cs:defRPr sz="900" b="1" i="0" u="none" strike="noStrike" kern="1200" baseline="0"/>
  </cs:dataLabel>
  <cs:dataLabelCallout>
    <cs:lnRef idx="0"/>
    <cs:fillRef idx="0"/>
    <cs:effectRef idx="0"/>
    <cs:fontRef idx="minor">
      <a:schemeClr val="dk1">
        <a:lumMod val="65000"/>
        <a:lumOff val="35000"/>
      </a:schemeClr>
    </cs:fontRef>
    <cs:spPr>
      <a:solidFill>
        <a:schemeClr val="lt1"/>
      </a:solidFill>
      <a:ln w="9575">
        <a:solidFill>
          <a:schemeClr val="lt1">
            <a:lumMod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19050" cap="rnd" cmpd="sng" algn="ctr">
        <a:solidFill>
          <a:schemeClr val="phClr">
            <a:shade val="95000"/>
            <a:satMod val="105000"/>
          </a:schemeClr>
        </a:solidFill>
        <a:round/>
      </a:ln>
    </cs:spPr>
  </cs:dataPointLine>
  <cs:dataPointMarker>
    <cs:lnRef idx="0"/>
    <cs:fillRef idx="0"/>
    <cs:effectRef idx="0"/>
    <cs:fontRef idx="minor">
      <a:schemeClr val="dk1"/>
    </cs:fontRef>
    <cs:spPr>
      <a:solidFill>
        <a:schemeClr val="lt1"/>
      </a:solidFill>
    </cs:spPr>
  </cs:dataPointMarker>
  <cs:dataPointMarkerLayout symbol="circle" size="17"/>
  <cs:dataPointWireframe>
    <cs:lnRef idx="0">
      <cs:styleClr val="auto"/>
    </cs:lnRef>
    <cs:fillRef idx="1"/>
    <cs:effectRef idx="0"/>
    <cs:fontRef idx="minor">
      <a:schemeClr val="dk1"/>
    </cs:fontRef>
    <cs:spPr>
      <a:ln w="9525">
        <a:solidFill>
          <a:schemeClr val="phClr"/>
        </a:solidFill>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35000"/>
            <a:lumOff val="65000"/>
          </a:schemeClr>
        </a:solidFill>
      </a:ln>
    </cs:spPr>
  </cs:dropLine>
  <cs:errorBar>
    <cs:lnRef idx="0"/>
    <cs:fillRef idx="0"/>
    <cs:effectRef idx="0"/>
    <cs:fontRef idx="minor">
      <a:schemeClr val="dk1"/>
    </cs:fontRef>
    <cs:spPr>
      <a:ln w="9525">
        <a:solidFill>
          <a:schemeClr val="dk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a:solidFill>
          <a:schemeClr val="dk1">
            <a:lumMod val="15000"/>
            <a:lumOff val="85000"/>
          </a:schemeClr>
        </a:solidFill>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35000"/>
            <a:lumOff val="65000"/>
          </a:schemeClr>
        </a:solidFill>
      </a:ln>
    </cs:spPr>
  </cs:hiLoLine>
  <cs:leaderLine>
    <cs:lnRef idx="0"/>
    <cs:fillRef idx="0"/>
    <cs:effectRef idx="0"/>
    <cs:fontRef idx="minor">
      <a:schemeClr val="dk1"/>
    </cs:fontRef>
    <cs:spPr>
      <a:ln w="9525">
        <a:solidFill>
          <a:schemeClr val="dk1">
            <a:lumMod val="35000"/>
            <a:lumOff val="65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35000"/>
            <a:lumOff val="65000"/>
          </a:schemeClr>
        </a:solidFill>
      </a:ln>
    </cs:spPr>
  </cs:seriesLine>
  <cs:title>
    <cs:lnRef idx="0"/>
    <cs:fillRef idx="0"/>
    <cs:effectRef idx="0"/>
    <cs:fontRef idx="minor">
      <a:schemeClr val="dk1"/>
    </cs:fontRef>
    <cs:defRPr sz="1440" b="0" kern="1200" cap="all" spc="0" baseline="0">
      <a:gradFill>
        <a:gsLst>
          <a:gs pos="0">
            <a:schemeClr val="dk1">
              <a:lumMod val="50000"/>
              <a:lumOff val="50000"/>
            </a:schemeClr>
          </a:gs>
          <a:gs pos="100000">
            <a:schemeClr val="dk1">
              <a:lumMod val="85000"/>
              <a:lumOff val="15000"/>
            </a:schemeClr>
          </a:gs>
        </a:gsLst>
        <a:lin ang="5400000" scaled="0"/>
      </a:gradFill>
    </cs:defRPr>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dk1">
            <a:lumMod val="50000"/>
            <a:lumOff val="50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34">
  <cs:axisTitle>
    <cs:lnRef idx="0"/>
    <cs:fillRef idx="0"/>
    <cs:effectRef idx="0"/>
    <cs:fontRef idx="minor">
      <a:schemeClr val="dk1">
        <a:lumMod val="65000"/>
        <a:lumOff val="35000"/>
      </a:schemeClr>
    </cs:fontRef>
    <cs:defRPr sz="900"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1000" kern="120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cs:styleClr val="auto"/>
    </cs:fontRef>
    <cs:spPr/>
    <cs:defRPr sz="900" b="1" i="0" u="none" strike="noStrike" kern="1200" baseline="0"/>
  </cs:dataLabel>
  <cs:dataLabelCallout>
    <cs:lnRef idx="0"/>
    <cs:fillRef idx="0"/>
    <cs:effectRef idx="0"/>
    <cs:fontRef idx="minor">
      <a:schemeClr val="dk1">
        <a:lumMod val="65000"/>
        <a:lumOff val="35000"/>
      </a:schemeClr>
    </cs:fontRef>
    <cs:spPr>
      <a:solidFill>
        <a:schemeClr val="lt1"/>
      </a:solidFill>
      <a:ln w="9575">
        <a:solidFill>
          <a:schemeClr val="lt1">
            <a:lumMod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19050" cap="rnd" cmpd="sng" algn="ctr">
        <a:solidFill>
          <a:schemeClr val="phClr">
            <a:shade val="95000"/>
            <a:satMod val="105000"/>
          </a:schemeClr>
        </a:solidFill>
        <a:round/>
      </a:ln>
    </cs:spPr>
  </cs:dataPointLine>
  <cs:dataPointMarker>
    <cs:lnRef idx="0"/>
    <cs:fillRef idx="0"/>
    <cs:effectRef idx="0"/>
    <cs:fontRef idx="minor">
      <a:schemeClr val="dk1"/>
    </cs:fontRef>
    <cs:spPr>
      <a:solidFill>
        <a:schemeClr val="lt1"/>
      </a:solidFill>
    </cs:spPr>
  </cs:dataPointMarker>
  <cs:dataPointMarkerLayout symbol="circle" size="17"/>
  <cs:dataPointWireframe>
    <cs:lnRef idx="0">
      <cs:styleClr val="auto"/>
    </cs:lnRef>
    <cs:fillRef idx="1"/>
    <cs:effectRef idx="0"/>
    <cs:fontRef idx="minor">
      <a:schemeClr val="dk1"/>
    </cs:fontRef>
    <cs:spPr>
      <a:ln w="9525">
        <a:solidFill>
          <a:schemeClr val="phClr"/>
        </a:solidFill>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35000"/>
            <a:lumOff val="65000"/>
          </a:schemeClr>
        </a:solidFill>
      </a:ln>
    </cs:spPr>
  </cs:dropLine>
  <cs:errorBar>
    <cs:lnRef idx="0"/>
    <cs:fillRef idx="0"/>
    <cs:effectRef idx="0"/>
    <cs:fontRef idx="minor">
      <a:schemeClr val="dk1"/>
    </cs:fontRef>
    <cs:spPr>
      <a:ln w="9525">
        <a:solidFill>
          <a:schemeClr val="dk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a:solidFill>
          <a:schemeClr val="dk1">
            <a:lumMod val="15000"/>
            <a:lumOff val="85000"/>
          </a:schemeClr>
        </a:solidFill>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35000"/>
            <a:lumOff val="65000"/>
          </a:schemeClr>
        </a:solidFill>
      </a:ln>
    </cs:spPr>
  </cs:hiLoLine>
  <cs:leaderLine>
    <cs:lnRef idx="0"/>
    <cs:fillRef idx="0"/>
    <cs:effectRef idx="0"/>
    <cs:fontRef idx="minor">
      <a:schemeClr val="dk1"/>
    </cs:fontRef>
    <cs:spPr>
      <a:ln w="9525">
        <a:solidFill>
          <a:schemeClr val="dk1">
            <a:lumMod val="35000"/>
            <a:lumOff val="65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35000"/>
            <a:lumOff val="65000"/>
          </a:schemeClr>
        </a:solidFill>
      </a:ln>
    </cs:spPr>
  </cs:seriesLine>
  <cs:title>
    <cs:lnRef idx="0"/>
    <cs:fillRef idx="0"/>
    <cs:effectRef idx="0"/>
    <cs:fontRef idx="minor">
      <a:schemeClr val="dk1"/>
    </cs:fontRef>
    <cs:defRPr sz="1440" b="0" kern="1200" cap="all" spc="0" baseline="0">
      <a:gradFill>
        <a:gsLst>
          <a:gs pos="0">
            <a:schemeClr val="dk1">
              <a:lumMod val="50000"/>
              <a:lumOff val="50000"/>
            </a:schemeClr>
          </a:gs>
          <a:gs pos="100000">
            <a:schemeClr val="dk1">
              <a:lumMod val="85000"/>
              <a:lumOff val="15000"/>
            </a:schemeClr>
          </a:gs>
        </a:gsLst>
        <a:lin ang="5400000" scaled="0"/>
      </a:gradFill>
    </cs:defRPr>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dk1">
            <a:lumMod val="50000"/>
            <a:lumOff val="50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234">
  <cs:axisTitle>
    <cs:lnRef idx="0"/>
    <cs:fillRef idx="0"/>
    <cs:effectRef idx="0"/>
    <cs:fontRef idx="minor">
      <a:schemeClr val="dk1">
        <a:lumMod val="65000"/>
        <a:lumOff val="35000"/>
      </a:schemeClr>
    </cs:fontRef>
    <cs:defRPr sz="900"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1000" kern="120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cs:styleClr val="auto"/>
    </cs:fontRef>
    <cs:spPr/>
    <cs:defRPr sz="900" b="1" i="0" u="none" strike="noStrike" kern="1200" baseline="0"/>
  </cs:dataLabel>
  <cs:dataLabelCallout>
    <cs:lnRef idx="0"/>
    <cs:fillRef idx="0"/>
    <cs:effectRef idx="0"/>
    <cs:fontRef idx="minor">
      <a:schemeClr val="dk1">
        <a:lumMod val="65000"/>
        <a:lumOff val="35000"/>
      </a:schemeClr>
    </cs:fontRef>
    <cs:spPr>
      <a:solidFill>
        <a:schemeClr val="lt1"/>
      </a:solidFill>
      <a:ln w="9575">
        <a:solidFill>
          <a:schemeClr val="lt1">
            <a:lumMod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19050" cap="rnd" cmpd="sng" algn="ctr">
        <a:solidFill>
          <a:schemeClr val="phClr">
            <a:shade val="95000"/>
            <a:satMod val="105000"/>
          </a:schemeClr>
        </a:solidFill>
        <a:round/>
      </a:ln>
    </cs:spPr>
  </cs:dataPointLine>
  <cs:dataPointMarker>
    <cs:lnRef idx="0"/>
    <cs:fillRef idx="0"/>
    <cs:effectRef idx="0"/>
    <cs:fontRef idx="minor">
      <a:schemeClr val="dk1"/>
    </cs:fontRef>
    <cs:spPr>
      <a:solidFill>
        <a:schemeClr val="lt1"/>
      </a:solidFill>
    </cs:spPr>
  </cs:dataPointMarker>
  <cs:dataPointMarkerLayout symbol="circle" size="17"/>
  <cs:dataPointWireframe>
    <cs:lnRef idx="0">
      <cs:styleClr val="auto"/>
    </cs:lnRef>
    <cs:fillRef idx="1"/>
    <cs:effectRef idx="0"/>
    <cs:fontRef idx="minor">
      <a:schemeClr val="dk1"/>
    </cs:fontRef>
    <cs:spPr>
      <a:ln w="9525">
        <a:solidFill>
          <a:schemeClr val="phClr"/>
        </a:solidFill>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35000"/>
            <a:lumOff val="65000"/>
          </a:schemeClr>
        </a:solidFill>
      </a:ln>
    </cs:spPr>
  </cs:dropLine>
  <cs:errorBar>
    <cs:lnRef idx="0"/>
    <cs:fillRef idx="0"/>
    <cs:effectRef idx="0"/>
    <cs:fontRef idx="minor">
      <a:schemeClr val="dk1"/>
    </cs:fontRef>
    <cs:spPr>
      <a:ln w="9525">
        <a:solidFill>
          <a:schemeClr val="dk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a:solidFill>
          <a:schemeClr val="dk1">
            <a:lumMod val="15000"/>
            <a:lumOff val="85000"/>
          </a:schemeClr>
        </a:solidFill>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35000"/>
            <a:lumOff val="65000"/>
          </a:schemeClr>
        </a:solidFill>
      </a:ln>
    </cs:spPr>
  </cs:hiLoLine>
  <cs:leaderLine>
    <cs:lnRef idx="0"/>
    <cs:fillRef idx="0"/>
    <cs:effectRef idx="0"/>
    <cs:fontRef idx="minor">
      <a:schemeClr val="dk1"/>
    </cs:fontRef>
    <cs:spPr>
      <a:ln w="9525">
        <a:solidFill>
          <a:schemeClr val="dk1">
            <a:lumMod val="35000"/>
            <a:lumOff val="65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35000"/>
            <a:lumOff val="65000"/>
          </a:schemeClr>
        </a:solidFill>
      </a:ln>
    </cs:spPr>
  </cs:seriesLine>
  <cs:title>
    <cs:lnRef idx="0"/>
    <cs:fillRef idx="0"/>
    <cs:effectRef idx="0"/>
    <cs:fontRef idx="minor">
      <a:schemeClr val="dk1"/>
    </cs:fontRef>
    <cs:defRPr sz="1440" b="0" kern="1200" cap="all" spc="0" baseline="0">
      <a:gradFill>
        <a:gsLst>
          <a:gs pos="0">
            <a:schemeClr val="dk1">
              <a:lumMod val="50000"/>
              <a:lumOff val="50000"/>
            </a:schemeClr>
          </a:gs>
          <a:gs pos="100000">
            <a:schemeClr val="dk1">
              <a:lumMod val="85000"/>
              <a:lumOff val="15000"/>
            </a:schemeClr>
          </a:gs>
        </a:gsLst>
        <a:lin ang="5400000" scaled="0"/>
      </a:gradFill>
    </cs:defRPr>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dk1">
            <a:lumMod val="50000"/>
            <a:lumOff val="50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6.xml><?xml version="1.0" encoding="utf-8"?>
<cs:chartStyle xmlns:cs="http://schemas.microsoft.com/office/drawing/2012/chartStyle" xmlns:a="http://schemas.openxmlformats.org/drawingml/2006/main" id="234">
  <cs:axisTitle>
    <cs:lnRef idx="0"/>
    <cs:fillRef idx="0"/>
    <cs:effectRef idx="0"/>
    <cs:fontRef idx="minor">
      <a:schemeClr val="dk1">
        <a:lumMod val="65000"/>
        <a:lumOff val="35000"/>
      </a:schemeClr>
    </cs:fontRef>
    <cs:defRPr sz="900"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1000" kern="120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cs:styleClr val="auto"/>
    </cs:fontRef>
    <cs:spPr/>
    <cs:defRPr sz="900" b="1" i="0" u="none" strike="noStrike" kern="1200" baseline="0"/>
  </cs:dataLabel>
  <cs:dataLabelCallout>
    <cs:lnRef idx="0"/>
    <cs:fillRef idx="0"/>
    <cs:effectRef idx="0"/>
    <cs:fontRef idx="minor">
      <a:schemeClr val="dk1">
        <a:lumMod val="65000"/>
        <a:lumOff val="35000"/>
      </a:schemeClr>
    </cs:fontRef>
    <cs:spPr>
      <a:solidFill>
        <a:schemeClr val="lt1"/>
      </a:solidFill>
      <a:ln w="9575">
        <a:solidFill>
          <a:schemeClr val="lt1">
            <a:lumMod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19050" cap="rnd" cmpd="sng" algn="ctr">
        <a:solidFill>
          <a:schemeClr val="phClr">
            <a:shade val="95000"/>
            <a:satMod val="105000"/>
          </a:schemeClr>
        </a:solidFill>
        <a:round/>
      </a:ln>
    </cs:spPr>
  </cs:dataPointLine>
  <cs:dataPointMarker>
    <cs:lnRef idx="0"/>
    <cs:fillRef idx="0"/>
    <cs:effectRef idx="0"/>
    <cs:fontRef idx="minor">
      <a:schemeClr val="dk1"/>
    </cs:fontRef>
    <cs:spPr>
      <a:solidFill>
        <a:schemeClr val="lt1"/>
      </a:solidFill>
    </cs:spPr>
  </cs:dataPointMarker>
  <cs:dataPointMarkerLayout symbol="circle" size="17"/>
  <cs:dataPointWireframe>
    <cs:lnRef idx="0">
      <cs:styleClr val="auto"/>
    </cs:lnRef>
    <cs:fillRef idx="1"/>
    <cs:effectRef idx="0"/>
    <cs:fontRef idx="minor">
      <a:schemeClr val="dk1"/>
    </cs:fontRef>
    <cs:spPr>
      <a:ln w="9525">
        <a:solidFill>
          <a:schemeClr val="phClr"/>
        </a:solidFill>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35000"/>
            <a:lumOff val="65000"/>
          </a:schemeClr>
        </a:solidFill>
      </a:ln>
    </cs:spPr>
  </cs:dropLine>
  <cs:errorBar>
    <cs:lnRef idx="0"/>
    <cs:fillRef idx="0"/>
    <cs:effectRef idx="0"/>
    <cs:fontRef idx="minor">
      <a:schemeClr val="dk1"/>
    </cs:fontRef>
    <cs:spPr>
      <a:ln w="9525">
        <a:solidFill>
          <a:schemeClr val="dk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a:solidFill>
          <a:schemeClr val="dk1">
            <a:lumMod val="15000"/>
            <a:lumOff val="85000"/>
          </a:schemeClr>
        </a:solidFill>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35000"/>
            <a:lumOff val="65000"/>
          </a:schemeClr>
        </a:solidFill>
      </a:ln>
    </cs:spPr>
  </cs:hiLoLine>
  <cs:leaderLine>
    <cs:lnRef idx="0"/>
    <cs:fillRef idx="0"/>
    <cs:effectRef idx="0"/>
    <cs:fontRef idx="minor">
      <a:schemeClr val="dk1"/>
    </cs:fontRef>
    <cs:spPr>
      <a:ln w="9525">
        <a:solidFill>
          <a:schemeClr val="dk1">
            <a:lumMod val="35000"/>
            <a:lumOff val="65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35000"/>
            <a:lumOff val="65000"/>
          </a:schemeClr>
        </a:solidFill>
      </a:ln>
    </cs:spPr>
  </cs:seriesLine>
  <cs:title>
    <cs:lnRef idx="0"/>
    <cs:fillRef idx="0"/>
    <cs:effectRef idx="0"/>
    <cs:fontRef idx="minor">
      <a:schemeClr val="dk1"/>
    </cs:fontRef>
    <cs:defRPr sz="1440" b="0" kern="1200" cap="all" spc="0" baseline="0">
      <a:gradFill>
        <a:gsLst>
          <a:gs pos="0">
            <a:schemeClr val="dk1">
              <a:lumMod val="50000"/>
              <a:lumOff val="50000"/>
            </a:schemeClr>
          </a:gs>
          <a:gs pos="100000">
            <a:schemeClr val="dk1">
              <a:lumMod val="85000"/>
              <a:lumOff val="15000"/>
            </a:schemeClr>
          </a:gs>
        </a:gsLst>
        <a:lin ang="5400000" scaled="0"/>
      </a:gradFill>
    </cs:defRPr>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dk1">
            <a:lumMod val="50000"/>
            <a:lumOff val="50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7.xml><?xml version="1.0" encoding="utf-8"?>
<cs:chartStyle xmlns:cs="http://schemas.microsoft.com/office/drawing/2012/chartStyle" xmlns:a="http://schemas.openxmlformats.org/drawingml/2006/main" id="234">
  <cs:axisTitle>
    <cs:lnRef idx="0"/>
    <cs:fillRef idx="0"/>
    <cs:effectRef idx="0"/>
    <cs:fontRef idx="minor">
      <a:schemeClr val="dk1">
        <a:lumMod val="65000"/>
        <a:lumOff val="35000"/>
      </a:schemeClr>
    </cs:fontRef>
    <cs:defRPr sz="900"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1000" kern="120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cs:styleClr val="auto"/>
    </cs:fontRef>
    <cs:spPr/>
    <cs:defRPr sz="900" b="1" i="0" u="none" strike="noStrike" kern="1200" baseline="0"/>
  </cs:dataLabel>
  <cs:dataLabelCallout>
    <cs:lnRef idx="0"/>
    <cs:fillRef idx="0"/>
    <cs:effectRef idx="0"/>
    <cs:fontRef idx="minor">
      <a:schemeClr val="dk1">
        <a:lumMod val="65000"/>
        <a:lumOff val="35000"/>
      </a:schemeClr>
    </cs:fontRef>
    <cs:spPr>
      <a:solidFill>
        <a:schemeClr val="lt1"/>
      </a:solidFill>
      <a:ln w="9575">
        <a:solidFill>
          <a:schemeClr val="lt1">
            <a:lumMod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19050" cap="rnd" cmpd="sng" algn="ctr">
        <a:solidFill>
          <a:schemeClr val="phClr">
            <a:shade val="95000"/>
            <a:satMod val="105000"/>
          </a:schemeClr>
        </a:solidFill>
        <a:round/>
      </a:ln>
    </cs:spPr>
  </cs:dataPointLine>
  <cs:dataPointMarker>
    <cs:lnRef idx="0"/>
    <cs:fillRef idx="0"/>
    <cs:effectRef idx="0"/>
    <cs:fontRef idx="minor">
      <a:schemeClr val="dk1"/>
    </cs:fontRef>
    <cs:spPr>
      <a:solidFill>
        <a:schemeClr val="lt1"/>
      </a:solidFill>
    </cs:spPr>
  </cs:dataPointMarker>
  <cs:dataPointMarkerLayout symbol="circle" size="17"/>
  <cs:dataPointWireframe>
    <cs:lnRef idx="0">
      <cs:styleClr val="auto"/>
    </cs:lnRef>
    <cs:fillRef idx="1"/>
    <cs:effectRef idx="0"/>
    <cs:fontRef idx="minor">
      <a:schemeClr val="dk1"/>
    </cs:fontRef>
    <cs:spPr>
      <a:ln w="9525">
        <a:solidFill>
          <a:schemeClr val="phClr"/>
        </a:solidFill>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35000"/>
            <a:lumOff val="65000"/>
          </a:schemeClr>
        </a:solidFill>
      </a:ln>
    </cs:spPr>
  </cs:dropLine>
  <cs:errorBar>
    <cs:lnRef idx="0"/>
    <cs:fillRef idx="0"/>
    <cs:effectRef idx="0"/>
    <cs:fontRef idx="minor">
      <a:schemeClr val="dk1"/>
    </cs:fontRef>
    <cs:spPr>
      <a:ln w="9525">
        <a:solidFill>
          <a:schemeClr val="dk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a:solidFill>
          <a:schemeClr val="dk1">
            <a:lumMod val="15000"/>
            <a:lumOff val="85000"/>
          </a:schemeClr>
        </a:solidFill>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35000"/>
            <a:lumOff val="65000"/>
          </a:schemeClr>
        </a:solidFill>
      </a:ln>
    </cs:spPr>
  </cs:hiLoLine>
  <cs:leaderLine>
    <cs:lnRef idx="0"/>
    <cs:fillRef idx="0"/>
    <cs:effectRef idx="0"/>
    <cs:fontRef idx="minor">
      <a:schemeClr val="dk1"/>
    </cs:fontRef>
    <cs:spPr>
      <a:ln w="9525">
        <a:solidFill>
          <a:schemeClr val="dk1">
            <a:lumMod val="35000"/>
            <a:lumOff val="65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35000"/>
            <a:lumOff val="65000"/>
          </a:schemeClr>
        </a:solidFill>
      </a:ln>
    </cs:spPr>
  </cs:seriesLine>
  <cs:title>
    <cs:lnRef idx="0"/>
    <cs:fillRef idx="0"/>
    <cs:effectRef idx="0"/>
    <cs:fontRef idx="minor">
      <a:schemeClr val="dk1"/>
    </cs:fontRef>
    <cs:defRPr sz="1440" b="0" kern="1200" cap="all" spc="0" baseline="0">
      <a:gradFill>
        <a:gsLst>
          <a:gs pos="0">
            <a:schemeClr val="dk1">
              <a:lumMod val="50000"/>
              <a:lumOff val="50000"/>
            </a:schemeClr>
          </a:gs>
          <a:gs pos="100000">
            <a:schemeClr val="dk1">
              <a:lumMod val="85000"/>
              <a:lumOff val="15000"/>
            </a:schemeClr>
          </a:gs>
        </a:gsLst>
        <a:lin ang="5400000" scaled="0"/>
      </a:gradFill>
    </cs:defRPr>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dk1">
            <a:lumMod val="50000"/>
            <a:lumOff val="50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8.xml><?xml version="1.0" encoding="utf-8"?>
<cs:chartStyle xmlns:cs="http://schemas.microsoft.com/office/drawing/2012/chartStyle" xmlns:a="http://schemas.openxmlformats.org/drawingml/2006/main" id="234">
  <cs:axisTitle>
    <cs:lnRef idx="0"/>
    <cs:fillRef idx="0"/>
    <cs:effectRef idx="0"/>
    <cs:fontRef idx="minor">
      <a:schemeClr val="dk1">
        <a:lumMod val="65000"/>
        <a:lumOff val="35000"/>
      </a:schemeClr>
    </cs:fontRef>
    <cs:defRPr sz="900"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1000" kern="120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cs:styleClr val="auto"/>
    </cs:fontRef>
    <cs:spPr/>
    <cs:defRPr sz="900" b="1" i="0" u="none" strike="noStrike" kern="1200" baseline="0"/>
  </cs:dataLabel>
  <cs:dataLabelCallout>
    <cs:lnRef idx="0"/>
    <cs:fillRef idx="0"/>
    <cs:effectRef idx="0"/>
    <cs:fontRef idx="minor">
      <a:schemeClr val="dk1">
        <a:lumMod val="65000"/>
        <a:lumOff val="35000"/>
      </a:schemeClr>
    </cs:fontRef>
    <cs:spPr>
      <a:solidFill>
        <a:schemeClr val="lt1"/>
      </a:solidFill>
      <a:ln w="9575">
        <a:solidFill>
          <a:schemeClr val="lt1">
            <a:lumMod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19050" cap="rnd" cmpd="sng" algn="ctr">
        <a:solidFill>
          <a:schemeClr val="phClr">
            <a:shade val="95000"/>
            <a:satMod val="105000"/>
          </a:schemeClr>
        </a:solidFill>
        <a:round/>
      </a:ln>
    </cs:spPr>
  </cs:dataPointLine>
  <cs:dataPointMarker>
    <cs:lnRef idx="0"/>
    <cs:fillRef idx="0"/>
    <cs:effectRef idx="0"/>
    <cs:fontRef idx="minor">
      <a:schemeClr val="dk1"/>
    </cs:fontRef>
    <cs:spPr>
      <a:solidFill>
        <a:schemeClr val="lt1"/>
      </a:solidFill>
    </cs:spPr>
  </cs:dataPointMarker>
  <cs:dataPointMarkerLayout symbol="circle" size="17"/>
  <cs:dataPointWireframe>
    <cs:lnRef idx="0">
      <cs:styleClr val="auto"/>
    </cs:lnRef>
    <cs:fillRef idx="1"/>
    <cs:effectRef idx="0"/>
    <cs:fontRef idx="minor">
      <a:schemeClr val="dk1"/>
    </cs:fontRef>
    <cs:spPr>
      <a:ln w="9525">
        <a:solidFill>
          <a:schemeClr val="phClr"/>
        </a:solidFill>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35000"/>
            <a:lumOff val="65000"/>
          </a:schemeClr>
        </a:solidFill>
      </a:ln>
    </cs:spPr>
  </cs:dropLine>
  <cs:errorBar>
    <cs:lnRef idx="0"/>
    <cs:fillRef idx="0"/>
    <cs:effectRef idx="0"/>
    <cs:fontRef idx="minor">
      <a:schemeClr val="dk1"/>
    </cs:fontRef>
    <cs:spPr>
      <a:ln w="9525">
        <a:solidFill>
          <a:schemeClr val="dk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a:solidFill>
          <a:schemeClr val="dk1">
            <a:lumMod val="15000"/>
            <a:lumOff val="85000"/>
          </a:schemeClr>
        </a:solidFill>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35000"/>
            <a:lumOff val="65000"/>
          </a:schemeClr>
        </a:solidFill>
      </a:ln>
    </cs:spPr>
  </cs:hiLoLine>
  <cs:leaderLine>
    <cs:lnRef idx="0"/>
    <cs:fillRef idx="0"/>
    <cs:effectRef idx="0"/>
    <cs:fontRef idx="minor">
      <a:schemeClr val="dk1"/>
    </cs:fontRef>
    <cs:spPr>
      <a:ln w="9525">
        <a:solidFill>
          <a:schemeClr val="dk1">
            <a:lumMod val="35000"/>
            <a:lumOff val="65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35000"/>
            <a:lumOff val="65000"/>
          </a:schemeClr>
        </a:solidFill>
      </a:ln>
    </cs:spPr>
  </cs:seriesLine>
  <cs:title>
    <cs:lnRef idx="0"/>
    <cs:fillRef idx="0"/>
    <cs:effectRef idx="0"/>
    <cs:fontRef idx="minor">
      <a:schemeClr val="dk1"/>
    </cs:fontRef>
    <cs:defRPr sz="1440" b="0" kern="1200" cap="all" spc="0" baseline="0">
      <a:gradFill>
        <a:gsLst>
          <a:gs pos="0">
            <a:schemeClr val="dk1">
              <a:lumMod val="50000"/>
              <a:lumOff val="50000"/>
            </a:schemeClr>
          </a:gs>
          <a:gs pos="100000">
            <a:schemeClr val="dk1">
              <a:lumMod val="85000"/>
              <a:lumOff val="15000"/>
            </a:schemeClr>
          </a:gs>
        </a:gsLst>
        <a:lin ang="5400000" scaled="0"/>
      </a:gradFill>
    </cs:defRPr>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dk1">
            <a:lumMod val="50000"/>
            <a:lumOff val="50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9.xml><?xml version="1.0" encoding="utf-8"?>
<cs:chartStyle xmlns:cs="http://schemas.microsoft.com/office/drawing/2012/chartStyle" xmlns:a="http://schemas.openxmlformats.org/drawingml/2006/main" id="234">
  <cs:axisTitle>
    <cs:lnRef idx="0"/>
    <cs:fillRef idx="0"/>
    <cs:effectRef idx="0"/>
    <cs:fontRef idx="minor">
      <a:schemeClr val="dk1">
        <a:lumMod val="65000"/>
        <a:lumOff val="35000"/>
      </a:schemeClr>
    </cs:fontRef>
    <cs:defRPr sz="900"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1000" kern="120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cs:styleClr val="auto"/>
    </cs:fontRef>
    <cs:spPr/>
    <cs:defRPr sz="900" b="1" i="0" u="none" strike="noStrike" kern="1200" baseline="0"/>
  </cs:dataLabel>
  <cs:dataLabelCallout>
    <cs:lnRef idx="0"/>
    <cs:fillRef idx="0"/>
    <cs:effectRef idx="0"/>
    <cs:fontRef idx="minor">
      <a:schemeClr val="dk1">
        <a:lumMod val="65000"/>
        <a:lumOff val="35000"/>
      </a:schemeClr>
    </cs:fontRef>
    <cs:spPr>
      <a:solidFill>
        <a:schemeClr val="lt1"/>
      </a:solidFill>
      <a:ln w="9575">
        <a:solidFill>
          <a:schemeClr val="lt1">
            <a:lumMod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19050" cap="rnd" cmpd="sng" algn="ctr">
        <a:solidFill>
          <a:schemeClr val="phClr">
            <a:shade val="95000"/>
            <a:satMod val="105000"/>
          </a:schemeClr>
        </a:solidFill>
        <a:round/>
      </a:ln>
    </cs:spPr>
  </cs:dataPointLine>
  <cs:dataPointMarker>
    <cs:lnRef idx="0"/>
    <cs:fillRef idx="0"/>
    <cs:effectRef idx="0"/>
    <cs:fontRef idx="minor">
      <a:schemeClr val="dk1"/>
    </cs:fontRef>
    <cs:spPr>
      <a:solidFill>
        <a:schemeClr val="lt1"/>
      </a:solidFill>
    </cs:spPr>
  </cs:dataPointMarker>
  <cs:dataPointMarkerLayout symbol="circle" size="17"/>
  <cs:dataPointWireframe>
    <cs:lnRef idx="0">
      <cs:styleClr val="auto"/>
    </cs:lnRef>
    <cs:fillRef idx="1"/>
    <cs:effectRef idx="0"/>
    <cs:fontRef idx="minor">
      <a:schemeClr val="dk1"/>
    </cs:fontRef>
    <cs:spPr>
      <a:ln w="9525">
        <a:solidFill>
          <a:schemeClr val="phClr"/>
        </a:solidFill>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35000"/>
            <a:lumOff val="65000"/>
          </a:schemeClr>
        </a:solidFill>
      </a:ln>
    </cs:spPr>
  </cs:dropLine>
  <cs:errorBar>
    <cs:lnRef idx="0"/>
    <cs:fillRef idx="0"/>
    <cs:effectRef idx="0"/>
    <cs:fontRef idx="minor">
      <a:schemeClr val="dk1"/>
    </cs:fontRef>
    <cs:spPr>
      <a:ln w="9525">
        <a:solidFill>
          <a:schemeClr val="dk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a:solidFill>
          <a:schemeClr val="dk1">
            <a:lumMod val="15000"/>
            <a:lumOff val="85000"/>
          </a:schemeClr>
        </a:solidFill>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35000"/>
            <a:lumOff val="65000"/>
          </a:schemeClr>
        </a:solidFill>
      </a:ln>
    </cs:spPr>
  </cs:hiLoLine>
  <cs:leaderLine>
    <cs:lnRef idx="0"/>
    <cs:fillRef idx="0"/>
    <cs:effectRef idx="0"/>
    <cs:fontRef idx="minor">
      <a:schemeClr val="dk1"/>
    </cs:fontRef>
    <cs:spPr>
      <a:ln w="9525">
        <a:solidFill>
          <a:schemeClr val="dk1">
            <a:lumMod val="35000"/>
            <a:lumOff val="65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35000"/>
            <a:lumOff val="65000"/>
          </a:schemeClr>
        </a:solidFill>
      </a:ln>
    </cs:spPr>
  </cs:seriesLine>
  <cs:title>
    <cs:lnRef idx="0"/>
    <cs:fillRef idx="0"/>
    <cs:effectRef idx="0"/>
    <cs:fontRef idx="minor">
      <a:schemeClr val="dk1"/>
    </cs:fontRef>
    <cs:defRPr sz="1440" b="0" kern="1200" cap="all" spc="0" baseline="0">
      <a:gradFill>
        <a:gsLst>
          <a:gs pos="0">
            <a:schemeClr val="dk1">
              <a:lumMod val="50000"/>
              <a:lumOff val="50000"/>
            </a:schemeClr>
          </a:gs>
          <a:gs pos="100000">
            <a:schemeClr val="dk1">
              <a:lumMod val="85000"/>
              <a:lumOff val="15000"/>
            </a:schemeClr>
          </a:gs>
        </a:gsLst>
        <a:lin ang="5400000" scaled="0"/>
      </a:gradFill>
    </cs:defRPr>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dk1">
            <a:lumMod val="50000"/>
            <a:lumOff val="50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_rels/drawing4.xml.rels><?xml version="1.0" encoding="UTF-8" standalone="yes"?>
<Relationships xmlns="http://schemas.openxmlformats.org/package/2006/relationships"><Relationship Id="rId8" Type="http://schemas.openxmlformats.org/officeDocument/2006/relationships/chart" Target="../charts/chart19.xml"/><Relationship Id="rId13" Type="http://schemas.openxmlformats.org/officeDocument/2006/relationships/chart" Target="../charts/chart24.xml"/><Relationship Id="rId18" Type="http://schemas.openxmlformats.org/officeDocument/2006/relationships/chart" Target="../charts/chart29.xml"/><Relationship Id="rId3" Type="http://schemas.openxmlformats.org/officeDocument/2006/relationships/chart" Target="../charts/chart14.xml"/><Relationship Id="rId21" Type="http://schemas.openxmlformats.org/officeDocument/2006/relationships/chart" Target="../charts/chart32.xml"/><Relationship Id="rId7" Type="http://schemas.openxmlformats.org/officeDocument/2006/relationships/chart" Target="../charts/chart18.xml"/><Relationship Id="rId12" Type="http://schemas.openxmlformats.org/officeDocument/2006/relationships/chart" Target="../charts/chart23.xml"/><Relationship Id="rId17" Type="http://schemas.openxmlformats.org/officeDocument/2006/relationships/chart" Target="../charts/chart28.xml"/><Relationship Id="rId2" Type="http://schemas.openxmlformats.org/officeDocument/2006/relationships/chart" Target="../charts/chart13.xml"/><Relationship Id="rId16" Type="http://schemas.openxmlformats.org/officeDocument/2006/relationships/chart" Target="../charts/chart27.xml"/><Relationship Id="rId20" Type="http://schemas.openxmlformats.org/officeDocument/2006/relationships/chart" Target="../charts/chart31.xml"/><Relationship Id="rId1" Type="http://schemas.openxmlformats.org/officeDocument/2006/relationships/chart" Target="../charts/chart12.xml"/><Relationship Id="rId6" Type="http://schemas.openxmlformats.org/officeDocument/2006/relationships/chart" Target="../charts/chart17.xml"/><Relationship Id="rId11" Type="http://schemas.openxmlformats.org/officeDocument/2006/relationships/chart" Target="../charts/chart22.xml"/><Relationship Id="rId5" Type="http://schemas.openxmlformats.org/officeDocument/2006/relationships/chart" Target="../charts/chart16.xml"/><Relationship Id="rId15" Type="http://schemas.openxmlformats.org/officeDocument/2006/relationships/chart" Target="../charts/chart26.xml"/><Relationship Id="rId10" Type="http://schemas.openxmlformats.org/officeDocument/2006/relationships/chart" Target="../charts/chart21.xml"/><Relationship Id="rId19" Type="http://schemas.openxmlformats.org/officeDocument/2006/relationships/chart" Target="../charts/chart30.xml"/><Relationship Id="rId4" Type="http://schemas.openxmlformats.org/officeDocument/2006/relationships/chart" Target="../charts/chart15.xml"/><Relationship Id="rId9" Type="http://schemas.openxmlformats.org/officeDocument/2006/relationships/chart" Target="../charts/chart20.xml"/><Relationship Id="rId14" Type="http://schemas.openxmlformats.org/officeDocument/2006/relationships/chart" Target="../charts/chart25.xml"/></Relationships>
</file>

<file path=xl/drawings/drawing1.xml><?xml version="1.0" encoding="utf-8"?>
<xdr:wsDr xmlns:xdr="http://schemas.openxmlformats.org/drawingml/2006/spreadsheetDrawing" xmlns:a="http://schemas.openxmlformats.org/drawingml/2006/main">
  <xdr:twoCellAnchor editAs="oneCell">
    <xdr:from>
      <xdr:col>1</xdr:col>
      <xdr:colOff>923926</xdr:colOff>
      <xdr:row>0</xdr:row>
      <xdr:rowOff>38100</xdr:rowOff>
    </xdr:from>
    <xdr:to>
      <xdr:col>1</xdr:col>
      <xdr:colOff>1643926</xdr:colOff>
      <xdr:row>1</xdr:row>
      <xdr:rowOff>173323</xdr:rowOff>
    </xdr:to>
    <xdr:pic>
      <xdr:nvPicPr>
        <xdr:cNvPr id="2" name="Imagen 1">
          <a:extLst>
            <a:ext uri="{FF2B5EF4-FFF2-40B4-BE49-F238E27FC236}">
              <a16:creationId xmlns:a16="http://schemas.microsoft.com/office/drawing/2014/main" id="{7CF8764E-42CD-45E6-A3D0-21B4DBA1594C}"/>
            </a:ext>
          </a:extLst>
        </xdr:cNvPr>
        <xdr:cNvPicPr>
          <a:picLocks noChangeAspect="1"/>
        </xdr:cNvPicPr>
      </xdr:nvPicPr>
      <xdr:blipFill>
        <a:blip xmlns:r="http://schemas.openxmlformats.org/officeDocument/2006/relationships" r:embed="rId1"/>
        <a:stretch>
          <a:fillRect/>
        </a:stretch>
      </xdr:blipFill>
      <xdr:spPr>
        <a:xfrm>
          <a:off x="1209676" y="38100"/>
          <a:ext cx="720000" cy="72259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923926</xdr:colOff>
      <xdr:row>0</xdr:row>
      <xdr:rowOff>38100</xdr:rowOff>
    </xdr:from>
    <xdr:to>
      <xdr:col>1</xdr:col>
      <xdr:colOff>1643926</xdr:colOff>
      <xdr:row>0</xdr:row>
      <xdr:rowOff>757523</xdr:rowOff>
    </xdr:to>
    <xdr:pic>
      <xdr:nvPicPr>
        <xdr:cNvPr id="2" name="Imagen 1">
          <a:extLst>
            <a:ext uri="{FF2B5EF4-FFF2-40B4-BE49-F238E27FC236}">
              <a16:creationId xmlns:a16="http://schemas.microsoft.com/office/drawing/2014/main" id="{65A6037B-0C34-4E6C-806F-9A0344A5C9B3}"/>
            </a:ext>
          </a:extLst>
        </xdr:cNvPr>
        <xdr:cNvPicPr>
          <a:picLocks noChangeAspect="1"/>
        </xdr:cNvPicPr>
      </xdr:nvPicPr>
      <xdr:blipFill>
        <a:blip xmlns:r="http://schemas.openxmlformats.org/officeDocument/2006/relationships" r:embed="rId1"/>
        <a:stretch>
          <a:fillRect/>
        </a:stretch>
      </xdr:blipFill>
      <xdr:spPr>
        <a:xfrm>
          <a:off x="1209676" y="38100"/>
          <a:ext cx="720000" cy="719423"/>
        </a:xfrm>
        <a:prstGeom prst="rect">
          <a:avLst/>
        </a:prstGeom>
      </xdr:spPr>
    </xdr:pic>
    <xdr:clientData/>
  </xdr:twoCellAnchor>
  <xdr:twoCellAnchor editAs="oneCell">
    <xdr:from>
      <xdr:col>1</xdr:col>
      <xdr:colOff>923926</xdr:colOff>
      <xdr:row>0</xdr:row>
      <xdr:rowOff>38100</xdr:rowOff>
    </xdr:from>
    <xdr:to>
      <xdr:col>1</xdr:col>
      <xdr:colOff>1643926</xdr:colOff>
      <xdr:row>0</xdr:row>
      <xdr:rowOff>757523</xdr:rowOff>
    </xdr:to>
    <xdr:pic>
      <xdr:nvPicPr>
        <xdr:cNvPr id="3" name="Imagen 2">
          <a:extLst>
            <a:ext uri="{FF2B5EF4-FFF2-40B4-BE49-F238E27FC236}">
              <a16:creationId xmlns:a16="http://schemas.microsoft.com/office/drawing/2014/main" id="{5BB7243F-8CC5-4D31-BD06-2D56F7909687}"/>
            </a:ext>
          </a:extLst>
        </xdr:cNvPr>
        <xdr:cNvPicPr>
          <a:picLocks noChangeAspect="1"/>
        </xdr:cNvPicPr>
      </xdr:nvPicPr>
      <xdr:blipFill>
        <a:blip xmlns:r="http://schemas.openxmlformats.org/officeDocument/2006/relationships" r:embed="rId1"/>
        <a:stretch>
          <a:fillRect/>
        </a:stretch>
      </xdr:blipFill>
      <xdr:spPr>
        <a:xfrm>
          <a:off x="1209676" y="38100"/>
          <a:ext cx="720000" cy="71942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7</xdr:col>
      <xdr:colOff>179852</xdr:colOff>
      <xdr:row>16</xdr:row>
      <xdr:rowOff>3174</xdr:rowOff>
    </xdr:from>
    <xdr:to>
      <xdr:col>12</xdr:col>
      <xdr:colOff>85725</xdr:colOff>
      <xdr:row>26</xdr:row>
      <xdr:rowOff>38100</xdr:rowOff>
    </xdr:to>
    <xdr:graphicFrame macro="">
      <xdr:nvGraphicFramePr>
        <xdr:cNvPr id="2" name="Gráfico 1">
          <a:extLst>
            <a:ext uri="{FF2B5EF4-FFF2-40B4-BE49-F238E27FC236}">
              <a16:creationId xmlns:a16="http://schemas.microsoft.com/office/drawing/2014/main" id="{4F7FE0A2-312B-457A-A6F7-009CC458F9D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224116</xdr:colOff>
      <xdr:row>27</xdr:row>
      <xdr:rowOff>180975</xdr:rowOff>
    </xdr:from>
    <xdr:to>
      <xdr:col>12</xdr:col>
      <xdr:colOff>95250</xdr:colOff>
      <xdr:row>38</xdr:row>
      <xdr:rowOff>57151</xdr:rowOff>
    </xdr:to>
    <xdr:graphicFrame macro="">
      <xdr:nvGraphicFramePr>
        <xdr:cNvPr id="3" name="Gráfico 2">
          <a:extLst>
            <a:ext uri="{FF2B5EF4-FFF2-40B4-BE49-F238E27FC236}">
              <a16:creationId xmlns:a16="http://schemas.microsoft.com/office/drawing/2014/main" id="{B3CB11E2-2EDB-4FA0-B966-BC7798657BA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209551</xdr:colOff>
      <xdr:row>40</xdr:row>
      <xdr:rowOff>1680</xdr:rowOff>
    </xdr:from>
    <xdr:to>
      <xdr:col>12</xdr:col>
      <xdr:colOff>76200</xdr:colOff>
      <xdr:row>49</xdr:row>
      <xdr:rowOff>161925</xdr:rowOff>
    </xdr:to>
    <xdr:graphicFrame macro="">
      <xdr:nvGraphicFramePr>
        <xdr:cNvPr id="4" name="Gráfico 3">
          <a:extLst>
            <a:ext uri="{FF2B5EF4-FFF2-40B4-BE49-F238E27FC236}">
              <a16:creationId xmlns:a16="http://schemas.microsoft.com/office/drawing/2014/main" id="{F599BE76-2B69-4408-9B86-98E4F566E7D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201705</xdr:colOff>
      <xdr:row>52</xdr:row>
      <xdr:rowOff>20731</xdr:rowOff>
    </xdr:from>
    <xdr:to>
      <xdr:col>12</xdr:col>
      <xdr:colOff>85725</xdr:colOff>
      <xdr:row>62</xdr:row>
      <xdr:rowOff>9525</xdr:rowOff>
    </xdr:to>
    <xdr:graphicFrame macro="">
      <xdr:nvGraphicFramePr>
        <xdr:cNvPr id="5" name="Gráfico 4">
          <a:extLst>
            <a:ext uri="{FF2B5EF4-FFF2-40B4-BE49-F238E27FC236}">
              <a16:creationId xmlns:a16="http://schemas.microsoft.com/office/drawing/2014/main" id="{620224CE-B71C-48E4-94E5-BE80690CA2E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7</xdr:col>
      <xdr:colOff>219075</xdr:colOff>
      <xdr:row>64</xdr:row>
      <xdr:rowOff>0</xdr:rowOff>
    </xdr:from>
    <xdr:to>
      <xdr:col>12</xdr:col>
      <xdr:colOff>95250</xdr:colOff>
      <xdr:row>74</xdr:row>
      <xdr:rowOff>28575</xdr:rowOff>
    </xdr:to>
    <xdr:graphicFrame macro="">
      <xdr:nvGraphicFramePr>
        <xdr:cNvPr id="6" name="Gráfico 5">
          <a:extLst>
            <a:ext uri="{FF2B5EF4-FFF2-40B4-BE49-F238E27FC236}">
              <a16:creationId xmlns:a16="http://schemas.microsoft.com/office/drawing/2014/main" id="{EFAAC196-A136-414F-9262-2B296537B25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228600</xdr:colOff>
      <xdr:row>77</xdr:row>
      <xdr:rowOff>19050</xdr:rowOff>
    </xdr:from>
    <xdr:to>
      <xdr:col>12</xdr:col>
      <xdr:colOff>76200</xdr:colOff>
      <xdr:row>87</xdr:row>
      <xdr:rowOff>19050</xdr:rowOff>
    </xdr:to>
    <xdr:graphicFrame macro="">
      <xdr:nvGraphicFramePr>
        <xdr:cNvPr id="7" name="Gráfico 6">
          <a:extLst>
            <a:ext uri="{FF2B5EF4-FFF2-40B4-BE49-F238E27FC236}">
              <a16:creationId xmlns:a16="http://schemas.microsoft.com/office/drawing/2014/main" id="{787A64AC-203B-4E32-9D4B-1D174485D5C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xdr:col>
      <xdr:colOff>247650</xdr:colOff>
      <xdr:row>88</xdr:row>
      <xdr:rowOff>171450</xdr:rowOff>
    </xdr:from>
    <xdr:to>
      <xdr:col>12</xdr:col>
      <xdr:colOff>57150</xdr:colOff>
      <xdr:row>99</xdr:row>
      <xdr:rowOff>0</xdr:rowOff>
    </xdr:to>
    <xdr:graphicFrame macro="">
      <xdr:nvGraphicFramePr>
        <xdr:cNvPr id="8" name="Gráfico 7">
          <a:extLst>
            <a:ext uri="{FF2B5EF4-FFF2-40B4-BE49-F238E27FC236}">
              <a16:creationId xmlns:a16="http://schemas.microsoft.com/office/drawing/2014/main" id="{8A263AE7-69A4-4FF3-B96E-C20A7F963D9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7</xdr:col>
      <xdr:colOff>295275</xdr:colOff>
      <xdr:row>101</xdr:row>
      <xdr:rowOff>180975</xdr:rowOff>
    </xdr:from>
    <xdr:to>
      <xdr:col>12</xdr:col>
      <xdr:colOff>19050</xdr:colOff>
      <xdr:row>112</xdr:row>
      <xdr:rowOff>19050</xdr:rowOff>
    </xdr:to>
    <xdr:graphicFrame macro="">
      <xdr:nvGraphicFramePr>
        <xdr:cNvPr id="11" name="Gráfico 10">
          <a:extLst>
            <a:ext uri="{FF2B5EF4-FFF2-40B4-BE49-F238E27FC236}">
              <a16:creationId xmlns:a16="http://schemas.microsoft.com/office/drawing/2014/main" id="{5F2A4922-AE72-497A-8826-A60C8B4977D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7</xdr:col>
      <xdr:colOff>476250</xdr:colOff>
      <xdr:row>113</xdr:row>
      <xdr:rowOff>171450</xdr:rowOff>
    </xdr:from>
    <xdr:to>
      <xdr:col>12</xdr:col>
      <xdr:colOff>171450</xdr:colOff>
      <xdr:row>122</xdr:row>
      <xdr:rowOff>171450</xdr:rowOff>
    </xdr:to>
    <xdr:graphicFrame macro="">
      <xdr:nvGraphicFramePr>
        <xdr:cNvPr id="12" name="Gráfico 11">
          <a:extLst>
            <a:ext uri="{FF2B5EF4-FFF2-40B4-BE49-F238E27FC236}">
              <a16:creationId xmlns:a16="http://schemas.microsoft.com/office/drawing/2014/main" id="{82936B86-C7AE-421F-9291-A3327A7562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476250</xdr:colOff>
      <xdr:row>125</xdr:row>
      <xdr:rowOff>171450</xdr:rowOff>
    </xdr:from>
    <xdr:to>
      <xdr:col>12</xdr:col>
      <xdr:colOff>171450</xdr:colOff>
      <xdr:row>134</xdr:row>
      <xdr:rowOff>171450</xdr:rowOff>
    </xdr:to>
    <xdr:graphicFrame macro="">
      <xdr:nvGraphicFramePr>
        <xdr:cNvPr id="13" name="Gráfico 12">
          <a:extLst>
            <a:ext uri="{FF2B5EF4-FFF2-40B4-BE49-F238E27FC236}">
              <a16:creationId xmlns:a16="http://schemas.microsoft.com/office/drawing/2014/main" id="{24156E85-B78A-4A35-87FE-BBFDF0CBCB8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7</xdr:col>
      <xdr:colOff>179852</xdr:colOff>
      <xdr:row>4</xdr:row>
      <xdr:rowOff>3174</xdr:rowOff>
    </xdr:from>
    <xdr:to>
      <xdr:col>12</xdr:col>
      <xdr:colOff>85725</xdr:colOff>
      <xdr:row>13</xdr:row>
      <xdr:rowOff>180975</xdr:rowOff>
    </xdr:to>
    <xdr:graphicFrame macro="">
      <xdr:nvGraphicFramePr>
        <xdr:cNvPr id="9" name="Gráfico 8">
          <a:extLst>
            <a:ext uri="{FF2B5EF4-FFF2-40B4-BE49-F238E27FC236}">
              <a16:creationId xmlns:a16="http://schemas.microsoft.com/office/drawing/2014/main" id="{F901F2BF-2061-47B7-BA58-34031DD177A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7</xdr:col>
      <xdr:colOff>151277</xdr:colOff>
      <xdr:row>4</xdr:row>
      <xdr:rowOff>3174</xdr:rowOff>
    </xdr:from>
    <xdr:to>
      <xdr:col>12</xdr:col>
      <xdr:colOff>57150</xdr:colOff>
      <xdr:row>14</xdr:row>
      <xdr:rowOff>38100</xdr:rowOff>
    </xdr:to>
    <xdr:graphicFrame macro="">
      <xdr:nvGraphicFramePr>
        <xdr:cNvPr id="2" name="Gráfico 1">
          <a:extLst>
            <a:ext uri="{FF2B5EF4-FFF2-40B4-BE49-F238E27FC236}">
              <a16:creationId xmlns:a16="http://schemas.microsoft.com/office/drawing/2014/main" id="{E70B6940-B946-4A54-8FE8-6F91295489E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224116</xdr:colOff>
      <xdr:row>15</xdr:row>
      <xdr:rowOff>180975</xdr:rowOff>
    </xdr:from>
    <xdr:to>
      <xdr:col>12</xdr:col>
      <xdr:colOff>95250</xdr:colOff>
      <xdr:row>26</xdr:row>
      <xdr:rowOff>57151</xdr:rowOff>
    </xdr:to>
    <xdr:graphicFrame macro="">
      <xdr:nvGraphicFramePr>
        <xdr:cNvPr id="3" name="Gráfico 2">
          <a:extLst>
            <a:ext uri="{FF2B5EF4-FFF2-40B4-BE49-F238E27FC236}">
              <a16:creationId xmlns:a16="http://schemas.microsoft.com/office/drawing/2014/main" id="{719D613F-0265-4B30-8C17-0473ACAEF7D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209551</xdr:colOff>
      <xdr:row>28</xdr:row>
      <xdr:rowOff>1680</xdr:rowOff>
    </xdr:from>
    <xdr:to>
      <xdr:col>12</xdr:col>
      <xdr:colOff>76200</xdr:colOff>
      <xdr:row>37</xdr:row>
      <xdr:rowOff>161925</xdr:rowOff>
    </xdr:to>
    <xdr:graphicFrame macro="">
      <xdr:nvGraphicFramePr>
        <xdr:cNvPr id="4" name="Gráfico 3">
          <a:extLst>
            <a:ext uri="{FF2B5EF4-FFF2-40B4-BE49-F238E27FC236}">
              <a16:creationId xmlns:a16="http://schemas.microsoft.com/office/drawing/2014/main" id="{9C315E7B-59B6-49C8-85FC-8EE1A6C0AA4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201705</xdr:colOff>
      <xdr:row>40</xdr:row>
      <xdr:rowOff>20731</xdr:rowOff>
    </xdr:from>
    <xdr:to>
      <xdr:col>12</xdr:col>
      <xdr:colOff>85725</xdr:colOff>
      <xdr:row>50</xdr:row>
      <xdr:rowOff>9525</xdr:rowOff>
    </xdr:to>
    <xdr:graphicFrame macro="">
      <xdr:nvGraphicFramePr>
        <xdr:cNvPr id="5" name="Gráfico 4">
          <a:extLst>
            <a:ext uri="{FF2B5EF4-FFF2-40B4-BE49-F238E27FC236}">
              <a16:creationId xmlns:a16="http://schemas.microsoft.com/office/drawing/2014/main" id="{1190AA03-3E04-4482-A881-EB429F1D89D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7</xdr:col>
      <xdr:colOff>228600</xdr:colOff>
      <xdr:row>65</xdr:row>
      <xdr:rowOff>19050</xdr:rowOff>
    </xdr:from>
    <xdr:to>
      <xdr:col>12</xdr:col>
      <xdr:colOff>76200</xdr:colOff>
      <xdr:row>75</xdr:row>
      <xdr:rowOff>19050</xdr:rowOff>
    </xdr:to>
    <xdr:graphicFrame macro="">
      <xdr:nvGraphicFramePr>
        <xdr:cNvPr id="7" name="Gráfico 6">
          <a:extLst>
            <a:ext uri="{FF2B5EF4-FFF2-40B4-BE49-F238E27FC236}">
              <a16:creationId xmlns:a16="http://schemas.microsoft.com/office/drawing/2014/main" id="{734E6F97-34DE-49C8-A99C-44760AE7D24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247650</xdr:colOff>
      <xdr:row>76</xdr:row>
      <xdr:rowOff>171450</xdr:rowOff>
    </xdr:from>
    <xdr:to>
      <xdr:col>12</xdr:col>
      <xdr:colOff>57150</xdr:colOff>
      <xdr:row>87</xdr:row>
      <xdr:rowOff>0</xdr:rowOff>
    </xdr:to>
    <xdr:graphicFrame macro="">
      <xdr:nvGraphicFramePr>
        <xdr:cNvPr id="8" name="Gráfico 7">
          <a:extLst>
            <a:ext uri="{FF2B5EF4-FFF2-40B4-BE49-F238E27FC236}">
              <a16:creationId xmlns:a16="http://schemas.microsoft.com/office/drawing/2014/main" id="{07E2FA08-1E70-43C7-943B-AB3ACEE2606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xdr:col>
      <xdr:colOff>257175</xdr:colOff>
      <xdr:row>89</xdr:row>
      <xdr:rowOff>180975</xdr:rowOff>
    </xdr:from>
    <xdr:to>
      <xdr:col>12</xdr:col>
      <xdr:colOff>38100</xdr:colOff>
      <xdr:row>100</xdr:row>
      <xdr:rowOff>9525</xdr:rowOff>
    </xdr:to>
    <xdr:graphicFrame macro="">
      <xdr:nvGraphicFramePr>
        <xdr:cNvPr id="9" name="Gráfico 8">
          <a:extLst>
            <a:ext uri="{FF2B5EF4-FFF2-40B4-BE49-F238E27FC236}">
              <a16:creationId xmlns:a16="http://schemas.microsoft.com/office/drawing/2014/main" id="{2FCC1FFD-CDFA-4BBA-8122-FF88D5514A6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7</xdr:col>
      <xdr:colOff>276225</xdr:colOff>
      <xdr:row>101</xdr:row>
      <xdr:rowOff>180975</xdr:rowOff>
    </xdr:from>
    <xdr:to>
      <xdr:col>12</xdr:col>
      <xdr:colOff>19050</xdr:colOff>
      <xdr:row>112</xdr:row>
      <xdr:rowOff>19050</xdr:rowOff>
    </xdr:to>
    <xdr:graphicFrame macro="">
      <xdr:nvGraphicFramePr>
        <xdr:cNvPr id="10" name="Gráfico 9">
          <a:extLst>
            <a:ext uri="{FF2B5EF4-FFF2-40B4-BE49-F238E27FC236}">
              <a16:creationId xmlns:a16="http://schemas.microsoft.com/office/drawing/2014/main" id="{8B096AD7-18DD-47B6-9BF6-565272E9365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7</xdr:col>
      <xdr:colOff>276225</xdr:colOff>
      <xdr:row>113</xdr:row>
      <xdr:rowOff>161925</xdr:rowOff>
    </xdr:from>
    <xdr:to>
      <xdr:col>12</xdr:col>
      <xdr:colOff>0</xdr:colOff>
      <xdr:row>124</xdr:row>
      <xdr:rowOff>9525</xdr:rowOff>
    </xdr:to>
    <xdr:graphicFrame macro="">
      <xdr:nvGraphicFramePr>
        <xdr:cNvPr id="11" name="Gráfico 10">
          <a:extLst>
            <a:ext uri="{FF2B5EF4-FFF2-40B4-BE49-F238E27FC236}">
              <a16:creationId xmlns:a16="http://schemas.microsoft.com/office/drawing/2014/main" id="{5D9F54C9-58A2-4054-ADE4-B175C381236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285750</xdr:colOff>
      <xdr:row>125</xdr:row>
      <xdr:rowOff>180975</xdr:rowOff>
    </xdr:from>
    <xdr:to>
      <xdr:col>11</xdr:col>
      <xdr:colOff>742950</xdr:colOff>
      <xdr:row>136</xdr:row>
      <xdr:rowOff>57150</xdr:rowOff>
    </xdr:to>
    <xdr:graphicFrame macro="">
      <xdr:nvGraphicFramePr>
        <xdr:cNvPr id="12" name="Gráfico 11">
          <a:extLst>
            <a:ext uri="{FF2B5EF4-FFF2-40B4-BE49-F238E27FC236}">
              <a16:creationId xmlns:a16="http://schemas.microsoft.com/office/drawing/2014/main" id="{62DCDFCF-8453-4A33-ABD5-CEB1426E962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7</xdr:col>
      <xdr:colOff>285750</xdr:colOff>
      <xdr:row>137</xdr:row>
      <xdr:rowOff>161925</xdr:rowOff>
    </xdr:from>
    <xdr:to>
      <xdr:col>12</xdr:col>
      <xdr:colOff>9525</xdr:colOff>
      <xdr:row>148</xdr:row>
      <xdr:rowOff>0</xdr:rowOff>
    </xdr:to>
    <xdr:graphicFrame macro="">
      <xdr:nvGraphicFramePr>
        <xdr:cNvPr id="13" name="Gráfico 12">
          <a:extLst>
            <a:ext uri="{FF2B5EF4-FFF2-40B4-BE49-F238E27FC236}">
              <a16:creationId xmlns:a16="http://schemas.microsoft.com/office/drawing/2014/main" id="{862571A6-2B7D-4EF1-9EA4-41F29C44753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7</xdr:col>
      <xdr:colOff>285750</xdr:colOff>
      <xdr:row>149</xdr:row>
      <xdr:rowOff>161925</xdr:rowOff>
    </xdr:from>
    <xdr:to>
      <xdr:col>12</xdr:col>
      <xdr:colOff>9525</xdr:colOff>
      <xdr:row>160</xdr:row>
      <xdr:rowOff>0</xdr:rowOff>
    </xdr:to>
    <xdr:graphicFrame macro="">
      <xdr:nvGraphicFramePr>
        <xdr:cNvPr id="14" name="Gráfico 13">
          <a:extLst>
            <a:ext uri="{FF2B5EF4-FFF2-40B4-BE49-F238E27FC236}">
              <a16:creationId xmlns:a16="http://schemas.microsoft.com/office/drawing/2014/main" id="{23E439D7-765B-4684-8D93-60DE33D6043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7</xdr:col>
      <xdr:colOff>285750</xdr:colOff>
      <xdr:row>173</xdr:row>
      <xdr:rowOff>180976</xdr:rowOff>
    </xdr:from>
    <xdr:to>
      <xdr:col>12</xdr:col>
      <xdr:colOff>9525</xdr:colOff>
      <xdr:row>184</xdr:row>
      <xdr:rowOff>0</xdr:rowOff>
    </xdr:to>
    <xdr:graphicFrame macro="">
      <xdr:nvGraphicFramePr>
        <xdr:cNvPr id="15" name="Gráfico 14">
          <a:extLst>
            <a:ext uri="{FF2B5EF4-FFF2-40B4-BE49-F238E27FC236}">
              <a16:creationId xmlns:a16="http://schemas.microsoft.com/office/drawing/2014/main" id="{BAAEDFB4-B1A1-41CE-8110-4F67958C6D8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7</xdr:col>
      <xdr:colOff>285750</xdr:colOff>
      <xdr:row>185</xdr:row>
      <xdr:rowOff>161925</xdr:rowOff>
    </xdr:from>
    <xdr:to>
      <xdr:col>12</xdr:col>
      <xdr:colOff>9525</xdr:colOff>
      <xdr:row>196</xdr:row>
      <xdr:rowOff>0</xdr:rowOff>
    </xdr:to>
    <xdr:graphicFrame macro="">
      <xdr:nvGraphicFramePr>
        <xdr:cNvPr id="16" name="Gráfico 15">
          <a:extLst>
            <a:ext uri="{FF2B5EF4-FFF2-40B4-BE49-F238E27FC236}">
              <a16:creationId xmlns:a16="http://schemas.microsoft.com/office/drawing/2014/main" id="{00FC1176-47F4-4FE8-904C-DF487AB176A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7</xdr:col>
      <xdr:colOff>285750</xdr:colOff>
      <xdr:row>197</xdr:row>
      <xdr:rowOff>161925</xdr:rowOff>
    </xdr:from>
    <xdr:to>
      <xdr:col>12</xdr:col>
      <xdr:colOff>9525</xdr:colOff>
      <xdr:row>208</xdr:row>
      <xdr:rowOff>0</xdr:rowOff>
    </xdr:to>
    <xdr:graphicFrame macro="">
      <xdr:nvGraphicFramePr>
        <xdr:cNvPr id="17" name="Gráfico 16">
          <a:extLst>
            <a:ext uri="{FF2B5EF4-FFF2-40B4-BE49-F238E27FC236}">
              <a16:creationId xmlns:a16="http://schemas.microsoft.com/office/drawing/2014/main" id="{E945ECB2-4C2A-4AE7-BA1A-7655A9CB90B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7</xdr:col>
      <xdr:colOff>285750</xdr:colOff>
      <xdr:row>209</xdr:row>
      <xdr:rowOff>161925</xdr:rowOff>
    </xdr:from>
    <xdr:to>
      <xdr:col>12</xdr:col>
      <xdr:colOff>9525</xdr:colOff>
      <xdr:row>220</xdr:row>
      <xdr:rowOff>0</xdr:rowOff>
    </xdr:to>
    <xdr:graphicFrame macro="">
      <xdr:nvGraphicFramePr>
        <xdr:cNvPr id="18" name="Gráfico 17">
          <a:extLst>
            <a:ext uri="{FF2B5EF4-FFF2-40B4-BE49-F238E27FC236}">
              <a16:creationId xmlns:a16="http://schemas.microsoft.com/office/drawing/2014/main" id="{FB566271-3425-4588-A50D-5AA0C9F0011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7</xdr:col>
      <xdr:colOff>285750</xdr:colOff>
      <xdr:row>221</xdr:row>
      <xdr:rowOff>161925</xdr:rowOff>
    </xdr:from>
    <xdr:to>
      <xdr:col>12</xdr:col>
      <xdr:colOff>9525</xdr:colOff>
      <xdr:row>232</xdr:row>
      <xdr:rowOff>0</xdr:rowOff>
    </xdr:to>
    <xdr:graphicFrame macro="">
      <xdr:nvGraphicFramePr>
        <xdr:cNvPr id="19" name="Gráfico 18">
          <a:extLst>
            <a:ext uri="{FF2B5EF4-FFF2-40B4-BE49-F238E27FC236}">
              <a16:creationId xmlns:a16="http://schemas.microsoft.com/office/drawing/2014/main" id="{263E754C-C023-4D2F-9E9D-572EEA7220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7</xdr:col>
      <xdr:colOff>285750</xdr:colOff>
      <xdr:row>233</xdr:row>
      <xdr:rowOff>161925</xdr:rowOff>
    </xdr:from>
    <xdr:to>
      <xdr:col>12</xdr:col>
      <xdr:colOff>9525</xdr:colOff>
      <xdr:row>244</xdr:row>
      <xdr:rowOff>0</xdr:rowOff>
    </xdr:to>
    <xdr:graphicFrame macro="">
      <xdr:nvGraphicFramePr>
        <xdr:cNvPr id="20" name="Gráfico 19">
          <a:extLst>
            <a:ext uri="{FF2B5EF4-FFF2-40B4-BE49-F238E27FC236}">
              <a16:creationId xmlns:a16="http://schemas.microsoft.com/office/drawing/2014/main" id="{236EEF54-263F-4CF4-90B9-C4DA69D4763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7</xdr:col>
      <xdr:colOff>285750</xdr:colOff>
      <xdr:row>245</xdr:row>
      <xdr:rowOff>161925</xdr:rowOff>
    </xdr:from>
    <xdr:to>
      <xdr:col>12</xdr:col>
      <xdr:colOff>9525</xdr:colOff>
      <xdr:row>256</xdr:row>
      <xdr:rowOff>0</xdr:rowOff>
    </xdr:to>
    <xdr:graphicFrame macro="">
      <xdr:nvGraphicFramePr>
        <xdr:cNvPr id="21" name="Gráfico 20">
          <a:extLst>
            <a:ext uri="{FF2B5EF4-FFF2-40B4-BE49-F238E27FC236}">
              <a16:creationId xmlns:a16="http://schemas.microsoft.com/office/drawing/2014/main" id="{213B9404-5359-496E-9833-7ADAA1C8CC5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7</xdr:col>
      <xdr:colOff>285750</xdr:colOff>
      <xdr:row>161</xdr:row>
      <xdr:rowOff>161925</xdr:rowOff>
    </xdr:from>
    <xdr:to>
      <xdr:col>12</xdr:col>
      <xdr:colOff>9525</xdr:colOff>
      <xdr:row>172</xdr:row>
      <xdr:rowOff>0</xdr:rowOff>
    </xdr:to>
    <xdr:graphicFrame macro="">
      <xdr:nvGraphicFramePr>
        <xdr:cNvPr id="23" name="Gráfico 22">
          <a:extLst>
            <a:ext uri="{FF2B5EF4-FFF2-40B4-BE49-F238E27FC236}">
              <a16:creationId xmlns:a16="http://schemas.microsoft.com/office/drawing/2014/main" id="{2D7892E0-0B04-4DBF-BC34-44F97C511FE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7</xdr:col>
      <xdr:colOff>285750</xdr:colOff>
      <xdr:row>257</xdr:row>
      <xdr:rowOff>161925</xdr:rowOff>
    </xdr:from>
    <xdr:to>
      <xdr:col>12</xdr:col>
      <xdr:colOff>9525</xdr:colOff>
      <xdr:row>268</xdr:row>
      <xdr:rowOff>0</xdr:rowOff>
    </xdr:to>
    <xdr:graphicFrame macro="">
      <xdr:nvGraphicFramePr>
        <xdr:cNvPr id="24" name="Gráfico 23">
          <a:extLst>
            <a:ext uri="{FF2B5EF4-FFF2-40B4-BE49-F238E27FC236}">
              <a16:creationId xmlns:a16="http://schemas.microsoft.com/office/drawing/2014/main" id="{C3E08EDE-2F30-48B6-8A65-EACE0556A49C}"/>
            </a:ext>
            <a:ext uri="{147F2762-F138-4A5C-976F-8EAC2B608ADB}">
              <a16:predDERef xmlns:a16="http://schemas.microsoft.com/office/drawing/2014/main" pred="{2D7892E0-0B04-4DBF-BC34-44F97C511FE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diana.ramirez\Downloads\Plan-de-Accion-Institucional-V-4.0.xlsx" TargetMode="External"/><Relationship Id="rId1" Type="http://schemas.openxmlformats.org/officeDocument/2006/relationships/externalLinkPath" Target="https://caroycuervo-my.sharepoint.com/Users/diana.ramirez/Downloads/Plan-de-Accion-Institucional-V-4.0.xlsx"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https://caroycuervo-my.sharepoint.com/personal/planeacion_caroycuervo_gov_co/Documents/1.%20PLA%20TRD/2023/100.101.17_PLANES/100.101.17.04_PAI/01_PLAN_ACCI&#211;N_INSTITUCIONAL/SEG_PAI/SEG_PAI_2023_V1.xlsx" TargetMode="External"/><Relationship Id="rId1" Type="http://schemas.openxmlformats.org/officeDocument/2006/relationships/externalLinkPath" Target="https://caroycuervo-my.sharepoint.com/personal/planeacion_caroycuervo_gov_co/Documents/1.%20PLA%20TRD/2023/100.101.17_PLANES/100.101.17.04_PAI/01_PLAN_ACCI&#211;N_INSTITUCIONAL/SEG_PAI/SEG_PAI_2023_V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caroycuervo-my.sharepoint.com/personal/planeacion_caroycuervo_gov_co/Documents/1.%20PLA%20TRD/2023/100.101.17_PLANES/100.101.17.04_PAI/SEGUIMIENTO%20PAI%20y%20PAAC%20-%20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Listas"/>
      <sheetName val="Instructivo"/>
      <sheetName val="Presentación"/>
      <sheetName val="Plan de acción"/>
      <sheetName val="Proyectos de inversión"/>
      <sheetName val="Presupuesto desagregado"/>
      <sheetName val="Plan General de Compras"/>
      <sheetName val="Proyectos de investigación"/>
      <sheetName val="CondicionesGenerales"/>
      <sheetName val="Control de cambios"/>
      <sheetName val="Tabla dinámica"/>
      <sheetName val="Hoja3"/>
      <sheetName val="Hoja1"/>
      <sheetName val="Derechos garantizados"/>
    </sheetNames>
    <sheetDataSet>
      <sheetData sheetId="0"/>
      <sheetData sheetId="1" refreshError="1"/>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Listas"/>
      <sheetName val="Presentación"/>
      <sheetName val="Plan de acción"/>
      <sheetName val="Proyectos de inversión"/>
      <sheetName val="Presupuesto desagregado"/>
      <sheetName val="Proyectos de investigación"/>
      <sheetName val="Plan General de Compras"/>
      <sheetName val="Control de cambios"/>
      <sheetName val="CondicionesGenerales"/>
      <sheetName val="Instructivo"/>
    </sheetNames>
    <sheetDataSet>
      <sheetData sheetId="0">
        <row r="14">
          <cell r="H14" t="str">
            <v>Eje_1._Cultura_de_paz</v>
          </cell>
        </row>
        <row r="15">
          <cell r="H15" t="str">
            <v>Eje_2._Artes_culturas_y_educación_de_la_vida</v>
          </cell>
        </row>
        <row r="16">
          <cell r="H16" t="str">
            <v>Eje_3._Memoria_viva_y_saberes</v>
          </cell>
        </row>
        <row r="17">
          <cell r="H17" t="str">
            <v>Eje_4._Colombia_en_el_planeta_y_en_el_mundo</v>
          </cell>
        </row>
        <row r="18">
          <cell r="H18" t="str">
            <v>Eje_5._Gobernanza_cultural</v>
          </cell>
        </row>
        <row r="19">
          <cell r="H19" t="str">
            <v>Eje_6._Poblaciones_activas</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Índice"/>
      <sheetName val="Presentación Plan de Acción"/>
      <sheetName val="Desplegables"/>
      <sheetName val="Listas"/>
      <sheetName val="Tablas I"/>
      <sheetName val="Tablas II"/>
      <sheetName val="Plan de acción"/>
      <sheetName val="Ejemplos Plan de acción"/>
      <sheetName val="Informe a1"/>
      <sheetName val="Informe a2"/>
      <sheetName val="Informe a3"/>
      <sheetName val="Informe a4"/>
      <sheetName val="Hoja1"/>
      <sheetName val="Derechos garantizados"/>
    </sheetNames>
    <sheetDataSet>
      <sheetData sheetId="0"/>
      <sheetData sheetId="1"/>
      <sheetData sheetId="2"/>
      <sheetData sheetId="3">
        <row r="2">
          <cell r="T2" t="str">
            <v>Grupo de Tecnologías de la Información</v>
          </cell>
        </row>
        <row r="3">
          <cell r="T3" t="str">
            <v xml:space="preserve">Grupo de Gestión Documental </v>
          </cell>
        </row>
        <row r="4">
          <cell r="T4" t="str">
            <v>Grupo de Planeación</v>
          </cell>
        </row>
        <row r="5">
          <cell r="T5" t="str">
            <v>SA - Equipo de Comunicaciones y Prensa</v>
          </cell>
        </row>
      </sheetData>
      <sheetData sheetId="4">
        <row r="3">
          <cell r="A3" t="str">
            <v>Etiquetas de fila</v>
          </cell>
        </row>
        <row r="9">
          <cell r="A9" t="str">
            <v>Formación</v>
          </cell>
        </row>
        <row r="14">
          <cell r="A14" t="str">
            <v>Investigación</v>
          </cell>
        </row>
      </sheetData>
      <sheetData sheetId="5">
        <row r="3">
          <cell r="A3" t="str">
            <v>Etiquetas de fila</v>
          </cell>
        </row>
      </sheetData>
      <sheetData sheetId="6"/>
      <sheetData sheetId="7"/>
      <sheetData sheetId="8"/>
      <sheetData sheetId="9"/>
      <sheetData sheetId="10"/>
      <sheetData sheetId="11"/>
      <sheetData sheetId="12"/>
      <sheetData sheetId="13"/>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73BF9CB7-DC8B-4C89-BF5B-DD373F6633B5}" name="Tabla1" displayName="Tabla1" ref="A38:B43" totalsRowShown="0">
  <autoFilter ref="A38:B43" xr:uid="{289FA206-3372-45F9-BF51-7111BA99E816}"/>
  <tableColumns count="2">
    <tableColumn id="1" xr3:uid="{5181BE2C-F3BB-491D-B8A5-6A8B046362C0}" name="CONVENCIÓN" dataDxfId="7"/>
    <tableColumn id="2" xr3:uid="{0E6B5BB5-3228-44D0-A75C-97E9447FBFB9}" name="DESCRIPCIÓN" dataDxfId="6"/>
  </tableColumns>
  <tableStyleInfo name="TableStyleMedium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DD4609D2-3394-48DE-96C6-92925A2BD36E}" name="Tabla2" displayName="Tabla2" ref="A2:E36" totalsRowShown="0" headerRowDxfId="5">
  <autoFilter ref="A2:E36" xr:uid="{428915A3-A52D-41EE-8491-DD1F80E57B57}"/>
  <tableColumns count="5">
    <tableColumn id="1" xr3:uid="{4014EBC0-2118-43DD-AE4A-DAB04E43DD22}" name="PLAN " dataDxfId="4"/>
    <tableColumn id="2" xr3:uid="{623FA7C3-8B22-4638-BC23-AD07596A6AF6}" name="ACTIVIDADES PROGRAMADAS" dataDxfId="3"/>
    <tableColumn id="3" xr3:uid="{B438182D-3D1E-4087-81AB-695886647374}" name="ACTIVIDADES REPORTADAS" dataDxfId="2"/>
    <tableColumn id="4" xr3:uid="{B6602354-F3A0-458E-8E63-B706FC5F5672}" name="ACTIVIDADES NO REALIZADAS (ID)" dataDxfId="1"/>
    <tableColumn id="5" xr3:uid="{6BEF0639-BDB5-4882-A128-99AA8C242326}" name="ACTIVIDADES REALIZADAS (ID)" dataDxfId="0"/>
  </tableColumns>
  <tableStyleInfo name="TableStyleMedium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41"/>
  <sheetViews>
    <sheetView zoomScale="98" zoomScaleNormal="98" workbookViewId="0">
      <selection activeCell="S26" sqref="S26"/>
    </sheetView>
    <sheetView workbookViewId="1"/>
  </sheetViews>
  <sheetFormatPr baseColWidth="10" defaultColWidth="11.42578125" defaultRowHeight="15" x14ac:dyDescent="0.25"/>
  <cols>
    <col min="1" max="1" width="22" style="1" customWidth="1"/>
    <col min="2" max="2" width="70.85546875" style="1" customWidth="1"/>
    <col min="3" max="3" width="42.42578125" style="1" bestFit="1" customWidth="1"/>
    <col min="4" max="4" width="53.140625" style="1" customWidth="1"/>
    <col min="5" max="5" width="41.28515625" style="1" customWidth="1"/>
    <col min="6" max="6" width="27.7109375" style="1" bestFit="1" customWidth="1"/>
    <col min="7" max="7" width="34.28515625" style="1" bestFit="1" customWidth="1"/>
    <col min="8" max="8" width="36.140625" style="1" customWidth="1"/>
    <col min="9" max="9" width="26.140625" style="1" customWidth="1"/>
    <col min="10" max="10" width="24.42578125" style="1" bestFit="1" customWidth="1"/>
    <col min="11" max="12" width="11.42578125" style="1"/>
    <col min="13" max="24" width="34.140625" style="18" customWidth="1"/>
    <col min="25" max="16384" width="11.42578125" style="1"/>
  </cols>
  <sheetData>
    <row r="1" spans="1:24" ht="30.75" thickBot="1" x14ac:dyDescent="0.3">
      <c r="A1" s="1" t="s">
        <v>0</v>
      </c>
      <c r="B1" s="7" t="s">
        <v>1</v>
      </c>
      <c r="C1" s="7" t="s">
        <v>2</v>
      </c>
      <c r="D1" s="11" t="s">
        <v>3</v>
      </c>
      <c r="E1" s="7" t="s">
        <v>4</v>
      </c>
      <c r="F1" s="11" t="s">
        <v>5</v>
      </c>
      <c r="G1" s="7" t="s">
        <v>6</v>
      </c>
      <c r="H1" s="7" t="s">
        <v>7</v>
      </c>
      <c r="I1" s="7" t="s">
        <v>8</v>
      </c>
      <c r="J1" s="7" t="s">
        <v>9</v>
      </c>
      <c r="M1" s="11" t="s">
        <v>10</v>
      </c>
      <c r="N1" s="11" t="s">
        <v>11</v>
      </c>
      <c r="O1" s="7" t="s">
        <v>12</v>
      </c>
      <c r="P1" s="7" t="s">
        <v>13</v>
      </c>
      <c r="Q1" s="11" t="s">
        <v>14</v>
      </c>
      <c r="R1" s="7" t="s">
        <v>15</v>
      </c>
      <c r="S1" s="11" t="s">
        <v>16</v>
      </c>
      <c r="T1" s="7" t="s">
        <v>17</v>
      </c>
      <c r="U1" s="11" t="s">
        <v>18</v>
      </c>
      <c r="V1" s="7" t="s">
        <v>19</v>
      </c>
      <c r="W1" s="7" t="s">
        <v>20</v>
      </c>
      <c r="X1" s="7" t="s">
        <v>21</v>
      </c>
    </row>
    <row r="2" spans="1:24" ht="50.25" customHeight="1" thickBot="1" x14ac:dyDescent="0.3">
      <c r="A2" s="12" t="s">
        <v>22</v>
      </c>
      <c r="B2" s="13" t="s">
        <v>23</v>
      </c>
      <c r="C2" s="8" t="s">
        <v>24</v>
      </c>
      <c r="D2" s="9" t="s">
        <v>25</v>
      </c>
      <c r="E2" s="8" t="s">
        <v>26</v>
      </c>
      <c r="F2" s="9" t="s">
        <v>27</v>
      </c>
      <c r="G2" s="8" t="s">
        <v>28</v>
      </c>
      <c r="H2" s="8" t="s">
        <v>29</v>
      </c>
      <c r="I2" s="8" t="s">
        <v>30</v>
      </c>
      <c r="J2" s="8" t="s">
        <v>31</v>
      </c>
      <c r="M2" s="19" t="s">
        <v>32</v>
      </c>
      <c r="N2" s="19" t="s">
        <v>32</v>
      </c>
      <c r="O2" s="15" t="s">
        <v>33</v>
      </c>
      <c r="P2" s="15" t="s">
        <v>34</v>
      </c>
      <c r="Q2" s="19" t="s">
        <v>35</v>
      </c>
      <c r="R2" s="15" t="s">
        <v>36</v>
      </c>
      <c r="S2" s="19" t="s">
        <v>32</v>
      </c>
      <c r="T2" s="15" t="s">
        <v>37</v>
      </c>
      <c r="U2" s="19" t="s">
        <v>38</v>
      </c>
      <c r="V2" s="15" t="s">
        <v>39</v>
      </c>
      <c r="W2" s="15" t="s">
        <v>40</v>
      </c>
      <c r="X2" s="15" t="s">
        <v>32</v>
      </c>
    </row>
    <row r="3" spans="1:24" ht="45" x14ac:dyDescent="0.25">
      <c r="A3" s="1" t="s">
        <v>0</v>
      </c>
      <c r="B3" s="10" t="s">
        <v>41</v>
      </c>
      <c r="C3" s="8" t="s">
        <v>42</v>
      </c>
      <c r="D3" s="9" t="s">
        <v>43</v>
      </c>
      <c r="E3" s="8" t="s">
        <v>44</v>
      </c>
      <c r="F3" s="1" t="s">
        <v>0</v>
      </c>
      <c r="G3" s="8" t="s">
        <v>45</v>
      </c>
      <c r="H3" s="1" t="s">
        <v>0</v>
      </c>
      <c r="I3" s="1" t="s">
        <v>0</v>
      </c>
      <c r="J3" s="1" t="s">
        <v>0</v>
      </c>
      <c r="M3" s="19" t="s">
        <v>34</v>
      </c>
      <c r="N3" s="19" t="s">
        <v>34</v>
      </c>
      <c r="O3" s="15" t="s">
        <v>46</v>
      </c>
      <c r="P3" s="15" t="s">
        <v>47</v>
      </c>
      <c r="Q3" s="19" t="s">
        <v>48</v>
      </c>
      <c r="R3" s="15" t="s">
        <v>48</v>
      </c>
      <c r="S3" s="19" t="s">
        <v>34</v>
      </c>
      <c r="T3" s="15" t="s">
        <v>49</v>
      </c>
      <c r="U3" s="19" t="s">
        <v>40</v>
      </c>
      <c r="V3" s="15" t="s">
        <v>40</v>
      </c>
      <c r="W3" s="15" t="s">
        <v>33</v>
      </c>
      <c r="X3" s="15" t="s">
        <v>34</v>
      </c>
    </row>
    <row r="4" spans="1:24" ht="30" x14ac:dyDescent="0.25">
      <c r="A4" s="1" t="s">
        <v>0</v>
      </c>
      <c r="B4" s="10" t="s">
        <v>50</v>
      </c>
      <c r="C4" s="1" t="s">
        <v>0</v>
      </c>
      <c r="D4" s="1" t="s">
        <v>0</v>
      </c>
      <c r="E4" s="8" t="s">
        <v>51</v>
      </c>
      <c r="F4" s="1" t="s">
        <v>0</v>
      </c>
      <c r="G4" s="8" t="s">
        <v>52</v>
      </c>
      <c r="H4" s="1" t="s">
        <v>0</v>
      </c>
      <c r="I4" s="1" t="s">
        <v>0</v>
      </c>
      <c r="J4" s="1" t="s">
        <v>0</v>
      </c>
      <c r="M4" s="19" t="s">
        <v>33</v>
      </c>
      <c r="N4" s="19" t="s">
        <v>33</v>
      </c>
      <c r="O4" s="15" t="s">
        <v>38</v>
      </c>
      <c r="P4" s="15" t="s">
        <v>35</v>
      </c>
      <c r="Q4" s="18" t="s">
        <v>0</v>
      </c>
      <c r="R4" s="15" t="s">
        <v>53</v>
      </c>
      <c r="S4" s="19" t="s">
        <v>54</v>
      </c>
      <c r="T4" s="15" t="s">
        <v>55</v>
      </c>
      <c r="U4" s="18" t="s">
        <v>0</v>
      </c>
      <c r="V4" s="15" t="s">
        <v>33</v>
      </c>
      <c r="W4" s="15" t="s">
        <v>34</v>
      </c>
      <c r="X4" s="15" t="s">
        <v>33</v>
      </c>
    </row>
    <row r="5" spans="1:24" ht="30" x14ac:dyDescent="0.25">
      <c r="A5" s="1" t="s">
        <v>0</v>
      </c>
      <c r="B5" s="10" t="s">
        <v>56</v>
      </c>
      <c r="C5" s="1" t="s">
        <v>0</v>
      </c>
      <c r="D5" s="1" t="s">
        <v>0</v>
      </c>
      <c r="E5" s="8" t="s">
        <v>57</v>
      </c>
      <c r="F5" s="1" t="s">
        <v>0</v>
      </c>
      <c r="G5" s="1" t="s">
        <v>0</v>
      </c>
      <c r="H5" s="1" t="s">
        <v>0</v>
      </c>
      <c r="I5" s="1" t="s">
        <v>0</v>
      </c>
      <c r="J5" s="1" t="s">
        <v>0</v>
      </c>
      <c r="M5" s="19" t="s">
        <v>58</v>
      </c>
      <c r="N5" s="19" t="s">
        <v>55</v>
      </c>
      <c r="O5" s="15" t="s">
        <v>47</v>
      </c>
      <c r="P5" s="18" t="s">
        <v>0</v>
      </c>
      <c r="Q5" s="18" t="s">
        <v>0</v>
      </c>
      <c r="R5" s="15" t="s">
        <v>59</v>
      </c>
      <c r="S5" s="18" t="s">
        <v>0</v>
      </c>
      <c r="T5" s="15" t="s">
        <v>53</v>
      </c>
      <c r="U5" s="18" t="s">
        <v>0</v>
      </c>
      <c r="V5" s="15" t="s">
        <v>38</v>
      </c>
      <c r="W5" s="15" t="s">
        <v>47</v>
      </c>
      <c r="X5" s="15" t="s">
        <v>60</v>
      </c>
    </row>
    <row r="6" spans="1:24" ht="30" x14ac:dyDescent="0.25">
      <c r="B6" s="10" t="s">
        <v>17</v>
      </c>
      <c r="C6" s="1" t="s">
        <v>0</v>
      </c>
      <c r="D6" s="1" t="s">
        <v>0</v>
      </c>
      <c r="E6" s="8" t="s">
        <v>61</v>
      </c>
      <c r="F6" s="1" t="s">
        <v>0</v>
      </c>
      <c r="G6" s="1" t="s">
        <v>0</v>
      </c>
      <c r="H6" s="1" t="s">
        <v>0</v>
      </c>
      <c r="I6" s="1" t="s">
        <v>0</v>
      </c>
      <c r="J6" s="1" t="s">
        <v>0</v>
      </c>
      <c r="N6" s="19" t="s">
        <v>60</v>
      </c>
      <c r="O6" s="15" t="s">
        <v>62</v>
      </c>
      <c r="P6" s="18" t="s">
        <v>0</v>
      </c>
      <c r="Q6" s="18" t="s">
        <v>0</v>
      </c>
      <c r="R6" s="18" t="s">
        <v>0</v>
      </c>
      <c r="S6" s="18" t="s">
        <v>0</v>
      </c>
      <c r="T6" s="18" t="s">
        <v>0</v>
      </c>
      <c r="U6" s="18" t="s">
        <v>0</v>
      </c>
      <c r="V6" s="15" t="s">
        <v>46</v>
      </c>
      <c r="W6" s="15" t="s">
        <v>63</v>
      </c>
      <c r="X6" s="15" t="s">
        <v>64</v>
      </c>
    </row>
    <row r="7" spans="1:24" x14ac:dyDescent="0.25">
      <c r="B7" s="10" t="s">
        <v>29</v>
      </c>
      <c r="C7" s="1" t="s">
        <v>0</v>
      </c>
      <c r="D7" s="1" t="s">
        <v>0</v>
      </c>
      <c r="E7" s="8" t="s">
        <v>65</v>
      </c>
      <c r="F7" s="1" t="s">
        <v>0</v>
      </c>
      <c r="G7" s="1" t="s">
        <v>0</v>
      </c>
      <c r="H7" s="1" t="s">
        <v>0</v>
      </c>
      <c r="I7" s="1" t="s">
        <v>0</v>
      </c>
      <c r="J7" s="1" t="s">
        <v>0</v>
      </c>
      <c r="M7" s="18" t="s">
        <v>0</v>
      </c>
      <c r="N7" s="18" t="s">
        <v>0</v>
      </c>
      <c r="O7" s="15" t="s">
        <v>66</v>
      </c>
      <c r="P7" s="18" t="s">
        <v>0</v>
      </c>
      <c r="Q7" s="18" t="s">
        <v>0</v>
      </c>
      <c r="R7" s="18" t="s">
        <v>0</v>
      </c>
      <c r="S7" s="18" t="s">
        <v>0</v>
      </c>
      <c r="T7" s="18" t="s">
        <v>0</v>
      </c>
      <c r="U7" s="18" t="s">
        <v>0</v>
      </c>
      <c r="V7" s="18" t="s">
        <v>0</v>
      </c>
      <c r="W7" s="18" t="s">
        <v>0</v>
      </c>
      <c r="X7" s="18" t="s">
        <v>0</v>
      </c>
    </row>
    <row r="8" spans="1:24" x14ac:dyDescent="0.25">
      <c r="B8" s="10" t="s">
        <v>30</v>
      </c>
      <c r="C8" s="1" t="s">
        <v>0</v>
      </c>
      <c r="D8" s="1" t="s">
        <v>0</v>
      </c>
      <c r="E8" s="8" t="s">
        <v>67</v>
      </c>
      <c r="F8" s="1" t="s">
        <v>0</v>
      </c>
      <c r="G8" s="1" t="s">
        <v>0</v>
      </c>
      <c r="H8" s="1" t="s">
        <v>0</v>
      </c>
      <c r="I8" s="1" t="s">
        <v>0</v>
      </c>
      <c r="J8" s="1" t="s">
        <v>0</v>
      </c>
    </row>
    <row r="9" spans="1:24" x14ac:dyDescent="0.25">
      <c r="B9" s="14" t="s">
        <v>31</v>
      </c>
      <c r="C9" s="1" t="s">
        <v>0</v>
      </c>
      <c r="D9" s="1" t="s">
        <v>0</v>
      </c>
      <c r="E9" s="8" t="s">
        <v>68</v>
      </c>
      <c r="F9" s="1" t="s">
        <v>0</v>
      </c>
      <c r="G9" s="1" t="s">
        <v>0</v>
      </c>
      <c r="H9" s="1" t="s">
        <v>0</v>
      </c>
      <c r="I9" s="1" t="s">
        <v>0</v>
      </c>
      <c r="J9" s="1" t="s">
        <v>0</v>
      </c>
    </row>
    <row r="10" spans="1:24" x14ac:dyDescent="0.25">
      <c r="B10" s="1" t="s">
        <v>0</v>
      </c>
      <c r="C10" s="1" t="s">
        <v>0</v>
      </c>
      <c r="D10" s="1" t="s">
        <v>0</v>
      </c>
      <c r="E10" s="1" t="s">
        <v>0</v>
      </c>
      <c r="F10" s="1" t="s">
        <v>0</v>
      </c>
      <c r="G10" s="1" t="s">
        <v>0</v>
      </c>
      <c r="H10" s="1" t="s">
        <v>0</v>
      </c>
      <c r="I10" s="1" t="s">
        <v>0</v>
      </c>
      <c r="J10" s="1" t="s">
        <v>0</v>
      </c>
    </row>
    <row r="11" spans="1:24" x14ac:dyDescent="0.25">
      <c r="B11" s="1" t="s">
        <v>0</v>
      </c>
      <c r="C11" s="1" t="s">
        <v>0</v>
      </c>
      <c r="D11" s="1" t="s">
        <v>0</v>
      </c>
      <c r="E11" s="1" t="s">
        <v>0</v>
      </c>
      <c r="F11" s="1" t="s">
        <v>0</v>
      </c>
      <c r="G11" s="1" t="s">
        <v>0</v>
      </c>
      <c r="H11" s="1" t="s">
        <v>0</v>
      </c>
      <c r="I11" s="1" t="s">
        <v>0</v>
      </c>
      <c r="J11" s="1" t="s">
        <v>0</v>
      </c>
    </row>
    <row r="12" spans="1:24" x14ac:dyDescent="0.25">
      <c r="B12" s="1" t="s">
        <v>0</v>
      </c>
      <c r="D12" s="1" t="s">
        <v>0</v>
      </c>
      <c r="E12" s="1" t="s">
        <v>0</v>
      </c>
      <c r="F12" s="1" t="s">
        <v>0</v>
      </c>
      <c r="G12" s="1" t="s">
        <v>0</v>
      </c>
      <c r="H12" s="1" t="s">
        <v>0</v>
      </c>
      <c r="I12" s="1" t="s">
        <v>0</v>
      </c>
      <c r="J12" s="1" t="s">
        <v>0</v>
      </c>
    </row>
    <row r="13" spans="1:24" ht="30" x14ac:dyDescent="0.25">
      <c r="B13" s="7" t="s">
        <v>69</v>
      </c>
      <c r="C13" s="7" t="s">
        <v>70</v>
      </c>
      <c r="D13" s="7" t="s">
        <v>71</v>
      </c>
      <c r="E13" s="7" t="s">
        <v>72</v>
      </c>
      <c r="F13" s="7" t="s">
        <v>73</v>
      </c>
      <c r="G13" s="7" t="s">
        <v>74</v>
      </c>
      <c r="H13" s="1" t="s">
        <v>0</v>
      </c>
      <c r="K13" s="18"/>
      <c r="L13" s="18"/>
      <c r="W13" s="1"/>
      <c r="X13" s="1"/>
    </row>
    <row r="14" spans="1:24" ht="45" x14ac:dyDescent="0.25">
      <c r="B14" s="8" t="s">
        <v>75</v>
      </c>
      <c r="C14" s="10" t="s">
        <v>76</v>
      </c>
      <c r="D14" s="8" t="s">
        <v>77</v>
      </c>
      <c r="E14" s="15" t="s">
        <v>78</v>
      </c>
      <c r="F14" s="15" t="s">
        <v>79</v>
      </c>
      <c r="G14" s="16" t="s">
        <v>80</v>
      </c>
      <c r="H14" s="1" t="s">
        <v>0</v>
      </c>
      <c r="K14" s="18"/>
      <c r="L14" s="18"/>
      <c r="W14" s="1"/>
      <c r="X14" s="1"/>
    </row>
    <row r="15" spans="1:24" ht="105" x14ac:dyDescent="0.25">
      <c r="A15" s="1" t="s">
        <v>0</v>
      </c>
      <c r="B15" s="8" t="s">
        <v>81</v>
      </c>
      <c r="C15" s="10" t="s">
        <v>82</v>
      </c>
      <c r="D15" s="8" t="s">
        <v>83</v>
      </c>
      <c r="E15" s="15" t="s">
        <v>84</v>
      </c>
      <c r="F15" s="15" t="s">
        <v>85</v>
      </c>
      <c r="G15" s="16" t="s">
        <v>86</v>
      </c>
      <c r="H15" s="1" t="s">
        <v>0</v>
      </c>
      <c r="K15" s="18"/>
      <c r="L15" s="18"/>
      <c r="W15" s="1"/>
      <c r="X15" s="1"/>
    </row>
    <row r="16" spans="1:24" ht="60" x14ac:dyDescent="0.25">
      <c r="A16" s="1" t="s">
        <v>0</v>
      </c>
      <c r="B16" s="8" t="s">
        <v>87</v>
      </c>
      <c r="C16" s="10" t="s">
        <v>88</v>
      </c>
      <c r="D16" s="8" t="s">
        <v>89</v>
      </c>
      <c r="F16" s="15" t="s">
        <v>90</v>
      </c>
      <c r="G16" s="16" t="s">
        <v>91</v>
      </c>
      <c r="H16" s="1" t="s">
        <v>0</v>
      </c>
      <c r="K16" s="18"/>
      <c r="L16" s="18"/>
      <c r="W16" s="1"/>
      <c r="X16" s="1"/>
    </row>
    <row r="17" spans="1:8" ht="60" x14ac:dyDescent="0.25">
      <c r="A17" s="1" t="s">
        <v>0</v>
      </c>
      <c r="B17" s="8" t="s">
        <v>92</v>
      </c>
      <c r="C17" s="8" t="s">
        <v>93</v>
      </c>
      <c r="D17" s="8" t="s">
        <v>94</v>
      </c>
      <c r="F17" s="1" t="s">
        <v>0</v>
      </c>
      <c r="G17" s="1" t="s">
        <v>0</v>
      </c>
      <c r="H17" s="1" t="s">
        <v>0</v>
      </c>
    </row>
    <row r="18" spans="1:8" ht="75" x14ac:dyDescent="0.25">
      <c r="A18" s="1" t="s">
        <v>0</v>
      </c>
      <c r="B18" s="8" t="s">
        <v>95</v>
      </c>
      <c r="C18" s="10" t="s">
        <v>96</v>
      </c>
      <c r="D18" s="8" t="s">
        <v>97</v>
      </c>
      <c r="F18" s="1" t="s">
        <v>0</v>
      </c>
      <c r="G18" s="1" t="s">
        <v>0</v>
      </c>
      <c r="H18" s="1" t="s">
        <v>0</v>
      </c>
    </row>
    <row r="19" spans="1:8" ht="60" x14ac:dyDescent="0.25">
      <c r="A19" s="1" t="s">
        <v>0</v>
      </c>
      <c r="B19" s="1" t="s">
        <v>0</v>
      </c>
      <c r="C19" s="10" t="s">
        <v>98</v>
      </c>
      <c r="D19" s="8" t="s">
        <v>99</v>
      </c>
      <c r="F19" s="1" t="s">
        <v>0</v>
      </c>
      <c r="G19" s="1" t="s">
        <v>0</v>
      </c>
      <c r="H19" s="1" t="s">
        <v>0</v>
      </c>
    </row>
    <row r="20" spans="1:8" ht="60" x14ac:dyDescent="0.25">
      <c r="A20" s="1" t="s">
        <v>0</v>
      </c>
      <c r="B20" s="1" t="s">
        <v>0</v>
      </c>
      <c r="C20" s="10" t="s">
        <v>100</v>
      </c>
      <c r="D20" s="8" t="s">
        <v>101</v>
      </c>
      <c r="F20" s="1" t="s">
        <v>0</v>
      </c>
      <c r="G20" s="1" t="s">
        <v>0</v>
      </c>
      <c r="H20" s="1" t="s">
        <v>0</v>
      </c>
    </row>
    <row r="21" spans="1:8" ht="60" x14ac:dyDescent="0.25">
      <c r="A21" s="1" t="s">
        <v>0</v>
      </c>
      <c r="B21" s="1" t="s">
        <v>0</v>
      </c>
      <c r="C21" s="10" t="s">
        <v>102</v>
      </c>
      <c r="D21" s="8" t="s">
        <v>103</v>
      </c>
      <c r="F21" s="1" t="s">
        <v>0</v>
      </c>
      <c r="G21" s="1" t="s">
        <v>0</v>
      </c>
      <c r="H21" s="1" t="s">
        <v>0</v>
      </c>
    </row>
    <row r="22" spans="1:8" ht="75" x14ac:dyDescent="0.25">
      <c r="A22" s="1" t="s">
        <v>0</v>
      </c>
      <c r="B22" s="1" t="s">
        <v>0</v>
      </c>
      <c r="C22" s="10" t="s">
        <v>104</v>
      </c>
      <c r="D22" s="8" t="s">
        <v>105</v>
      </c>
      <c r="F22" s="1" t="s">
        <v>0</v>
      </c>
      <c r="G22" s="1" t="s">
        <v>0</v>
      </c>
      <c r="H22" s="1" t="s">
        <v>0</v>
      </c>
    </row>
    <row r="23" spans="1:8" ht="60" x14ac:dyDescent="0.25">
      <c r="A23" s="1" t="s">
        <v>0</v>
      </c>
      <c r="B23" s="1" t="s">
        <v>0</v>
      </c>
      <c r="C23" s="10" t="s">
        <v>106</v>
      </c>
      <c r="D23" s="8" t="s">
        <v>107</v>
      </c>
      <c r="F23" s="1" t="s">
        <v>0</v>
      </c>
      <c r="G23" s="1" t="s">
        <v>0</v>
      </c>
      <c r="H23" s="1" t="s">
        <v>0</v>
      </c>
    </row>
    <row r="24" spans="1:8" ht="114" customHeight="1" x14ac:dyDescent="0.25">
      <c r="A24" s="1" t="s">
        <v>0</v>
      </c>
      <c r="B24" s="1" t="s">
        <v>0</v>
      </c>
      <c r="C24" s="10" t="s">
        <v>108</v>
      </c>
      <c r="D24" s="8" t="s">
        <v>109</v>
      </c>
      <c r="F24" s="1" t="s">
        <v>0</v>
      </c>
      <c r="G24" s="1" t="s">
        <v>0</v>
      </c>
      <c r="H24" s="1" t="s">
        <v>0</v>
      </c>
    </row>
    <row r="25" spans="1:8" ht="70.5" customHeight="1" x14ac:dyDescent="0.25">
      <c r="C25" s="10" t="s">
        <v>110</v>
      </c>
      <c r="D25" s="8" t="s">
        <v>111</v>
      </c>
      <c r="F25" s="1" t="s">
        <v>0</v>
      </c>
      <c r="G25" s="1" t="s">
        <v>0</v>
      </c>
      <c r="H25" s="1" t="s">
        <v>0</v>
      </c>
    </row>
    <row r="26" spans="1:8" ht="60" x14ac:dyDescent="0.25">
      <c r="C26" s="10" t="s">
        <v>112</v>
      </c>
      <c r="D26" s="8" t="s">
        <v>113</v>
      </c>
      <c r="F26" s="1" t="s">
        <v>0</v>
      </c>
      <c r="G26" s="1" t="s">
        <v>0</v>
      </c>
      <c r="H26" s="1" t="s">
        <v>0</v>
      </c>
    </row>
    <row r="27" spans="1:8" ht="75" x14ac:dyDescent="0.25">
      <c r="C27" s="10" t="s">
        <v>114</v>
      </c>
      <c r="D27" s="8" t="s">
        <v>115</v>
      </c>
      <c r="E27" s="1" t="s">
        <v>0</v>
      </c>
      <c r="F27" s="1" t="s">
        <v>0</v>
      </c>
      <c r="G27" s="1" t="s">
        <v>0</v>
      </c>
      <c r="H27" s="1" t="s">
        <v>0</v>
      </c>
    </row>
    <row r="28" spans="1:8" ht="89.25" customHeight="1" x14ac:dyDescent="0.25">
      <c r="C28" s="10" t="s">
        <v>116</v>
      </c>
      <c r="D28" s="8" t="s">
        <v>117</v>
      </c>
      <c r="E28" s="1" t="s">
        <v>0</v>
      </c>
      <c r="F28" s="1" t="s">
        <v>0</v>
      </c>
      <c r="G28" s="1" t="s">
        <v>0</v>
      </c>
      <c r="H28" s="1" t="s">
        <v>0</v>
      </c>
    </row>
    <row r="29" spans="1:8" ht="30" x14ac:dyDescent="0.25">
      <c r="C29" s="10" t="s">
        <v>118</v>
      </c>
      <c r="D29" s="8" t="s">
        <v>119</v>
      </c>
      <c r="E29" s="1" t="s">
        <v>0</v>
      </c>
      <c r="F29" s="1" t="s">
        <v>0</v>
      </c>
      <c r="G29" s="1" t="s">
        <v>0</v>
      </c>
      <c r="H29" s="1" t="s">
        <v>0</v>
      </c>
    </row>
    <row r="30" spans="1:8" x14ac:dyDescent="0.25">
      <c r="C30" s="10" t="s">
        <v>120</v>
      </c>
      <c r="D30" s="1" t="s">
        <v>0</v>
      </c>
      <c r="E30" s="1" t="s">
        <v>0</v>
      </c>
      <c r="F30" s="1" t="s">
        <v>0</v>
      </c>
      <c r="G30" s="1" t="s">
        <v>0</v>
      </c>
      <c r="H30" s="1" t="s">
        <v>0</v>
      </c>
    </row>
    <row r="31" spans="1:8" x14ac:dyDescent="0.25">
      <c r="C31" s="10" t="s">
        <v>121</v>
      </c>
      <c r="D31" s="1" t="s">
        <v>0</v>
      </c>
      <c r="E31" s="1" t="s">
        <v>0</v>
      </c>
      <c r="F31" s="1" t="s">
        <v>0</v>
      </c>
      <c r="G31" s="1" t="s">
        <v>0</v>
      </c>
      <c r="H31" s="1" t="s">
        <v>0</v>
      </c>
    </row>
    <row r="32" spans="1:8" x14ac:dyDescent="0.25">
      <c r="C32" s="10" t="s">
        <v>122</v>
      </c>
      <c r="D32" s="1" t="s">
        <v>0</v>
      </c>
      <c r="E32" s="1" t="s">
        <v>0</v>
      </c>
      <c r="F32" s="1" t="s">
        <v>0</v>
      </c>
      <c r="G32" s="1" t="s">
        <v>0</v>
      </c>
      <c r="H32" s="1" t="s">
        <v>0</v>
      </c>
    </row>
    <row r="33" spans="3:8" x14ac:dyDescent="0.25">
      <c r="C33" s="10" t="s">
        <v>123</v>
      </c>
      <c r="D33" s="1" t="s">
        <v>0</v>
      </c>
      <c r="E33" s="1" t="s">
        <v>0</v>
      </c>
      <c r="F33" s="1" t="s">
        <v>0</v>
      </c>
      <c r="G33" s="1" t="s">
        <v>0</v>
      </c>
      <c r="H33" s="1" t="s">
        <v>0</v>
      </c>
    </row>
    <row r="34" spans="3:8" x14ac:dyDescent="0.25">
      <c r="C34" s="10" t="s">
        <v>124</v>
      </c>
      <c r="D34" s="1" t="s">
        <v>0</v>
      </c>
      <c r="E34" s="1" t="s">
        <v>0</v>
      </c>
      <c r="F34" s="1" t="s">
        <v>0</v>
      </c>
      <c r="G34" s="1" t="s">
        <v>0</v>
      </c>
      <c r="H34" s="1" t="s">
        <v>0</v>
      </c>
    </row>
    <row r="35" spans="3:8" ht="45" x14ac:dyDescent="0.25">
      <c r="C35" s="10" t="s">
        <v>125</v>
      </c>
    </row>
    <row r="36" spans="3:8" ht="30" x14ac:dyDescent="0.25">
      <c r="C36" s="10" t="s">
        <v>126</v>
      </c>
    </row>
    <row r="37" spans="3:8" ht="45" x14ac:dyDescent="0.25">
      <c r="C37" s="10" t="s">
        <v>127</v>
      </c>
    </row>
    <row r="38" spans="3:8" ht="30" x14ac:dyDescent="0.25">
      <c r="C38" s="10" t="s">
        <v>128</v>
      </c>
    </row>
    <row r="39" spans="3:8" ht="45" x14ac:dyDescent="0.25">
      <c r="C39" s="10" t="s">
        <v>129</v>
      </c>
    </row>
    <row r="40" spans="3:8" x14ac:dyDescent="0.25">
      <c r="C40" s="10" t="s">
        <v>122</v>
      </c>
    </row>
    <row r="41" spans="3:8" x14ac:dyDescent="0.25">
      <c r="C41" s="10" t="s">
        <v>119</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72E9D0-DB2D-4995-9A6F-471511D7640C}">
  <dimension ref="B1:AK6"/>
  <sheetViews>
    <sheetView topLeftCell="K1" zoomScale="120" zoomScaleNormal="120" workbookViewId="0">
      <pane ySplit="5" topLeftCell="A6" activePane="bottomLeft" state="frozen"/>
      <selection activeCell="S1" sqref="S1"/>
      <selection pane="bottomLeft" activeCell="L6" sqref="L6"/>
    </sheetView>
    <sheetView workbookViewId="1"/>
  </sheetViews>
  <sheetFormatPr baseColWidth="10" defaultColWidth="11.42578125" defaultRowHeight="15.75" x14ac:dyDescent="0.25"/>
  <cols>
    <col min="1" max="1" width="4.28515625" style="2" customWidth="1"/>
    <col min="2" max="2" width="28.42578125" style="2" customWidth="1"/>
    <col min="3" max="3" width="25.7109375" style="2" bestFit="1" customWidth="1"/>
    <col min="4" max="4" width="27" style="2" customWidth="1"/>
    <col min="5" max="5" width="28.85546875" style="2" customWidth="1"/>
    <col min="6" max="6" width="30.7109375" style="2" customWidth="1"/>
    <col min="7" max="7" width="19.85546875" style="2" bestFit="1" customWidth="1"/>
    <col min="8" max="8" width="19.85546875" style="2" customWidth="1"/>
    <col min="9" max="9" width="19.140625" style="4" customWidth="1"/>
    <col min="10" max="10" width="31.85546875" style="3" customWidth="1"/>
    <col min="11" max="11" width="21.28515625" style="3" customWidth="1"/>
    <col min="12" max="12" width="73.140625" style="2" customWidth="1"/>
    <col min="13" max="13" width="33.85546875" style="6" customWidth="1"/>
    <col min="14" max="14" width="25.7109375" style="6" customWidth="1"/>
    <col min="15" max="15" width="59.85546875" style="6" customWidth="1"/>
    <col min="16" max="16" width="29.7109375" style="2" bestFit="1" customWidth="1"/>
    <col min="17" max="17" width="44.42578125" style="6" bestFit="1" customWidth="1"/>
    <col min="18" max="18" width="29.42578125" style="2" bestFit="1" customWidth="1"/>
    <col min="19" max="19" width="27.42578125" style="2" bestFit="1" customWidth="1"/>
    <col min="20" max="20" width="20.7109375" style="2" bestFit="1" customWidth="1"/>
    <col min="21" max="21" width="18.42578125" style="2" bestFit="1" customWidth="1"/>
    <col min="22" max="22" width="29.7109375" style="2" bestFit="1" customWidth="1"/>
    <col min="23" max="23" width="16.42578125" style="2" bestFit="1" customWidth="1"/>
    <col min="24" max="24" width="20.7109375" style="2" customWidth="1"/>
    <col min="25" max="25" width="8" style="2" bestFit="1" customWidth="1"/>
    <col min="26" max="26" width="7.7109375" style="2" bestFit="1" customWidth="1"/>
    <col min="27" max="27" width="8.85546875" style="2" bestFit="1" customWidth="1"/>
    <col min="28" max="28" width="8.7109375" style="2" bestFit="1" customWidth="1"/>
    <col min="29" max="29" width="8.140625" style="2" bestFit="1" customWidth="1"/>
    <col min="30" max="30" width="8.85546875" style="2" bestFit="1" customWidth="1"/>
    <col min="31" max="31" width="8.28515625" style="2" bestFit="1" customWidth="1"/>
    <col min="32" max="32" width="8" style="2" bestFit="1" customWidth="1"/>
    <col min="33" max="33" width="7.85546875" style="2" bestFit="1" customWidth="1"/>
    <col min="34" max="34" width="8.42578125" style="2" bestFit="1" customWidth="1"/>
    <col min="35" max="35" width="8" style="2" bestFit="1" customWidth="1"/>
    <col min="36" max="36" width="8.42578125" style="2" bestFit="1" customWidth="1"/>
    <col min="37" max="37" width="10" style="2" bestFit="1" customWidth="1"/>
    <col min="38" max="16384" width="11.42578125" style="2"/>
  </cols>
  <sheetData>
    <row r="1" spans="2:37" ht="46.5" customHeight="1" thickBot="1" x14ac:dyDescent="0.3">
      <c r="B1" s="27" t="s">
        <v>130</v>
      </c>
      <c r="C1" s="28"/>
      <c r="D1" s="28"/>
      <c r="E1" s="30"/>
      <c r="F1" s="29"/>
      <c r="G1" s="29"/>
      <c r="H1" s="46"/>
      <c r="I1" s="6"/>
      <c r="J1" s="6"/>
      <c r="K1" s="6"/>
      <c r="L1" s="6"/>
    </row>
    <row r="2" spans="2:37" ht="16.5" thickBot="1" x14ac:dyDescent="0.3"/>
    <row r="3" spans="2:37" ht="16.5" customHeight="1" thickBot="1" x14ac:dyDescent="0.3">
      <c r="B3" s="27" t="s">
        <v>131</v>
      </c>
      <c r="C3" s="28"/>
      <c r="D3" s="28"/>
      <c r="E3" s="30"/>
      <c r="F3" s="29"/>
      <c r="G3" s="29"/>
      <c r="H3" s="29"/>
      <c r="I3" s="20" t="s">
        <v>132</v>
      </c>
      <c r="J3" s="21"/>
      <c r="K3" s="20" t="s">
        <v>133</v>
      </c>
      <c r="L3" s="23"/>
      <c r="M3" s="35" t="s">
        <v>134</v>
      </c>
      <c r="N3" s="22"/>
      <c r="O3" s="27" t="s">
        <v>135</v>
      </c>
      <c r="P3" s="28"/>
      <c r="Q3" s="42"/>
      <c r="R3" s="20" t="s">
        <v>136</v>
      </c>
      <c r="S3" s="23"/>
      <c r="T3" s="22"/>
      <c r="U3" s="22"/>
      <c r="V3" s="27" t="s">
        <v>137</v>
      </c>
      <c r="W3" s="20" t="s">
        <v>138</v>
      </c>
      <c r="X3" s="21"/>
      <c r="Y3" s="21"/>
      <c r="Z3" s="21"/>
      <c r="AA3" s="21"/>
      <c r="AB3" s="21"/>
      <c r="AC3" s="21"/>
      <c r="AD3" s="21"/>
      <c r="AE3" s="21"/>
      <c r="AF3" s="21"/>
      <c r="AG3" s="21"/>
      <c r="AH3" s="21"/>
      <c r="AI3" s="21"/>
      <c r="AJ3" s="21"/>
      <c r="AK3" s="39"/>
    </row>
    <row r="4" spans="2:37" ht="16.5" customHeight="1" thickBot="1" x14ac:dyDescent="0.3">
      <c r="B4" s="31" t="s">
        <v>139</v>
      </c>
      <c r="C4" s="32"/>
      <c r="D4" s="32"/>
      <c r="E4" s="30"/>
      <c r="F4" s="29"/>
      <c r="G4" s="29"/>
      <c r="H4" s="29"/>
      <c r="I4" s="24" t="s">
        <v>140</v>
      </c>
      <c r="J4" s="25"/>
      <c r="K4" s="36"/>
      <c r="L4" s="36"/>
      <c r="M4" s="36"/>
      <c r="N4" s="37"/>
      <c r="O4" s="43" t="s">
        <v>141</v>
      </c>
      <c r="P4" s="44"/>
      <c r="Q4" s="45"/>
      <c r="R4" s="145" t="s">
        <v>142</v>
      </c>
      <c r="S4" s="145"/>
      <c r="T4" s="145"/>
      <c r="U4" s="38" t="s">
        <v>143</v>
      </c>
      <c r="V4" s="41" t="s">
        <v>144</v>
      </c>
      <c r="W4" s="24" t="s">
        <v>145</v>
      </c>
      <c r="X4" s="40"/>
      <c r="Y4" s="25"/>
      <c r="Z4" s="25"/>
      <c r="AA4" s="25"/>
      <c r="AB4" s="25"/>
      <c r="AC4" s="25"/>
      <c r="AD4" s="25"/>
      <c r="AE4" s="25"/>
      <c r="AF4" s="25"/>
      <c r="AG4" s="25"/>
      <c r="AH4" s="25"/>
      <c r="AI4" s="25"/>
      <c r="AJ4" s="25"/>
      <c r="AK4" s="37"/>
    </row>
    <row r="5" spans="2:37" ht="32.25" thickBot="1" x14ac:dyDescent="0.3">
      <c r="B5" s="34" t="s">
        <v>146</v>
      </c>
      <c r="C5" s="33" t="s">
        <v>1</v>
      </c>
      <c r="D5" s="33" t="s">
        <v>147</v>
      </c>
      <c r="E5" s="33" t="s">
        <v>148</v>
      </c>
      <c r="F5" s="33" t="s">
        <v>70</v>
      </c>
      <c r="G5" s="33" t="s">
        <v>149</v>
      </c>
      <c r="H5" s="33" t="s">
        <v>150</v>
      </c>
      <c r="I5" s="26" t="s">
        <v>151</v>
      </c>
      <c r="J5" s="26" t="s">
        <v>152</v>
      </c>
      <c r="K5" s="26" t="s">
        <v>153</v>
      </c>
      <c r="L5" s="26" t="s">
        <v>154</v>
      </c>
      <c r="M5" s="26" t="s">
        <v>72</v>
      </c>
      <c r="N5" s="26" t="s">
        <v>155</v>
      </c>
      <c r="O5" s="33" t="s">
        <v>156</v>
      </c>
      <c r="P5" s="33" t="s">
        <v>157</v>
      </c>
      <c r="Q5" s="33" t="s">
        <v>158</v>
      </c>
      <c r="R5" s="26" t="s">
        <v>159</v>
      </c>
      <c r="S5" s="26" t="s">
        <v>160</v>
      </c>
      <c r="T5" s="26" t="s">
        <v>161</v>
      </c>
      <c r="U5" s="26" t="s">
        <v>74</v>
      </c>
      <c r="V5" s="33" t="s">
        <v>162</v>
      </c>
      <c r="W5" s="26" t="s">
        <v>163</v>
      </c>
      <c r="X5" s="26" t="s">
        <v>164</v>
      </c>
      <c r="Y5" s="26" t="s">
        <v>165</v>
      </c>
      <c r="Z5" s="26" t="s">
        <v>166</v>
      </c>
      <c r="AA5" s="26" t="s">
        <v>167</v>
      </c>
      <c r="AB5" s="26" t="s">
        <v>168</v>
      </c>
      <c r="AC5" s="26" t="s">
        <v>169</v>
      </c>
      <c r="AD5" s="26" t="s">
        <v>170</v>
      </c>
      <c r="AE5" s="26" t="s">
        <v>171</v>
      </c>
      <c r="AF5" s="26" t="s">
        <v>172</v>
      </c>
      <c r="AG5" s="26" t="s">
        <v>173</v>
      </c>
      <c r="AH5" s="26" t="s">
        <v>174</v>
      </c>
      <c r="AI5" s="26" t="s">
        <v>175</v>
      </c>
      <c r="AJ5" s="26" t="s">
        <v>176</v>
      </c>
      <c r="AK5" s="26" t="s">
        <v>177</v>
      </c>
    </row>
    <row r="6" spans="2:37" ht="207.75" customHeight="1" x14ac:dyDescent="0.25">
      <c r="B6" s="5" t="s">
        <v>178</v>
      </c>
      <c r="C6" s="5" t="s">
        <v>179</v>
      </c>
      <c r="D6" s="5" t="s">
        <v>180</v>
      </c>
      <c r="E6" s="5" t="s">
        <v>181</v>
      </c>
      <c r="F6" s="5" t="s">
        <v>182</v>
      </c>
      <c r="G6" s="5" t="s">
        <v>183</v>
      </c>
      <c r="H6" s="47" t="s">
        <v>184</v>
      </c>
      <c r="I6" s="5" t="s">
        <v>185</v>
      </c>
      <c r="J6" s="5" t="s">
        <v>186</v>
      </c>
      <c r="K6" s="5" t="s">
        <v>187</v>
      </c>
      <c r="L6" s="5" t="s">
        <v>188</v>
      </c>
      <c r="M6" s="17" t="s">
        <v>189</v>
      </c>
      <c r="N6" s="17" t="s">
        <v>190</v>
      </c>
      <c r="O6" s="17" t="s">
        <v>191</v>
      </c>
      <c r="P6" s="5" t="s">
        <v>192</v>
      </c>
      <c r="Q6" s="17" t="s">
        <v>193</v>
      </c>
      <c r="R6" s="5" t="s">
        <v>194</v>
      </c>
      <c r="S6" s="5" t="s">
        <v>195</v>
      </c>
      <c r="T6" s="5" t="s">
        <v>196</v>
      </c>
      <c r="U6" s="5" t="s">
        <v>197</v>
      </c>
      <c r="V6" s="5" t="s">
        <v>198</v>
      </c>
      <c r="W6" s="5" t="s">
        <v>199</v>
      </c>
      <c r="X6" s="5" t="s">
        <v>200</v>
      </c>
      <c r="Y6" s="146" t="s">
        <v>201</v>
      </c>
      <c r="Z6" s="147"/>
      <c r="AA6" s="147"/>
      <c r="AB6" s="147"/>
      <c r="AC6" s="147"/>
      <c r="AD6" s="147"/>
      <c r="AE6" s="147"/>
      <c r="AF6" s="147"/>
      <c r="AG6" s="147"/>
      <c r="AH6" s="147"/>
      <c r="AI6" s="147"/>
      <c r="AJ6" s="148"/>
      <c r="AK6" s="5"/>
    </row>
  </sheetData>
  <autoFilter ref="B5:AK5" xr:uid="{7B744A37-D7B0-44C6-8425-6E86220B5F9D}"/>
  <mergeCells count="2">
    <mergeCell ref="R4:T4"/>
    <mergeCell ref="Y6:AJ6"/>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79738C-D866-43A0-8501-9D814BB75CD0}">
  <dimension ref="A1:CQ448"/>
  <sheetViews>
    <sheetView topLeftCell="BO1" zoomScale="59" zoomScaleNormal="59" workbookViewId="0">
      <pane ySplit="5" topLeftCell="A129" activePane="bottomLeft" state="frozen"/>
      <selection activeCell="S1" sqref="S1"/>
      <selection pane="bottomLeft" sqref="A1:XFD1048576"/>
    </sheetView>
    <sheetView topLeftCell="G114" zoomScale="50" zoomScaleNormal="50" workbookViewId="1">
      <selection activeCell="I131" sqref="I131"/>
    </sheetView>
  </sheetViews>
  <sheetFormatPr baseColWidth="10" defaultColWidth="11.42578125" defaultRowHeight="15.75" x14ac:dyDescent="0.25"/>
  <cols>
    <col min="1" max="1" width="4.28515625" style="75" customWidth="1"/>
    <col min="2" max="2" width="42" style="115" customWidth="1"/>
    <col min="3" max="3" width="27.42578125" style="115" customWidth="1"/>
    <col min="4" max="4" width="30.85546875" style="115" customWidth="1"/>
    <col min="5" max="5" width="45.140625" style="115" customWidth="1"/>
    <col min="6" max="6" width="56.85546875" style="115" customWidth="1"/>
    <col min="7" max="8" width="21" style="115" customWidth="1"/>
    <col min="9" max="9" width="10.140625" style="116" customWidth="1"/>
    <col min="10" max="10" width="37.42578125" style="117" customWidth="1"/>
    <col min="11" max="11" width="11.42578125" style="116" customWidth="1"/>
    <col min="12" max="12" width="73.140625" style="118" customWidth="1"/>
    <col min="13" max="13" width="21.42578125" style="119" customWidth="1"/>
    <col min="14" max="14" width="16.42578125" style="120" customWidth="1"/>
    <col min="15" max="15" width="36.7109375" style="118" customWidth="1"/>
    <col min="16" max="16" width="30.42578125" style="118" customWidth="1"/>
    <col min="17" max="17" width="11.42578125" style="118"/>
    <col min="18" max="18" width="32.42578125" style="118" customWidth="1"/>
    <col min="19" max="19" width="34.85546875" style="118" customWidth="1"/>
    <col min="20" max="20" width="41.28515625" style="118" customWidth="1"/>
    <col min="21" max="21" width="20.85546875" style="118" customWidth="1"/>
    <col min="22" max="22" width="22.28515625" style="118" hidden="1" customWidth="1"/>
    <col min="23" max="23" width="22.28515625" style="121" customWidth="1"/>
    <col min="24" max="24" width="22.28515625" style="119" customWidth="1"/>
    <col min="25" max="37" width="9" style="118" customWidth="1"/>
    <col min="38" max="38" width="14.5703125" style="75" customWidth="1"/>
    <col min="39" max="39" width="29.42578125" style="75" customWidth="1"/>
    <col min="40" max="40" width="29.140625" style="75" customWidth="1"/>
    <col min="41" max="43" width="14.5703125" style="75" customWidth="1"/>
    <col min="44" max="44" width="48.28515625" style="75" customWidth="1"/>
    <col min="45" max="45" width="35.5703125" style="75" customWidth="1"/>
    <col min="46" max="46" width="36.140625" style="75" customWidth="1"/>
    <col min="47" max="47" width="33.7109375" style="75" customWidth="1"/>
    <col min="48" max="48" width="14.5703125" style="75" customWidth="1"/>
    <col min="49" max="49" width="57" style="75" customWidth="1"/>
    <col min="50" max="53" width="14.5703125" style="75" customWidth="1"/>
    <col min="54" max="54" width="17.5703125" style="75" customWidth="1"/>
    <col min="55" max="55" width="53.85546875" style="75" customWidth="1"/>
    <col min="56" max="56" width="28.7109375" style="75" customWidth="1"/>
    <col min="57" max="57" width="20.5703125" style="75" customWidth="1"/>
    <col min="58" max="58" width="14.5703125" style="75" customWidth="1"/>
    <col min="59" max="59" width="25.140625" style="75" customWidth="1"/>
    <col min="60" max="60" width="42.140625" style="75" customWidth="1"/>
    <col min="61" max="66" width="14.5703125" style="75" customWidth="1"/>
    <col min="67" max="67" width="21.85546875" style="75" customWidth="1"/>
    <col min="68" max="76" width="14.5703125" style="75" customWidth="1"/>
    <col min="77" max="78" width="20.28515625" style="75" customWidth="1"/>
    <col min="79" max="79" width="21" style="75" customWidth="1"/>
    <col min="80" max="80" width="20.28515625" style="75" customWidth="1"/>
    <col min="81" max="81" width="23.42578125" style="75" customWidth="1"/>
    <col min="82" max="82" width="20.28515625" style="75" customWidth="1"/>
    <col min="83" max="83" width="20.85546875" style="75" customWidth="1"/>
    <col min="84" max="84" width="20.28515625" style="75" customWidth="1"/>
    <col min="85" max="85" width="21.140625" style="75" customWidth="1"/>
    <col min="86" max="95" width="11.42578125" style="75"/>
    <col min="96" max="16384" width="11.42578125" style="118"/>
  </cols>
  <sheetData>
    <row r="1" spans="2:85" ht="63" customHeight="1" x14ac:dyDescent="0.25">
      <c r="B1" s="73"/>
      <c r="C1" s="149" t="s">
        <v>202</v>
      </c>
      <c r="D1" s="149"/>
      <c r="E1" s="149"/>
      <c r="F1" s="149"/>
      <c r="G1" s="149"/>
      <c r="H1" s="149"/>
      <c r="I1" s="149"/>
      <c r="J1" s="149"/>
      <c r="K1" s="149"/>
      <c r="L1" s="149"/>
      <c r="M1" s="71" t="s">
        <v>203</v>
      </c>
      <c r="N1" s="74"/>
      <c r="O1" s="75"/>
      <c r="P1" s="75"/>
      <c r="Q1" s="75"/>
      <c r="R1" s="75"/>
      <c r="S1" s="75"/>
      <c r="T1" s="75"/>
      <c r="U1" s="75"/>
      <c r="V1" s="75"/>
      <c r="W1" s="76"/>
      <c r="X1" s="77"/>
      <c r="Y1" s="75"/>
      <c r="Z1" s="75"/>
      <c r="AA1" s="75"/>
      <c r="AB1" s="75"/>
      <c r="AC1" s="75"/>
      <c r="AD1" s="75"/>
      <c r="AE1" s="75"/>
      <c r="AF1" s="75"/>
      <c r="AG1" s="75"/>
      <c r="AH1" s="75"/>
      <c r="AI1" s="75"/>
      <c r="AJ1" s="75"/>
      <c r="AK1" s="75"/>
      <c r="AL1" s="150" t="s">
        <v>204</v>
      </c>
      <c r="AM1" s="151"/>
      <c r="AN1" s="152"/>
      <c r="AO1" s="150" t="s">
        <v>205</v>
      </c>
      <c r="AP1" s="151"/>
      <c r="AQ1" s="152"/>
      <c r="AR1" s="150" t="s">
        <v>206</v>
      </c>
      <c r="AS1" s="151"/>
      <c r="AT1" s="152"/>
      <c r="AU1" s="156" t="s">
        <v>207</v>
      </c>
      <c r="AV1" s="150" t="s">
        <v>208</v>
      </c>
      <c r="AW1" s="151"/>
      <c r="AX1" s="152"/>
      <c r="AY1" s="150" t="s">
        <v>209</v>
      </c>
      <c r="AZ1" s="151"/>
      <c r="BA1" s="152"/>
      <c r="BB1" s="150" t="s">
        <v>210</v>
      </c>
      <c r="BC1" s="151"/>
      <c r="BD1" s="152"/>
      <c r="BE1" s="156" t="s">
        <v>211</v>
      </c>
      <c r="BF1" s="150" t="s">
        <v>212</v>
      </c>
      <c r="BG1" s="151"/>
      <c r="BH1" s="152"/>
      <c r="BI1" s="150" t="s">
        <v>213</v>
      </c>
      <c r="BJ1" s="151"/>
      <c r="BK1" s="152"/>
      <c r="BL1" s="150" t="s">
        <v>214</v>
      </c>
      <c r="BM1" s="151"/>
      <c r="BN1" s="152"/>
      <c r="BO1" s="156" t="s">
        <v>215</v>
      </c>
      <c r="BP1" s="150" t="s">
        <v>216</v>
      </c>
      <c r="BQ1" s="151"/>
      <c r="BR1" s="152"/>
      <c r="BS1" s="150" t="s">
        <v>217</v>
      </c>
      <c r="BT1" s="151"/>
      <c r="BU1" s="152"/>
      <c r="BV1" s="150" t="s">
        <v>218</v>
      </c>
      <c r="BW1" s="151"/>
      <c r="BX1" s="152"/>
      <c r="BY1" s="156" t="s">
        <v>219</v>
      </c>
      <c r="BZ1" s="78"/>
      <c r="CA1" s="78"/>
      <c r="CB1" s="78"/>
      <c r="CC1" s="78"/>
      <c r="CD1" s="78"/>
      <c r="CE1" s="78"/>
      <c r="CF1" s="78"/>
      <c r="CG1" s="78"/>
    </row>
    <row r="2" spans="2:85" s="75" customFormat="1" ht="32.25" customHeight="1" thickBot="1" x14ac:dyDescent="0.3">
      <c r="B2" s="79"/>
      <c r="C2" s="79"/>
      <c r="D2" s="79"/>
      <c r="E2" s="79"/>
      <c r="F2" s="79"/>
      <c r="G2" s="79"/>
      <c r="H2" s="79"/>
      <c r="I2" s="61"/>
      <c r="J2" s="60"/>
      <c r="K2" s="61"/>
      <c r="M2" s="77"/>
      <c r="N2" s="74"/>
      <c r="W2" s="76"/>
      <c r="X2" s="77"/>
      <c r="AL2" s="153"/>
      <c r="AM2" s="154"/>
      <c r="AN2" s="155"/>
      <c r="AO2" s="153"/>
      <c r="AP2" s="154"/>
      <c r="AQ2" s="155"/>
      <c r="AR2" s="153"/>
      <c r="AS2" s="154"/>
      <c r="AT2" s="155"/>
      <c r="AU2" s="157"/>
      <c r="AV2" s="153"/>
      <c r="AW2" s="154"/>
      <c r="AX2" s="155"/>
      <c r="AY2" s="153"/>
      <c r="AZ2" s="154"/>
      <c r="BA2" s="155"/>
      <c r="BB2" s="153"/>
      <c r="BC2" s="154"/>
      <c r="BD2" s="155"/>
      <c r="BE2" s="157"/>
      <c r="BF2" s="153"/>
      <c r="BG2" s="154"/>
      <c r="BH2" s="155"/>
      <c r="BI2" s="153"/>
      <c r="BJ2" s="154"/>
      <c r="BK2" s="155"/>
      <c r="BL2" s="153"/>
      <c r="BM2" s="154"/>
      <c r="BN2" s="155"/>
      <c r="BO2" s="157"/>
      <c r="BP2" s="153"/>
      <c r="BQ2" s="154"/>
      <c r="BR2" s="155"/>
      <c r="BS2" s="153"/>
      <c r="BT2" s="154"/>
      <c r="BU2" s="155"/>
      <c r="BV2" s="153"/>
      <c r="BW2" s="154"/>
      <c r="BX2" s="155"/>
      <c r="BY2" s="157"/>
      <c r="BZ2" s="78"/>
      <c r="CA2" s="78"/>
      <c r="CB2" s="78"/>
      <c r="CC2" s="78"/>
      <c r="CD2" s="78"/>
      <c r="CE2" s="78"/>
      <c r="CF2" s="78"/>
      <c r="CG2" s="78"/>
    </row>
    <row r="3" spans="2:85" ht="45.75" customHeight="1" thickBot="1" x14ac:dyDescent="0.3">
      <c r="B3" s="172" t="s">
        <v>131</v>
      </c>
      <c r="C3" s="173"/>
      <c r="D3" s="173"/>
      <c r="E3" s="173"/>
      <c r="F3" s="173"/>
      <c r="G3" s="173"/>
      <c r="H3" s="174"/>
      <c r="I3" s="158" t="s">
        <v>132</v>
      </c>
      <c r="J3" s="160"/>
      <c r="K3" s="175" t="s">
        <v>133</v>
      </c>
      <c r="L3" s="175"/>
      <c r="M3" s="175" t="s">
        <v>134</v>
      </c>
      <c r="N3" s="177"/>
      <c r="O3" s="172" t="s">
        <v>135</v>
      </c>
      <c r="P3" s="173"/>
      <c r="Q3" s="174"/>
      <c r="R3" s="158" t="s">
        <v>136</v>
      </c>
      <c r="S3" s="159"/>
      <c r="T3" s="160"/>
      <c r="U3" s="161" t="s">
        <v>143</v>
      </c>
      <c r="V3" s="80" t="s">
        <v>137</v>
      </c>
      <c r="W3" s="163" t="s">
        <v>138</v>
      </c>
      <c r="X3" s="164"/>
      <c r="Y3" s="164"/>
      <c r="Z3" s="164"/>
      <c r="AA3" s="164"/>
      <c r="AB3" s="164"/>
      <c r="AC3" s="164"/>
      <c r="AD3" s="164"/>
      <c r="AE3" s="164"/>
      <c r="AF3" s="164"/>
      <c r="AG3" s="164"/>
      <c r="AH3" s="164"/>
      <c r="AI3" s="164"/>
      <c r="AJ3" s="164"/>
      <c r="AK3" s="165"/>
      <c r="AL3" s="166" t="s">
        <v>220</v>
      </c>
      <c r="AM3" s="168" t="s">
        <v>221</v>
      </c>
      <c r="AN3" s="170" t="s">
        <v>222</v>
      </c>
      <c r="AO3" s="166" t="s">
        <v>220</v>
      </c>
      <c r="AP3" s="168" t="s">
        <v>221</v>
      </c>
      <c r="AQ3" s="170" t="s">
        <v>222</v>
      </c>
      <c r="AR3" s="166" t="s">
        <v>220</v>
      </c>
      <c r="AS3" s="168" t="s">
        <v>221</v>
      </c>
      <c r="AT3" s="170" t="s">
        <v>222</v>
      </c>
      <c r="AU3" s="157"/>
      <c r="AV3" s="166" t="s">
        <v>220</v>
      </c>
      <c r="AW3" s="168" t="s">
        <v>221</v>
      </c>
      <c r="AX3" s="170" t="s">
        <v>222</v>
      </c>
      <c r="AY3" s="166" t="s">
        <v>220</v>
      </c>
      <c r="AZ3" s="168" t="s">
        <v>221</v>
      </c>
      <c r="BA3" s="170" t="s">
        <v>222</v>
      </c>
      <c r="BB3" s="166" t="s">
        <v>220</v>
      </c>
      <c r="BC3" s="168" t="s">
        <v>221</v>
      </c>
      <c r="BD3" s="170" t="s">
        <v>222</v>
      </c>
      <c r="BE3" s="157"/>
      <c r="BF3" s="166" t="s">
        <v>220</v>
      </c>
      <c r="BG3" s="168" t="s">
        <v>221</v>
      </c>
      <c r="BH3" s="170" t="s">
        <v>222</v>
      </c>
      <c r="BI3" s="166" t="s">
        <v>220</v>
      </c>
      <c r="BJ3" s="168" t="s">
        <v>221</v>
      </c>
      <c r="BK3" s="170" t="s">
        <v>222</v>
      </c>
      <c r="BL3" s="166" t="s">
        <v>220</v>
      </c>
      <c r="BM3" s="168" t="s">
        <v>221</v>
      </c>
      <c r="BN3" s="170" t="s">
        <v>222</v>
      </c>
      <c r="BO3" s="157"/>
      <c r="BP3" s="166" t="s">
        <v>220</v>
      </c>
      <c r="BQ3" s="168" t="s">
        <v>221</v>
      </c>
      <c r="BR3" s="170" t="s">
        <v>222</v>
      </c>
      <c r="BS3" s="166" t="s">
        <v>220</v>
      </c>
      <c r="BT3" s="168" t="s">
        <v>221</v>
      </c>
      <c r="BU3" s="170" t="s">
        <v>222</v>
      </c>
      <c r="BV3" s="166" t="s">
        <v>220</v>
      </c>
      <c r="BW3" s="168" t="s">
        <v>221</v>
      </c>
      <c r="BX3" s="170" t="s">
        <v>222</v>
      </c>
      <c r="BY3" s="157"/>
      <c r="BZ3" s="192" t="s">
        <v>223</v>
      </c>
      <c r="CA3" s="179" t="s">
        <v>224</v>
      </c>
      <c r="CB3" s="181" t="s">
        <v>225</v>
      </c>
      <c r="CC3" s="179" t="s">
        <v>226</v>
      </c>
      <c r="CD3" s="181" t="s">
        <v>227</v>
      </c>
      <c r="CE3" s="179" t="s">
        <v>228</v>
      </c>
      <c r="CF3" s="181" t="s">
        <v>229</v>
      </c>
      <c r="CG3" s="179" t="s">
        <v>230</v>
      </c>
    </row>
    <row r="4" spans="2:85" ht="16.5" customHeight="1" thickBot="1" x14ac:dyDescent="0.3">
      <c r="B4" s="183" t="s">
        <v>139</v>
      </c>
      <c r="C4" s="184"/>
      <c r="D4" s="184"/>
      <c r="E4" s="184"/>
      <c r="F4" s="184"/>
      <c r="G4" s="184"/>
      <c r="H4" s="185"/>
      <c r="I4" s="186" t="s">
        <v>140</v>
      </c>
      <c r="J4" s="187"/>
      <c r="K4" s="176"/>
      <c r="L4" s="176"/>
      <c r="M4" s="176"/>
      <c r="N4" s="178"/>
      <c r="O4" s="183" t="s">
        <v>141</v>
      </c>
      <c r="P4" s="184"/>
      <c r="Q4" s="185"/>
      <c r="R4" s="188" t="s">
        <v>142</v>
      </c>
      <c r="S4" s="188"/>
      <c r="T4" s="188"/>
      <c r="U4" s="162"/>
      <c r="V4" s="81" t="s">
        <v>144</v>
      </c>
      <c r="W4" s="189" t="s">
        <v>145</v>
      </c>
      <c r="X4" s="190"/>
      <c r="Y4" s="190"/>
      <c r="Z4" s="190"/>
      <c r="AA4" s="190"/>
      <c r="AB4" s="190"/>
      <c r="AC4" s="190"/>
      <c r="AD4" s="190"/>
      <c r="AE4" s="190"/>
      <c r="AF4" s="190"/>
      <c r="AG4" s="190"/>
      <c r="AH4" s="190"/>
      <c r="AI4" s="190"/>
      <c r="AJ4" s="190"/>
      <c r="AK4" s="191"/>
      <c r="AL4" s="167"/>
      <c r="AM4" s="169"/>
      <c r="AN4" s="171"/>
      <c r="AO4" s="167"/>
      <c r="AP4" s="169"/>
      <c r="AQ4" s="171"/>
      <c r="AR4" s="167"/>
      <c r="AS4" s="169"/>
      <c r="AT4" s="171"/>
      <c r="AU4" s="157"/>
      <c r="AV4" s="167"/>
      <c r="AW4" s="169"/>
      <c r="AX4" s="171"/>
      <c r="AY4" s="167"/>
      <c r="AZ4" s="169"/>
      <c r="BA4" s="171"/>
      <c r="BB4" s="167"/>
      <c r="BC4" s="169"/>
      <c r="BD4" s="171"/>
      <c r="BE4" s="157"/>
      <c r="BF4" s="167"/>
      <c r="BG4" s="169"/>
      <c r="BH4" s="171"/>
      <c r="BI4" s="167"/>
      <c r="BJ4" s="169"/>
      <c r="BK4" s="171"/>
      <c r="BL4" s="167"/>
      <c r="BM4" s="169"/>
      <c r="BN4" s="171"/>
      <c r="BO4" s="157"/>
      <c r="BP4" s="167"/>
      <c r="BQ4" s="169"/>
      <c r="BR4" s="171"/>
      <c r="BS4" s="167"/>
      <c r="BT4" s="169"/>
      <c r="BU4" s="171"/>
      <c r="BV4" s="167"/>
      <c r="BW4" s="169"/>
      <c r="BX4" s="171"/>
      <c r="BY4" s="157"/>
      <c r="BZ4" s="193"/>
      <c r="CA4" s="180"/>
      <c r="CB4" s="182"/>
      <c r="CC4" s="180"/>
      <c r="CD4" s="182"/>
      <c r="CE4" s="180"/>
      <c r="CF4" s="182"/>
      <c r="CG4" s="180"/>
    </row>
    <row r="5" spans="2:85" ht="48" customHeight="1" thickBot="1" x14ac:dyDescent="0.3">
      <c r="B5" s="82" t="s">
        <v>146</v>
      </c>
      <c r="C5" s="83" t="s">
        <v>1</v>
      </c>
      <c r="D5" s="83" t="s">
        <v>147</v>
      </c>
      <c r="E5" s="83" t="s">
        <v>148</v>
      </c>
      <c r="F5" s="83" t="s">
        <v>70</v>
      </c>
      <c r="G5" s="83" t="s">
        <v>231</v>
      </c>
      <c r="H5" s="83" t="s">
        <v>232</v>
      </c>
      <c r="I5" s="84" t="s">
        <v>151</v>
      </c>
      <c r="J5" s="84" t="s">
        <v>152</v>
      </c>
      <c r="K5" s="84" t="s">
        <v>153</v>
      </c>
      <c r="L5" s="84" t="s">
        <v>154</v>
      </c>
      <c r="M5" s="84" t="s">
        <v>72</v>
      </c>
      <c r="N5" s="85" t="s">
        <v>155</v>
      </c>
      <c r="O5" s="83" t="s">
        <v>156</v>
      </c>
      <c r="P5" s="83" t="s">
        <v>157</v>
      </c>
      <c r="Q5" s="83" t="s">
        <v>158</v>
      </c>
      <c r="R5" s="84" t="s">
        <v>159</v>
      </c>
      <c r="S5" s="84" t="s">
        <v>160</v>
      </c>
      <c r="T5" s="84" t="s">
        <v>161</v>
      </c>
      <c r="U5" s="84" t="s">
        <v>74</v>
      </c>
      <c r="V5" s="83" t="s">
        <v>162</v>
      </c>
      <c r="W5" s="86" t="s">
        <v>163</v>
      </c>
      <c r="X5" s="84" t="s">
        <v>164</v>
      </c>
      <c r="Y5" s="84" t="s">
        <v>165</v>
      </c>
      <c r="Z5" s="84" t="s">
        <v>166</v>
      </c>
      <c r="AA5" s="84" t="s">
        <v>167</v>
      </c>
      <c r="AB5" s="84" t="s">
        <v>168</v>
      </c>
      <c r="AC5" s="84" t="s">
        <v>169</v>
      </c>
      <c r="AD5" s="84" t="s">
        <v>170</v>
      </c>
      <c r="AE5" s="84" t="s">
        <v>171</v>
      </c>
      <c r="AF5" s="84" t="s">
        <v>172</v>
      </c>
      <c r="AG5" s="84" t="s">
        <v>173</v>
      </c>
      <c r="AH5" s="84" t="s">
        <v>174</v>
      </c>
      <c r="AI5" s="84" t="s">
        <v>175</v>
      </c>
      <c r="AJ5" s="84" t="s">
        <v>176</v>
      </c>
      <c r="AK5" s="84" t="s">
        <v>177</v>
      </c>
      <c r="AL5" s="167"/>
      <c r="AM5" s="169"/>
      <c r="AN5" s="171"/>
      <c r="AO5" s="167"/>
      <c r="AP5" s="169"/>
      <c r="AQ5" s="171"/>
      <c r="AR5" s="167"/>
      <c r="AS5" s="169"/>
      <c r="AT5" s="171"/>
      <c r="AU5" s="157"/>
      <c r="AV5" s="167"/>
      <c r="AW5" s="169"/>
      <c r="AX5" s="171"/>
      <c r="AY5" s="167"/>
      <c r="AZ5" s="169"/>
      <c r="BA5" s="171"/>
      <c r="BB5" s="167"/>
      <c r="BC5" s="169"/>
      <c r="BD5" s="171"/>
      <c r="BE5" s="157"/>
      <c r="BF5" s="167"/>
      <c r="BG5" s="169"/>
      <c r="BH5" s="171"/>
      <c r="BI5" s="167"/>
      <c r="BJ5" s="169"/>
      <c r="BK5" s="171"/>
      <c r="BL5" s="167"/>
      <c r="BM5" s="169"/>
      <c r="BN5" s="171"/>
      <c r="BO5" s="157"/>
      <c r="BP5" s="167"/>
      <c r="BQ5" s="169"/>
      <c r="BR5" s="171"/>
      <c r="BS5" s="167"/>
      <c r="BT5" s="169"/>
      <c r="BU5" s="171"/>
      <c r="BV5" s="167"/>
      <c r="BW5" s="169"/>
      <c r="BX5" s="171"/>
      <c r="BY5" s="157"/>
      <c r="BZ5" s="193"/>
      <c r="CA5" s="180"/>
      <c r="CB5" s="182"/>
      <c r="CC5" s="180"/>
      <c r="CD5" s="182"/>
      <c r="CE5" s="180"/>
      <c r="CF5" s="182"/>
      <c r="CG5" s="180"/>
    </row>
    <row r="6" spans="2:85" ht="78.75" customHeight="1" x14ac:dyDescent="0.25">
      <c r="B6" s="87" t="s">
        <v>95</v>
      </c>
      <c r="C6" s="87" t="s">
        <v>41</v>
      </c>
      <c r="D6" s="87" t="s">
        <v>25</v>
      </c>
      <c r="E6" s="87" t="s">
        <v>113</v>
      </c>
      <c r="F6" s="87" t="s">
        <v>233</v>
      </c>
      <c r="G6" s="87" t="s">
        <v>234</v>
      </c>
      <c r="H6" s="88" t="s">
        <v>235</v>
      </c>
      <c r="I6" s="89">
        <v>1</v>
      </c>
      <c r="J6" s="87" t="s">
        <v>236</v>
      </c>
      <c r="K6" s="90"/>
      <c r="L6" s="91"/>
      <c r="M6" s="92" t="s">
        <v>78</v>
      </c>
      <c r="N6" s="93">
        <v>1</v>
      </c>
      <c r="O6" s="94"/>
      <c r="P6" s="95"/>
      <c r="Q6" s="94"/>
      <c r="R6" s="94" t="s">
        <v>11</v>
      </c>
      <c r="S6" s="94" t="s">
        <v>33</v>
      </c>
      <c r="T6" s="94" t="s">
        <v>237</v>
      </c>
      <c r="U6" s="96" t="s">
        <v>91</v>
      </c>
      <c r="V6" s="97"/>
      <c r="W6" s="98">
        <v>44970</v>
      </c>
      <c r="X6" s="98">
        <v>45260</v>
      </c>
      <c r="Y6" s="93"/>
      <c r="Z6" s="93"/>
      <c r="AA6" s="93"/>
      <c r="AB6" s="93"/>
      <c r="AC6" s="93"/>
      <c r="AD6" s="93"/>
      <c r="AE6" s="93"/>
      <c r="AF6" s="93"/>
      <c r="AG6" s="93"/>
      <c r="AH6" s="93"/>
      <c r="AI6" s="93"/>
      <c r="AJ6" s="93"/>
      <c r="AK6" s="93"/>
      <c r="AL6" s="58"/>
      <c r="AM6" s="58"/>
      <c r="AN6" s="58"/>
      <c r="AO6" s="58"/>
      <c r="AP6" s="58"/>
      <c r="AQ6" s="58"/>
      <c r="AR6" s="58"/>
      <c r="AS6" s="58"/>
      <c r="AT6" s="58"/>
      <c r="AV6" s="58"/>
      <c r="AW6" s="58"/>
      <c r="AX6" s="58"/>
      <c r="AY6" s="58"/>
      <c r="AZ6" s="58"/>
      <c r="BA6" s="58"/>
      <c r="BB6" s="58"/>
      <c r="BC6" s="58"/>
      <c r="BD6" s="58"/>
      <c r="BE6" s="59"/>
      <c r="BF6" s="58"/>
      <c r="BG6" s="58"/>
      <c r="BH6" s="58"/>
      <c r="BI6" s="58"/>
      <c r="BJ6" s="58"/>
      <c r="BK6" s="58"/>
      <c r="BL6" s="58"/>
      <c r="BM6" s="58"/>
      <c r="BN6" s="58"/>
      <c r="BO6" s="59"/>
      <c r="BP6" s="58"/>
      <c r="BQ6" s="58"/>
      <c r="BR6" s="58"/>
      <c r="BS6" s="58"/>
      <c r="BT6" s="58"/>
      <c r="BU6" s="58"/>
      <c r="BV6" s="58"/>
      <c r="BW6" s="58"/>
      <c r="BX6" s="58"/>
      <c r="BY6" s="59"/>
      <c r="BZ6" s="72" t="str">
        <f>IFERROR(($AL6+$AO6+$AR6)/$AK6," ")</f>
        <v xml:space="preserve"> </v>
      </c>
      <c r="CA6" s="72" t="str">
        <f>IFERROR((SUM(Y6:AA6))/AK6," ")</f>
        <v xml:space="preserve"> </v>
      </c>
      <c r="CB6" s="72" t="str">
        <f>IFERROR(($AL6+$AO6+$AR6+$AV6+$AY6+$BB6)/$AK6," ")</f>
        <v xml:space="preserve"> </v>
      </c>
      <c r="CC6" s="72" t="str">
        <f>IFERROR((SUM(Y6:AD6))/AK6," ")</f>
        <v xml:space="preserve"> </v>
      </c>
      <c r="CD6" s="72" t="str">
        <f>IFERROR(($AL6+$AO6+$AR6+$AV6+$AY6+$BB6+$BF6+$BI6+$BL6)/$AK6," ")</f>
        <v xml:space="preserve"> </v>
      </c>
      <c r="CE6" s="72" t="str">
        <f>IFERROR((SUM(Y6:AG6))/AK6," ")</f>
        <v xml:space="preserve"> </v>
      </c>
      <c r="CF6" s="72" t="str">
        <f>IFERROR(($AL6+$AO6+$AR6+$AV6+$AY6+$BB6+$BF6+$BI6+$BL6+$BP6+$BS6+$BV6)/$AK6," ")</f>
        <v xml:space="preserve"> </v>
      </c>
      <c r="CG6" s="72" t="str">
        <f>IFERROR((SUM(Y6:AJ6))/AK6," ")</f>
        <v xml:space="preserve"> </v>
      </c>
    </row>
    <row r="7" spans="2:85" ht="94.5" customHeight="1" x14ac:dyDescent="0.25">
      <c r="B7" s="99"/>
      <c r="C7" s="99"/>
      <c r="D7" s="99"/>
      <c r="E7" s="99"/>
      <c r="F7" s="100"/>
      <c r="G7" s="100"/>
      <c r="H7" s="100"/>
      <c r="I7" s="101"/>
      <c r="J7" s="99"/>
      <c r="K7" s="102" t="s">
        <v>238</v>
      </c>
      <c r="L7" s="103" t="s">
        <v>239</v>
      </c>
      <c r="M7" s="104" t="s">
        <v>78</v>
      </c>
      <c r="N7" s="105">
        <v>1</v>
      </c>
      <c r="O7" s="106" t="s">
        <v>240</v>
      </c>
      <c r="P7" s="107"/>
      <c r="Q7" s="107"/>
      <c r="R7" s="108"/>
      <c r="S7" s="108"/>
      <c r="T7" s="103" t="s">
        <v>237</v>
      </c>
      <c r="U7" s="108"/>
      <c r="V7" s="109"/>
      <c r="W7" s="110">
        <v>44970</v>
      </c>
      <c r="X7" s="110">
        <v>45260</v>
      </c>
      <c r="Y7" s="105"/>
      <c r="Z7" s="105"/>
      <c r="AA7" s="105"/>
      <c r="AB7" s="105"/>
      <c r="AC7" s="105"/>
      <c r="AD7" s="105"/>
      <c r="AE7" s="105"/>
      <c r="AF7" s="105"/>
      <c r="AG7" s="105"/>
      <c r="AH7" s="105"/>
      <c r="AI7" s="105">
        <v>1</v>
      </c>
      <c r="AJ7" s="105"/>
      <c r="AK7" s="105">
        <f t="shared" ref="AK7:AK68" si="0">SUM(Y7:AJ7)</f>
        <v>1</v>
      </c>
      <c r="AL7" s="58"/>
      <c r="AM7" s="58"/>
      <c r="AN7" s="58"/>
      <c r="AO7" s="58"/>
      <c r="AP7" s="58"/>
      <c r="AQ7" s="58"/>
      <c r="AR7" s="58">
        <v>1</v>
      </c>
      <c r="AS7" s="58" t="s">
        <v>241</v>
      </c>
      <c r="AT7" s="58" t="s">
        <v>242</v>
      </c>
      <c r="AU7" s="59" t="s">
        <v>243</v>
      </c>
      <c r="AV7" s="58"/>
      <c r="AW7" s="58"/>
      <c r="AX7" s="58"/>
      <c r="AY7" s="58"/>
      <c r="AZ7" s="58"/>
      <c r="BA7" s="58"/>
      <c r="BB7" s="58"/>
      <c r="BC7" s="58"/>
      <c r="BD7" s="58"/>
      <c r="BE7" s="59"/>
      <c r="BF7" s="58"/>
      <c r="BG7" s="58"/>
      <c r="BH7" s="58"/>
      <c r="BI7" s="58"/>
      <c r="BJ7" s="58"/>
      <c r="BK7" s="58"/>
      <c r="BL7" s="58"/>
      <c r="BM7" s="58"/>
      <c r="BN7" s="58"/>
      <c r="BO7" s="59"/>
      <c r="BP7" s="58"/>
      <c r="BQ7" s="58"/>
      <c r="BR7" s="58"/>
      <c r="BS7" s="58"/>
      <c r="BT7" s="58"/>
      <c r="BU7" s="58"/>
      <c r="BV7" s="58"/>
      <c r="BW7" s="58"/>
      <c r="BX7" s="58"/>
      <c r="BY7" s="59"/>
      <c r="BZ7" s="72">
        <f>IFERROR(($AL7+$AO7+$AR7)/$AK7," ")</f>
        <v>1</v>
      </c>
      <c r="CA7" s="72">
        <f t="shared" ref="CA7:CA70" si="1">IFERROR((SUM(Y7:AA7))/AK7," ")</f>
        <v>0</v>
      </c>
      <c r="CB7" s="72">
        <f t="shared" ref="CB7:CB70" si="2">IFERROR(($AL7+$AO7+$AR7+$AV7+$AY7+$BB7)/$AK7," ")</f>
        <v>1</v>
      </c>
      <c r="CC7" s="72">
        <f t="shared" ref="CC7:CC70" si="3">IFERROR((SUM(Y7:AD7))/AK7," ")</f>
        <v>0</v>
      </c>
      <c r="CD7" s="72">
        <f t="shared" ref="CD7:CD70" si="4">IFERROR(($AL7+$AO7+$AR7+$AV7+$AY7+$BB7+$BF7+$BI7+$BL7)/$AK7," ")</f>
        <v>1</v>
      </c>
      <c r="CE7" s="72">
        <f t="shared" ref="CE7:CE70" si="5">IFERROR((SUM(Y7:AG7))/AK7," ")</f>
        <v>0</v>
      </c>
      <c r="CF7" s="72">
        <f t="shared" ref="CF7:CF70" si="6">IFERROR(($AL7+$AO7+$AR7+$AV7+$AY7+$BB7+$BF7+$BI7+$BL7+$BP7+$BS7+$BV7)/$AK7," ")</f>
        <v>1</v>
      </c>
      <c r="CG7" s="72">
        <f t="shared" ref="CG7:CG70" si="7">IFERROR((SUM(Y7:AJ7))/AK7," ")</f>
        <v>1</v>
      </c>
    </row>
    <row r="8" spans="2:85" ht="93.75" customHeight="1" x14ac:dyDescent="0.25">
      <c r="B8" s="87" t="s">
        <v>95</v>
      </c>
      <c r="C8" s="87" t="s">
        <v>41</v>
      </c>
      <c r="D8" s="87" t="s">
        <v>25</v>
      </c>
      <c r="E8" s="87" t="s">
        <v>115</v>
      </c>
      <c r="F8" s="87" t="s">
        <v>233</v>
      </c>
      <c r="G8" s="87" t="s">
        <v>244</v>
      </c>
      <c r="H8" s="88" t="s">
        <v>245</v>
      </c>
      <c r="I8" s="89">
        <v>2</v>
      </c>
      <c r="J8" s="87" t="s">
        <v>246</v>
      </c>
      <c r="K8" s="90"/>
      <c r="L8" s="91"/>
      <c r="M8" s="92" t="s">
        <v>78</v>
      </c>
      <c r="N8" s="93">
        <v>11</v>
      </c>
      <c r="O8" s="94"/>
      <c r="P8" s="95"/>
      <c r="Q8" s="94"/>
      <c r="R8" s="94" t="s">
        <v>11</v>
      </c>
      <c r="S8" s="94" t="s">
        <v>55</v>
      </c>
      <c r="T8" s="94" t="s">
        <v>237</v>
      </c>
      <c r="U8" s="96" t="s">
        <v>91</v>
      </c>
      <c r="V8" s="97"/>
      <c r="W8" s="98">
        <v>45016</v>
      </c>
      <c r="X8" s="98">
        <v>45291</v>
      </c>
      <c r="Y8" s="93"/>
      <c r="Z8" s="93"/>
      <c r="AA8" s="93"/>
      <c r="AB8" s="93"/>
      <c r="AC8" s="93"/>
      <c r="AD8" s="93"/>
      <c r="AE8" s="93"/>
      <c r="AF8" s="93"/>
      <c r="AG8" s="93"/>
      <c r="AH8" s="93"/>
      <c r="AI8" s="93"/>
      <c r="AJ8" s="93"/>
      <c r="AK8" s="93"/>
      <c r="AL8" s="58"/>
      <c r="AM8" s="58"/>
      <c r="AN8" s="58"/>
      <c r="AO8" s="58"/>
      <c r="AP8" s="58"/>
      <c r="AQ8" s="58"/>
      <c r="AR8" s="58"/>
      <c r="AS8" s="58"/>
      <c r="AT8" s="58"/>
      <c r="AU8" s="59"/>
      <c r="AV8" s="58"/>
      <c r="AW8" s="58"/>
      <c r="AX8" s="58"/>
      <c r="AY8" s="58"/>
      <c r="AZ8" s="58"/>
      <c r="BA8" s="58"/>
      <c r="BB8" s="58"/>
      <c r="BC8" s="58"/>
      <c r="BD8" s="58"/>
      <c r="BE8" s="59"/>
      <c r="BF8" s="58"/>
      <c r="BG8" s="58"/>
      <c r="BH8" s="58"/>
      <c r="BI8" s="58"/>
      <c r="BJ8" s="58"/>
      <c r="BK8" s="58"/>
      <c r="BL8" s="58"/>
      <c r="BM8" s="58"/>
      <c r="BN8" s="58"/>
      <c r="BO8" s="59"/>
      <c r="BP8" s="58"/>
      <c r="BQ8" s="58"/>
      <c r="BR8" s="58"/>
      <c r="BS8" s="58"/>
      <c r="BT8" s="58"/>
      <c r="BU8" s="58"/>
      <c r="BV8" s="58"/>
      <c r="BW8" s="58"/>
      <c r="BX8" s="58"/>
      <c r="BY8" s="59"/>
      <c r="BZ8" s="72" t="str">
        <f t="shared" ref="BZ8:BZ71" si="8">IFERROR(($AL8+$AO8+$AR8)/$AK8," ")</f>
        <v xml:space="preserve"> </v>
      </c>
      <c r="CA8" s="72" t="str">
        <f t="shared" si="1"/>
        <v xml:space="preserve"> </v>
      </c>
      <c r="CB8" s="72" t="str">
        <f t="shared" si="2"/>
        <v xml:space="preserve"> </v>
      </c>
      <c r="CC8" s="72" t="str">
        <f t="shared" si="3"/>
        <v xml:space="preserve"> </v>
      </c>
      <c r="CD8" s="72" t="str">
        <f t="shared" si="4"/>
        <v xml:space="preserve"> </v>
      </c>
      <c r="CE8" s="72" t="str">
        <f t="shared" si="5"/>
        <v xml:space="preserve"> </v>
      </c>
      <c r="CF8" s="72" t="str">
        <f t="shared" si="6"/>
        <v xml:space="preserve"> </v>
      </c>
      <c r="CG8" s="72" t="str">
        <f t="shared" si="7"/>
        <v xml:space="preserve"> </v>
      </c>
    </row>
    <row r="9" spans="2:85" ht="60" customHeight="1" x14ac:dyDescent="0.25">
      <c r="B9" s="99"/>
      <c r="C9" s="99"/>
      <c r="D9" s="99"/>
      <c r="E9" s="99"/>
      <c r="F9" s="100"/>
      <c r="G9" s="100"/>
      <c r="H9" s="100"/>
      <c r="I9" s="101"/>
      <c r="J9" s="99"/>
      <c r="K9" s="102" t="s">
        <v>247</v>
      </c>
      <c r="L9" s="103" t="s">
        <v>248</v>
      </c>
      <c r="M9" s="104" t="s">
        <v>78</v>
      </c>
      <c r="N9" s="105">
        <v>7</v>
      </c>
      <c r="O9" s="106" t="s">
        <v>249</v>
      </c>
      <c r="P9" s="107"/>
      <c r="Q9" s="107"/>
      <c r="R9" s="108"/>
      <c r="S9" s="108"/>
      <c r="T9" s="103" t="s">
        <v>237</v>
      </c>
      <c r="U9" s="108"/>
      <c r="V9" s="109"/>
      <c r="W9" s="110">
        <v>45016</v>
      </c>
      <c r="X9" s="110">
        <v>45291</v>
      </c>
      <c r="Y9" s="105"/>
      <c r="Z9" s="105"/>
      <c r="AA9" s="105"/>
      <c r="AB9" s="105">
        <v>1</v>
      </c>
      <c r="AC9" s="105">
        <v>1</v>
      </c>
      <c r="AD9" s="105"/>
      <c r="AE9" s="105">
        <v>1</v>
      </c>
      <c r="AF9" s="105"/>
      <c r="AG9" s="105">
        <v>1</v>
      </c>
      <c r="AH9" s="105">
        <v>1</v>
      </c>
      <c r="AI9" s="105"/>
      <c r="AJ9" s="105">
        <v>2</v>
      </c>
      <c r="AK9" s="105">
        <f t="shared" si="0"/>
        <v>7</v>
      </c>
      <c r="AL9" s="58"/>
      <c r="AM9" s="58"/>
      <c r="AN9" s="58"/>
      <c r="AO9" s="58"/>
      <c r="AP9" s="58"/>
      <c r="AQ9" s="58"/>
      <c r="AR9" s="58">
        <v>1</v>
      </c>
      <c r="AS9" s="58" t="s">
        <v>250</v>
      </c>
      <c r="AT9" s="58"/>
      <c r="AU9" s="59" t="s">
        <v>251</v>
      </c>
      <c r="AV9" s="58">
        <v>1</v>
      </c>
      <c r="AW9" s="58" t="s">
        <v>252</v>
      </c>
      <c r="AX9" s="58"/>
      <c r="AY9" s="58">
        <v>1</v>
      </c>
      <c r="AZ9" s="58" t="s">
        <v>253</v>
      </c>
      <c r="BA9" s="58"/>
      <c r="BB9" s="58">
        <v>1</v>
      </c>
      <c r="BC9" s="58" t="s">
        <v>254</v>
      </c>
      <c r="BD9" s="58"/>
      <c r="BE9" s="59" t="s">
        <v>255</v>
      </c>
      <c r="BF9" s="58"/>
      <c r="BG9" s="58"/>
      <c r="BH9" s="58"/>
      <c r="BI9" s="58"/>
      <c r="BJ9" s="58"/>
      <c r="BK9" s="58"/>
      <c r="BL9" s="58"/>
      <c r="BM9" s="58"/>
      <c r="BN9" s="58"/>
      <c r="BO9" s="59"/>
      <c r="BP9" s="58"/>
      <c r="BQ9" s="58"/>
      <c r="BR9" s="58"/>
      <c r="BS9" s="58"/>
      <c r="BT9" s="58"/>
      <c r="BU9" s="58"/>
      <c r="BV9" s="58"/>
      <c r="BW9" s="58"/>
      <c r="BX9" s="58"/>
      <c r="BY9" s="59"/>
      <c r="BZ9" s="72">
        <f t="shared" si="8"/>
        <v>0.14285714285714285</v>
      </c>
      <c r="CA9" s="72">
        <f t="shared" si="1"/>
        <v>0</v>
      </c>
      <c r="CB9" s="72">
        <f t="shared" si="2"/>
        <v>0.5714285714285714</v>
      </c>
      <c r="CC9" s="72">
        <f t="shared" si="3"/>
        <v>0.2857142857142857</v>
      </c>
      <c r="CD9" s="72">
        <f t="shared" si="4"/>
        <v>0.5714285714285714</v>
      </c>
      <c r="CE9" s="72">
        <f t="shared" si="5"/>
        <v>0.5714285714285714</v>
      </c>
      <c r="CF9" s="72">
        <f t="shared" si="6"/>
        <v>0.5714285714285714</v>
      </c>
      <c r="CG9" s="72">
        <f t="shared" si="7"/>
        <v>1</v>
      </c>
    </row>
    <row r="10" spans="2:85" ht="189" x14ac:dyDescent="0.25">
      <c r="B10" s="99"/>
      <c r="C10" s="99"/>
      <c r="D10" s="99"/>
      <c r="E10" s="99"/>
      <c r="F10" s="100"/>
      <c r="G10" s="100"/>
      <c r="H10" s="100"/>
      <c r="I10" s="101"/>
      <c r="J10" s="99"/>
      <c r="K10" s="102" t="s">
        <v>256</v>
      </c>
      <c r="L10" s="103" t="s">
        <v>257</v>
      </c>
      <c r="M10" s="104" t="s">
        <v>78</v>
      </c>
      <c r="N10" s="105">
        <v>4</v>
      </c>
      <c r="O10" s="106" t="s">
        <v>258</v>
      </c>
      <c r="P10" s="107"/>
      <c r="Q10" s="107"/>
      <c r="R10" s="108"/>
      <c r="S10" s="108"/>
      <c r="T10" s="103" t="s">
        <v>237</v>
      </c>
      <c r="U10" s="108"/>
      <c r="V10" s="109"/>
      <c r="W10" s="110">
        <v>45016</v>
      </c>
      <c r="X10" s="110">
        <v>45291</v>
      </c>
      <c r="Y10" s="105"/>
      <c r="Z10" s="105"/>
      <c r="AA10" s="105"/>
      <c r="AB10" s="105">
        <v>1</v>
      </c>
      <c r="AC10" s="105"/>
      <c r="AD10" s="105"/>
      <c r="AE10" s="105">
        <v>1</v>
      </c>
      <c r="AF10" s="105"/>
      <c r="AG10" s="105"/>
      <c r="AH10" s="105">
        <v>1</v>
      </c>
      <c r="AI10" s="105"/>
      <c r="AJ10" s="105">
        <v>1</v>
      </c>
      <c r="AK10" s="105">
        <f t="shared" si="0"/>
        <v>4</v>
      </c>
      <c r="AL10" s="58"/>
      <c r="AM10" s="58"/>
      <c r="AN10" s="58"/>
      <c r="AO10" s="58"/>
      <c r="AP10" s="58"/>
      <c r="AQ10" s="58"/>
      <c r="AR10" s="58"/>
      <c r="AS10" s="58"/>
      <c r="AT10" s="58"/>
      <c r="AU10" s="59"/>
      <c r="AV10" s="58"/>
      <c r="AW10" s="58"/>
      <c r="AX10" s="58"/>
      <c r="AY10" s="58"/>
      <c r="AZ10" s="58"/>
      <c r="BA10" s="58"/>
      <c r="BB10" s="58">
        <v>1</v>
      </c>
      <c r="BC10" s="58" t="s">
        <v>259</v>
      </c>
      <c r="BD10" s="58" t="s">
        <v>260</v>
      </c>
      <c r="BE10" s="59" t="s">
        <v>255</v>
      </c>
      <c r="BF10" s="58"/>
      <c r="BG10" s="58"/>
      <c r="BH10" s="58"/>
      <c r="BI10" s="58"/>
      <c r="BJ10" s="58"/>
      <c r="BK10" s="58"/>
      <c r="BL10" s="58"/>
      <c r="BM10" s="58"/>
      <c r="BN10" s="58"/>
      <c r="BO10" s="59"/>
      <c r="BP10" s="58"/>
      <c r="BQ10" s="58"/>
      <c r="BR10" s="58"/>
      <c r="BS10" s="58"/>
      <c r="BT10" s="58"/>
      <c r="BU10" s="58"/>
      <c r="BV10" s="58"/>
      <c r="BW10" s="58"/>
      <c r="BX10" s="58"/>
      <c r="BY10" s="59"/>
      <c r="BZ10" s="72">
        <f t="shared" si="8"/>
        <v>0</v>
      </c>
      <c r="CA10" s="72">
        <f t="shared" si="1"/>
        <v>0</v>
      </c>
      <c r="CB10" s="72">
        <f t="shared" si="2"/>
        <v>0.25</v>
      </c>
      <c r="CC10" s="72">
        <f t="shared" si="3"/>
        <v>0.25</v>
      </c>
      <c r="CD10" s="72">
        <f t="shared" si="4"/>
        <v>0.25</v>
      </c>
      <c r="CE10" s="72">
        <f t="shared" si="5"/>
        <v>0.5</v>
      </c>
      <c r="CF10" s="72">
        <f t="shared" si="6"/>
        <v>0.25</v>
      </c>
      <c r="CG10" s="72">
        <f t="shared" si="7"/>
        <v>1</v>
      </c>
    </row>
    <row r="11" spans="2:85" ht="78.75" x14ac:dyDescent="0.25">
      <c r="B11" s="87" t="s">
        <v>95</v>
      </c>
      <c r="C11" s="87" t="s">
        <v>41</v>
      </c>
      <c r="D11" s="87" t="s">
        <v>25</v>
      </c>
      <c r="E11" s="87" t="s">
        <v>115</v>
      </c>
      <c r="F11" s="87" t="s">
        <v>233</v>
      </c>
      <c r="G11" s="87" t="s">
        <v>261</v>
      </c>
      <c r="H11" s="88" t="s">
        <v>262</v>
      </c>
      <c r="I11" s="89">
        <v>3</v>
      </c>
      <c r="J11" s="87" t="s">
        <v>263</v>
      </c>
      <c r="K11" s="90"/>
      <c r="L11" s="91"/>
      <c r="M11" s="92" t="s">
        <v>78</v>
      </c>
      <c r="N11" s="93">
        <v>1</v>
      </c>
      <c r="O11" s="94"/>
      <c r="P11" s="95"/>
      <c r="Q11" s="94"/>
      <c r="R11" s="94" t="s">
        <v>11</v>
      </c>
      <c r="S11" s="94" t="s">
        <v>55</v>
      </c>
      <c r="T11" s="94" t="s">
        <v>237</v>
      </c>
      <c r="U11" s="96" t="s">
        <v>91</v>
      </c>
      <c r="V11" s="97"/>
      <c r="W11" s="98">
        <v>44986</v>
      </c>
      <c r="X11" s="98">
        <v>45107</v>
      </c>
      <c r="Y11" s="93"/>
      <c r="Z11" s="93"/>
      <c r="AA11" s="93"/>
      <c r="AB11" s="93"/>
      <c r="AC11" s="93"/>
      <c r="AD11" s="93"/>
      <c r="AE11" s="93"/>
      <c r="AF11" s="93"/>
      <c r="AG11" s="93"/>
      <c r="AH11" s="93"/>
      <c r="AI11" s="93"/>
      <c r="AJ11" s="93"/>
      <c r="AK11" s="93"/>
      <c r="AL11" s="58"/>
      <c r="AM11" s="58"/>
      <c r="AN11" s="58"/>
      <c r="AO11" s="58"/>
      <c r="AP11" s="58"/>
      <c r="AQ11" s="58"/>
      <c r="AR11" s="58"/>
      <c r="AS11" s="58"/>
      <c r="AT11" s="58"/>
      <c r="AU11" s="59"/>
      <c r="AV11" s="58"/>
      <c r="AW11" s="58"/>
      <c r="AX11" s="58"/>
      <c r="AY11" s="58"/>
      <c r="AZ11" s="58"/>
      <c r="BA11" s="58"/>
      <c r="BB11" s="58"/>
      <c r="BC11" s="58"/>
      <c r="BD11" s="58"/>
      <c r="BE11" s="59"/>
      <c r="BF11" s="58"/>
      <c r="BG11" s="58"/>
      <c r="BH11" s="58"/>
      <c r="BI11" s="58"/>
      <c r="BJ11" s="58"/>
      <c r="BK11" s="58"/>
      <c r="BL11" s="58"/>
      <c r="BM11" s="58"/>
      <c r="BN11" s="58"/>
      <c r="BO11" s="59"/>
      <c r="BP11" s="58"/>
      <c r="BQ11" s="58"/>
      <c r="BR11" s="58"/>
      <c r="BS11" s="58"/>
      <c r="BT11" s="58"/>
      <c r="BU11" s="58"/>
      <c r="BV11" s="58"/>
      <c r="BW11" s="58"/>
      <c r="BX11" s="58"/>
      <c r="BY11" s="59"/>
      <c r="BZ11" s="72" t="str">
        <f t="shared" si="8"/>
        <v xml:space="preserve"> </v>
      </c>
      <c r="CA11" s="72" t="str">
        <f t="shared" si="1"/>
        <v xml:space="preserve"> </v>
      </c>
      <c r="CB11" s="72" t="str">
        <f t="shared" si="2"/>
        <v xml:space="preserve"> </v>
      </c>
      <c r="CC11" s="72" t="str">
        <f t="shared" si="3"/>
        <v xml:space="preserve"> </v>
      </c>
      <c r="CD11" s="72" t="str">
        <f t="shared" si="4"/>
        <v xml:space="preserve"> </v>
      </c>
      <c r="CE11" s="72" t="str">
        <f t="shared" si="5"/>
        <v xml:space="preserve"> </v>
      </c>
      <c r="CF11" s="72" t="str">
        <f t="shared" si="6"/>
        <v xml:space="preserve"> </v>
      </c>
      <c r="CG11" s="72" t="str">
        <f t="shared" si="7"/>
        <v xml:space="preserve"> </v>
      </c>
    </row>
    <row r="12" spans="2:85" ht="78.75" x14ac:dyDescent="0.25">
      <c r="B12" s="99"/>
      <c r="C12" s="99"/>
      <c r="D12" s="99"/>
      <c r="E12" s="99"/>
      <c r="F12" s="100"/>
      <c r="G12" s="100"/>
      <c r="H12" s="100"/>
      <c r="I12" s="101"/>
      <c r="J12" s="99"/>
      <c r="K12" s="102" t="s">
        <v>264</v>
      </c>
      <c r="L12" s="103" t="s">
        <v>265</v>
      </c>
      <c r="M12" s="104" t="s">
        <v>78</v>
      </c>
      <c r="N12" s="105">
        <v>1</v>
      </c>
      <c r="O12" s="106" t="s">
        <v>266</v>
      </c>
      <c r="P12" s="107"/>
      <c r="Q12" s="107"/>
      <c r="R12" s="108"/>
      <c r="S12" s="108"/>
      <c r="T12" s="103" t="s">
        <v>237</v>
      </c>
      <c r="U12" s="108"/>
      <c r="V12" s="109"/>
      <c r="W12" s="110">
        <v>44986</v>
      </c>
      <c r="X12" s="110">
        <v>45107</v>
      </c>
      <c r="Y12" s="105"/>
      <c r="Z12" s="105"/>
      <c r="AA12" s="105"/>
      <c r="AB12" s="105"/>
      <c r="AC12" s="105"/>
      <c r="AD12" s="105">
        <v>1</v>
      </c>
      <c r="AE12" s="105"/>
      <c r="AF12" s="105"/>
      <c r="AG12" s="105"/>
      <c r="AH12" s="105"/>
      <c r="AI12" s="105"/>
      <c r="AJ12" s="105"/>
      <c r="AK12" s="105">
        <f t="shared" si="0"/>
        <v>1</v>
      </c>
      <c r="AL12" s="58"/>
      <c r="AM12" s="58"/>
      <c r="AN12" s="58"/>
      <c r="AO12" s="58"/>
      <c r="AP12" s="58"/>
      <c r="AQ12" s="58"/>
      <c r="AR12" s="58"/>
      <c r="AS12" s="58"/>
      <c r="AT12" s="58"/>
      <c r="AU12" s="59"/>
      <c r="AV12" s="58"/>
      <c r="AW12" s="58"/>
      <c r="AX12" s="58"/>
      <c r="AY12" s="58"/>
      <c r="AZ12" s="58"/>
      <c r="BA12" s="58"/>
      <c r="BB12" s="58">
        <v>0.7</v>
      </c>
      <c r="BC12" s="58" t="s">
        <v>267</v>
      </c>
      <c r="BD12" s="58" t="s">
        <v>268</v>
      </c>
      <c r="BE12" s="59" t="s">
        <v>269</v>
      </c>
      <c r="BF12" s="58"/>
      <c r="BG12" s="58"/>
      <c r="BH12" s="58"/>
      <c r="BI12" s="58"/>
      <c r="BJ12" s="58"/>
      <c r="BK12" s="58"/>
      <c r="BL12" s="58"/>
      <c r="BM12" s="58"/>
      <c r="BN12" s="58"/>
      <c r="BO12" s="59"/>
      <c r="BP12" s="58"/>
      <c r="BQ12" s="58"/>
      <c r="BR12" s="58"/>
      <c r="BS12" s="58"/>
      <c r="BT12" s="58"/>
      <c r="BU12" s="58"/>
      <c r="BV12" s="58"/>
      <c r="BW12" s="58"/>
      <c r="BX12" s="58"/>
      <c r="BY12" s="59"/>
      <c r="BZ12" s="72">
        <f t="shared" si="8"/>
        <v>0</v>
      </c>
      <c r="CA12" s="72">
        <f t="shared" si="1"/>
        <v>0</v>
      </c>
      <c r="CB12" s="72">
        <f t="shared" si="2"/>
        <v>0.7</v>
      </c>
      <c r="CC12" s="72">
        <f t="shared" si="3"/>
        <v>1</v>
      </c>
      <c r="CD12" s="72">
        <f t="shared" si="4"/>
        <v>0.7</v>
      </c>
      <c r="CE12" s="72">
        <f t="shared" si="5"/>
        <v>1</v>
      </c>
      <c r="CF12" s="72">
        <f t="shared" si="6"/>
        <v>0.7</v>
      </c>
      <c r="CG12" s="72">
        <f t="shared" si="7"/>
        <v>1</v>
      </c>
    </row>
    <row r="13" spans="2:85" ht="78.75" x14ac:dyDescent="0.25">
      <c r="B13" s="87" t="s">
        <v>95</v>
      </c>
      <c r="C13" s="87" t="s">
        <v>41</v>
      </c>
      <c r="D13" s="87" t="s">
        <v>25</v>
      </c>
      <c r="E13" s="87" t="s">
        <v>115</v>
      </c>
      <c r="F13" s="87" t="s">
        <v>233</v>
      </c>
      <c r="G13" s="87" t="s">
        <v>270</v>
      </c>
      <c r="H13" s="88" t="s">
        <v>271</v>
      </c>
      <c r="I13" s="89">
        <v>4</v>
      </c>
      <c r="J13" s="87" t="s">
        <v>272</v>
      </c>
      <c r="K13" s="90"/>
      <c r="L13" s="91"/>
      <c r="M13" s="92" t="s">
        <v>78</v>
      </c>
      <c r="N13" s="93">
        <v>15</v>
      </c>
      <c r="O13" s="94"/>
      <c r="P13" s="95"/>
      <c r="Q13" s="94"/>
      <c r="R13" s="94" t="s">
        <v>10</v>
      </c>
      <c r="S13" s="94" t="s">
        <v>55</v>
      </c>
      <c r="T13" s="94" t="s">
        <v>237</v>
      </c>
      <c r="U13" s="96" t="s">
        <v>91</v>
      </c>
      <c r="V13" s="97"/>
      <c r="W13" s="98">
        <v>44958</v>
      </c>
      <c r="X13" s="98">
        <v>45291</v>
      </c>
      <c r="Y13" s="93"/>
      <c r="Z13" s="93"/>
      <c r="AA13" s="93"/>
      <c r="AB13" s="93"/>
      <c r="AC13" s="93"/>
      <c r="AD13" s="93"/>
      <c r="AE13" s="93"/>
      <c r="AF13" s="93"/>
      <c r="AG13" s="93"/>
      <c r="AH13" s="93"/>
      <c r="AI13" s="93"/>
      <c r="AJ13" s="93"/>
      <c r="AK13" s="93"/>
      <c r="AL13" s="58"/>
      <c r="AM13" s="58"/>
      <c r="AN13" s="58"/>
      <c r="AO13" s="58"/>
      <c r="AP13" s="58"/>
      <c r="AQ13" s="58"/>
      <c r="AR13" s="58"/>
      <c r="AS13" s="58"/>
      <c r="AT13" s="58"/>
      <c r="AU13" s="59"/>
      <c r="AV13" s="58"/>
      <c r="AW13" s="58"/>
      <c r="AX13" s="58"/>
      <c r="AY13" s="58"/>
      <c r="AZ13" s="58"/>
      <c r="BA13" s="58"/>
      <c r="BB13" s="58"/>
      <c r="BC13" s="58"/>
      <c r="BD13" s="58"/>
      <c r="BE13" s="59"/>
      <c r="BF13" s="58"/>
      <c r="BG13" s="58"/>
      <c r="BH13" s="58"/>
      <c r="BI13" s="58"/>
      <c r="BJ13" s="58"/>
      <c r="BK13" s="58"/>
      <c r="BL13" s="58"/>
      <c r="BM13" s="58"/>
      <c r="BN13" s="58"/>
      <c r="BO13" s="59"/>
      <c r="BP13" s="58"/>
      <c r="BQ13" s="58"/>
      <c r="BR13" s="58"/>
      <c r="BS13" s="58"/>
      <c r="BT13" s="58"/>
      <c r="BU13" s="58"/>
      <c r="BV13" s="58"/>
      <c r="BW13" s="58"/>
      <c r="BX13" s="58"/>
      <c r="BY13" s="59"/>
      <c r="BZ13" s="72" t="str">
        <f t="shared" si="8"/>
        <v xml:space="preserve"> </v>
      </c>
      <c r="CA13" s="72" t="str">
        <f t="shared" si="1"/>
        <v xml:space="preserve"> </v>
      </c>
      <c r="CB13" s="72" t="str">
        <f t="shared" si="2"/>
        <v xml:space="preserve"> </v>
      </c>
      <c r="CC13" s="72" t="str">
        <f t="shared" si="3"/>
        <v xml:space="preserve"> </v>
      </c>
      <c r="CD13" s="72" t="str">
        <f t="shared" si="4"/>
        <v xml:space="preserve"> </v>
      </c>
      <c r="CE13" s="72" t="str">
        <f t="shared" si="5"/>
        <v xml:space="preserve"> </v>
      </c>
      <c r="CF13" s="72" t="str">
        <f t="shared" si="6"/>
        <v xml:space="preserve"> </v>
      </c>
      <c r="CG13" s="72" t="str">
        <f t="shared" si="7"/>
        <v xml:space="preserve"> </v>
      </c>
    </row>
    <row r="14" spans="2:85" ht="157.5" x14ac:dyDescent="0.25">
      <c r="B14" s="99"/>
      <c r="C14" s="99"/>
      <c r="D14" s="99"/>
      <c r="E14" s="99"/>
      <c r="F14" s="100"/>
      <c r="G14" s="100"/>
      <c r="H14" s="100"/>
      <c r="I14" s="101"/>
      <c r="J14" s="99"/>
      <c r="K14" s="102" t="s">
        <v>273</v>
      </c>
      <c r="L14" s="103" t="s">
        <v>274</v>
      </c>
      <c r="M14" s="104" t="s">
        <v>78</v>
      </c>
      <c r="N14" s="105">
        <v>12</v>
      </c>
      <c r="O14" s="106" t="s">
        <v>275</v>
      </c>
      <c r="P14" s="107"/>
      <c r="Q14" s="107"/>
      <c r="R14" s="108"/>
      <c r="S14" s="108"/>
      <c r="T14" s="103" t="s">
        <v>237</v>
      </c>
      <c r="U14" s="108"/>
      <c r="V14" s="109"/>
      <c r="W14" s="111">
        <v>44958</v>
      </c>
      <c r="X14" s="110">
        <v>45291</v>
      </c>
      <c r="Y14" s="105">
        <v>1</v>
      </c>
      <c r="Z14" s="105">
        <v>1</v>
      </c>
      <c r="AA14" s="105">
        <v>1</v>
      </c>
      <c r="AB14" s="105">
        <v>1</v>
      </c>
      <c r="AC14" s="105">
        <v>1</v>
      </c>
      <c r="AD14" s="105">
        <v>1</v>
      </c>
      <c r="AE14" s="105">
        <v>1</v>
      </c>
      <c r="AF14" s="105">
        <v>1</v>
      </c>
      <c r="AG14" s="105">
        <v>1</v>
      </c>
      <c r="AH14" s="105">
        <v>1</v>
      </c>
      <c r="AI14" s="105">
        <v>1</v>
      </c>
      <c r="AJ14" s="105">
        <v>1</v>
      </c>
      <c r="AK14" s="105">
        <f t="shared" si="0"/>
        <v>12</v>
      </c>
      <c r="AL14" s="58">
        <v>1</v>
      </c>
      <c r="AM14" s="58"/>
      <c r="AN14" s="58"/>
      <c r="AO14" s="58">
        <v>1</v>
      </c>
      <c r="AP14" s="58"/>
      <c r="AQ14" s="58"/>
      <c r="AR14" s="58">
        <v>0</v>
      </c>
      <c r="AS14" s="58" t="s">
        <v>276</v>
      </c>
      <c r="AT14" s="58" t="s">
        <v>277</v>
      </c>
      <c r="AU14" s="59" t="s">
        <v>278</v>
      </c>
      <c r="AV14" s="58">
        <v>0</v>
      </c>
      <c r="AW14" s="58"/>
      <c r="AX14" s="58"/>
      <c r="AY14" s="58">
        <v>1</v>
      </c>
      <c r="AZ14" s="58" t="s">
        <v>279</v>
      </c>
      <c r="BA14" s="58" t="s">
        <v>280</v>
      </c>
      <c r="BB14" s="58">
        <v>1</v>
      </c>
      <c r="BC14" s="58" t="s">
        <v>281</v>
      </c>
      <c r="BD14" s="58" t="s">
        <v>282</v>
      </c>
      <c r="BE14" s="59" t="s">
        <v>255</v>
      </c>
      <c r="BF14" s="58"/>
      <c r="BG14" s="58"/>
      <c r="BH14" s="58"/>
      <c r="BI14" s="58"/>
      <c r="BJ14" s="58"/>
      <c r="BK14" s="58"/>
      <c r="BL14" s="58"/>
      <c r="BM14" s="58"/>
      <c r="BN14" s="58"/>
      <c r="BO14" s="59"/>
      <c r="BP14" s="58"/>
      <c r="BQ14" s="58"/>
      <c r="BR14" s="58"/>
      <c r="BS14" s="58"/>
      <c r="BT14" s="58"/>
      <c r="BU14" s="58"/>
      <c r="BV14" s="58"/>
      <c r="BW14" s="58"/>
      <c r="BX14" s="58"/>
      <c r="BY14" s="59"/>
      <c r="BZ14" s="72">
        <f t="shared" si="8"/>
        <v>0.16666666666666666</v>
      </c>
      <c r="CA14" s="72">
        <f t="shared" si="1"/>
        <v>0.25</v>
      </c>
      <c r="CB14" s="72">
        <f t="shared" si="2"/>
        <v>0.33333333333333331</v>
      </c>
      <c r="CC14" s="72">
        <f t="shared" si="3"/>
        <v>0.5</v>
      </c>
      <c r="CD14" s="72">
        <f t="shared" si="4"/>
        <v>0.33333333333333331</v>
      </c>
      <c r="CE14" s="72">
        <f t="shared" si="5"/>
        <v>0.75</v>
      </c>
      <c r="CF14" s="72">
        <f t="shared" si="6"/>
        <v>0.33333333333333331</v>
      </c>
      <c r="CG14" s="72">
        <f t="shared" si="7"/>
        <v>1</v>
      </c>
    </row>
    <row r="15" spans="2:85" ht="126" x14ac:dyDescent="0.25">
      <c r="B15" s="99"/>
      <c r="C15" s="99"/>
      <c r="D15" s="99"/>
      <c r="E15" s="99"/>
      <c r="F15" s="100"/>
      <c r="G15" s="100"/>
      <c r="H15" s="100"/>
      <c r="I15" s="101"/>
      <c r="J15" s="99"/>
      <c r="K15" s="102" t="s">
        <v>283</v>
      </c>
      <c r="L15" s="103" t="s">
        <v>284</v>
      </c>
      <c r="M15" s="104" t="s">
        <v>78</v>
      </c>
      <c r="N15" s="105">
        <v>3</v>
      </c>
      <c r="O15" s="106" t="s">
        <v>285</v>
      </c>
      <c r="P15" s="107"/>
      <c r="Q15" s="107"/>
      <c r="R15" s="108"/>
      <c r="S15" s="108"/>
      <c r="T15" s="103" t="s">
        <v>237</v>
      </c>
      <c r="U15" s="108"/>
      <c r="V15" s="109"/>
      <c r="W15" s="111">
        <v>44986</v>
      </c>
      <c r="X15" s="110">
        <v>45138</v>
      </c>
      <c r="Y15" s="105"/>
      <c r="Z15" s="105"/>
      <c r="AA15" s="105">
        <v>1</v>
      </c>
      <c r="AB15" s="105"/>
      <c r="AC15" s="105">
        <v>1</v>
      </c>
      <c r="AD15" s="105"/>
      <c r="AE15" s="105">
        <v>1</v>
      </c>
      <c r="AF15" s="105"/>
      <c r="AG15" s="105"/>
      <c r="AH15" s="105"/>
      <c r="AI15" s="105"/>
      <c r="AJ15" s="105"/>
      <c r="AK15" s="105">
        <f t="shared" si="0"/>
        <v>3</v>
      </c>
      <c r="AL15" s="58"/>
      <c r="AM15" s="58"/>
      <c r="AN15" s="58"/>
      <c r="AO15" s="58"/>
      <c r="AP15" s="58"/>
      <c r="AQ15" s="58"/>
      <c r="AR15" s="58">
        <v>1</v>
      </c>
      <c r="AS15" s="58" t="s">
        <v>286</v>
      </c>
      <c r="AT15" s="58" t="s">
        <v>287</v>
      </c>
      <c r="AU15" s="59" t="s">
        <v>251</v>
      </c>
      <c r="AV15" s="58"/>
      <c r="AW15" s="58"/>
      <c r="AX15" s="58"/>
      <c r="AY15" s="58">
        <v>1</v>
      </c>
      <c r="AZ15" s="58" t="s">
        <v>288</v>
      </c>
      <c r="BA15" s="58" t="s">
        <v>289</v>
      </c>
      <c r="BB15" s="58">
        <v>1</v>
      </c>
      <c r="BC15" s="58" t="s">
        <v>290</v>
      </c>
      <c r="BD15" s="58" t="s">
        <v>291</v>
      </c>
      <c r="BE15" s="59" t="s">
        <v>255</v>
      </c>
      <c r="BF15" s="58"/>
      <c r="BG15" s="58"/>
      <c r="BH15" s="58"/>
      <c r="BI15" s="58"/>
      <c r="BJ15" s="58"/>
      <c r="BK15" s="58"/>
      <c r="BL15" s="58"/>
      <c r="BM15" s="58"/>
      <c r="BN15" s="58"/>
      <c r="BO15" s="59"/>
      <c r="BP15" s="58"/>
      <c r="BQ15" s="58"/>
      <c r="BR15" s="58"/>
      <c r="BS15" s="58"/>
      <c r="BT15" s="58"/>
      <c r="BU15" s="58"/>
      <c r="BV15" s="58"/>
      <c r="BW15" s="58"/>
      <c r="BX15" s="58"/>
      <c r="BY15" s="59"/>
      <c r="BZ15" s="72">
        <f t="shared" si="8"/>
        <v>0.33333333333333331</v>
      </c>
      <c r="CA15" s="72">
        <f t="shared" si="1"/>
        <v>0.33333333333333331</v>
      </c>
      <c r="CB15" s="72">
        <f t="shared" si="2"/>
        <v>1</v>
      </c>
      <c r="CC15" s="72">
        <f t="shared" si="3"/>
        <v>0.66666666666666663</v>
      </c>
      <c r="CD15" s="72">
        <f t="shared" si="4"/>
        <v>1</v>
      </c>
      <c r="CE15" s="72">
        <f t="shared" si="5"/>
        <v>1</v>
      </c>
      <c r="CF15" s="72">
        <f t="shared" si="6"/>
        <v>1</v>
      </c>
      <c r="CG15" s="72">
        <f t="shared" si="7"/>
        <v>1</v>
      </c>
    </row>
    <row r="16" spans="2:85" ht="78.75" x14ac:dyDescent="0.25">
      <c r="B16" s="87" t="s">
        <v>95</v>
      </c>
      <c r="C16" s="87" t="s">
        <v>41</v>
      </c>
      <c r="D16" s="87" t="s">
        <v>25</v>
      </c>
      <c r="E16" s="87" t="s">
        <v>117</v>
      </c>
      <c r="F16" s="87" t="s">
        <v>104</v>
      </c>
      <c r="G16" s="87" t="s">
        <v>270</v>
      </c>
      <c r="H16" s="88" t="s">
        <v>271</v>
      </c>
      <c r="I16" s="89">
        <v>5</v>
      </c>
      <c r="J16" s="87" t="s">
        <v>292</v>
      </c>
      <c r="K16" s="90"/>
      <c r="L16" s="91"/>
      <c r="M16" s="92" t="s">
        <v>78</v>
      </c>
      <c r="N16" s="93">
        <v>1</v>
      </c>
      <c r="O16" s="94"/>
      <c r="P16" s="95"/>
      <c r="Q16" s="94"/>
      <c r="R16" s="94" t="s">
        <v>293</v>
      </c>
      <c r="S16" s="94" t="s">
        <v>55</v>
      </c>
      <c r="T16" s="94" t="s">
        <v>237</v>
      </c>
      <c r="U16" s="96" t="s">
        <v>91</v>
      </c>
      <c r="V16" s="97"/>
      <c r="W16" s="98">
        <v>44986</v>
      </c>
      <c r="X16" s="98">
        <v>45169</v>
      </c>
      <c r="Y16" s="93"/>
      <c r="Z16" s="93"/>
      <c r="AA16" s="93"/>
      <c r="AB16" s="93"/>
      <c r="AC16" s="93"/>
      <c r="AD16" s="93"/>
      <c r="AE16" s="93"/>
      <c r="AF16" s="93"/>
      <c r="AG16" s="93"/>
      <c r="AH16" s="93"/>
      <c r="AI16" s="93"/>
      <c r="AJ16" s="93"/>
      <c r="AK16" s="93"/>
      <c r="AL16" s="58"/>
      <c r="AM16" s="58"/>
      <c r="AN16" s="58"/>
      <c r="AO16" s="58"/>
      <c r="AP16" s="58"/>
      <c r="AQ16" s="58"/>
      <c r="AR16" s="58"/>
      <c r="AS16" s="58"/>
      <c r="AT16" s="58"/>
      <c r="AU16" s="59"/>
      <c r="AV16" s="58"/>
      <c r="AW16" s="58"/>
      <c r="AX16" s="58"/>
      <c r="AY16" s="58"/>
      <c r="AZ16" s="58"/>
      <c r="BA16" s="58"/>
      <c r="BB16" s="58"/>
      <c r="BC16" s="58"/>
      <c r="BD16" s="58"/>
      <c r="BE16" s="59"/>
      <c r="BF16" s="58"/>
      <c r="BG16" s="58"/>
      <c r="BH16" s="58"/>
      <c r="BI16" s="58"/>
      <c r="BJ16" s="58"/>
      <c r="BK16" s="58"/>
      <c r="BL16" s="58"/>
      <c r="BM16" s="58"/>
      <c r="BN16" s="58"/>
      <c r="BO16" s="59"/>
      <c r="BP16" s="58"/>
      <c r="BQ16" s="58"/>
      <c r="BR16" s="58"/>
      <c r="BS16" s="58"/>
      <c r="BT16" s="58"/>
      <c r="BU16" s="58"/>
      <c r="BV16" s="58"/>
      <c r="BW16" s="58"/>
      <c r="BX16" s="58"/>
      <c r="BY16" s="59"/>
      <c r="BZ16" s="72" t="str">
        <f t="shared" si="8"/>
        <v xml:space="preserve"> </v>
      </c>
      <c r="CA16" s="72" t="str">
        <f t="shared" si="1"/>
        <v xml:space="preserve"> </v>
      </c>
      <c r="CB16" s="72" t="str">
        <f t="shared" si="2"/>
        <v xml:space="preserve"> </v>
      </c>
      <c r="CC16" s="72" t="str">
        <f t="shared" si="3"/>
        <v xml:space="preserve"> </v>
      </c>
      <c r="CD16" s="72" t="str">
        <f t="shared" si="4"/>
        <v xml:space="preserve"> </v>
      </c>
      <c r="CE16" s="72" t="str">
        <f t="shared" si="5"/>
        <v xml:space="preserve"> </v>
      </c>
      <c r="CF16" s="72" t="str">
        <f t="shared" si="6"/>
        <v xml:space="preserve"> </v>
      </c>
      <c r="CG16" s="72" t="str">
        <f t="shared" si="7"/>
        <v xml:space="preserve"> </v>
      </c>
    </row>
    <row r="17" spans="2:85" ht="31.5" x14ac:dyDescent="0.25">
      <c r="B17" s="99"/>
      <c r="C17" s="99"/>
      <c r="D17" s="99"/>
      <c r="E17" s="99"/>
      <c r="F17" s="100"/>
      <c r="G17" s="100"/>
      <c r="H17" s="100"/>
      <c r="I17" s="101"/>
      <c r="J17" s="99"/>
      <c r="K17" s="102" t="s">
        <v>294</v>
      </c>
      <c r="L17" s="103" t="s">
        <v>295</v>
      </c>
      <c r="M17" s="104" t="s">
        <v>78</v>
      </c>
      <c r="N17" s="105">
        <v>1</v>
      </c>
      <c r="O17" s="106" t="s">
        <v>296</v>
      </c>
      <c r="P17" s="107"/>
      <c r="Q17" s="107"/>
      <c r="R17" s="108"/>
      <c r="S17" s="108"/>
      <c r="T17" s="103" t="s">
        <v>237</v>
      </c>
      <c r="U17" s="108"/>
      <c r="V17" s="109"/>
      <c r="W17" s="111">
        <v>44986</v>
      </c>
      <c r="X17" s="110">
        <v>45169</v>
      </c>
      <c r="Y17" s="105"/>
      <c r="Z17" s="105"/>
      <c r="AA17" s="105"/>
      <c r="AB17" s="105"/>
      <c r="AC17" s="105"/>
      <c r="AD17" s="105"/>
      <c r="AE17" s="105"/>
      <c r="AF17" s="105">
        <v>1</v>
      </c>
      <c r="AG17" s="105"/>
      <c r="AH17" s="105"/>
      <c r="AI17" s="105"/>
      <c r="AJ17" s="105"/>
      <c r="AK17" s="105">
        <f t="shared" si="0"/>
        <v>1</v>
      </c>
      <c r="AL17" s="58"/>
      <c r="AM17" s="58"/>
      <c r="AN17" s="58"/>
      <c r="AO17" s="58"/>
      <c r="AP17" s="58"/>
      <c r="AQ17" s="58"/>
      <c r="AR17" s="58"/>
      <c r="AS17" s="58"/>
      <c r="AT17" s="58"/>
      <c r="AU17" s="59"/>
      <c r="AV17" s="58"/>
      <c r="AW17" s="58"/>
      <c r="AX17" s="58"/>
      <c r="AY17" s="58"/>
      <c r="AZ17" s="58"/>
      <c r="BA17" s="58"/>
      <c r="BB17" s="58"/>
      <c r="BC17" s="58"/>
      <c r="BD17" s="58"/>
      <c r="BE17" s="59"/>
      <c r="BF17" s="58"/>
      <c r="BG17" s="58"/>
      <c r="BH17" s="58"/>
      <c r="BI17" s="58"/>
      <c r="BJ17" s="58"/>
      <c r="BK17" s="58"/>
      <c r="BL17" s="58"/>
      <c r="BM17" s="58"/>
      <c r="BN17" s="58"/>
      <c r="BO17" s="59"/>
      <c r="BP17" s="58"/>
      <c r="BQ17" s="58"/>
      <c r="BR17" s="58"/>
      <c r="BS17" s="58"/>
      <c r="BT17" s="58"/>
      <c r="BU17" s="58"/>
      <c r="BV17" s="58"/>
      <c r="BW17" s="58"/>
      <c r="BX17" s="58"/>
      <c r="BY17" s="59"/>
      <c r="BZ17" s="72">
        <f t="shared" si="8"/>
        <v>0</v>
      </c>
      <c r="CA17" s="72">
        <f t="shared" si="1"/>
        <v>0</v>
      </c>
      <c r="CB17" s="72">
        <f t="shared" si="2"/>
        <v>0</v>
      </c>
      <c r="CC17" s="72">
        <f t="shared" si="3"/>
        <v>0</v>
      </c>
      <c r="CD17" s="72">
        <f t="shared" si="4"/>
        <v>0</v>
      </c>
      <c r="CE17" s="72">
        <f t="shared" si="5"/>
        <v>1</v>
      </c>
      <c r="CF17" s="72">
        <f t="shared" si="6"/>
        <v>0</v>
      </c>
      <c r="CG17" s="72">
        <f t="shared" si="7"/>
        <v>1</v>
      </c>
    </row>
    <row r="18" spans="2:85" ht="94.5" x14ac:dyDescent="0.25">
      <c r="B18" s="87" t="s">
        <v>95</v>
      </c>
      <c r="C18" s="87" t="s">
        <v>31</v>
      </c>
      <c r="D18" s="87" t="s">
        <v>31</v>
      </c>
      <c r="E18" s="87" t="s">
        <v>113</v>
      </c>
      <c r="F18" s="87" t="s">
        <v>122</v>
      </c>
      <c r="G18" s="87" t="s">
        <v>270</v>
      </c>
      <c r="H18" s="88" t="s">
        <v>271</v>
      </c>
      <c r="I18" s="89">
        <v>6</v>
      </c>
      <c r="J18" s="87" t="s">
        <v>297</v>
      </c>
      <c r="K18" s="90"/>
      <c r="L18" s="91"/>
      <c r="M18" s="92" t="s">
        <v>78</v>
      </c>
      <c r="N18" s="93">
        <v>24</v>
      </c>
      <c r="O18" s="94"/>
      <c r="P18" s="95"/>
      <c r="Q18" s="94"/>
      <c r="R18" s="94" t="s">
        <v>16</v>
      </c>
      <c r="S18" s="94" t="s">
        <v>54</v>
      </c>
      <c r="T18" s="94" t="s">
        <v>298</v>
      </c>
      <c r="U18" s="96" t="s">
        <v>91</v>
      </c>
      <c r="V18" s="97"/>
      <c r="W18" s="98">
        <v>44938</v>
      </c>
      <c r="X18" s="98">
        <v>45289</v>
      </c>
      <c r="Y18" s="93"/>
      <c r="Z18" s="93"/>
      <c r="AA18" s="93"/>
      <c r="AB18" s="93"/>
      <c r="AC18" s="93"/>
      <c r="AD18" s="93"/>
      <c r="AE18" s="93"/>
      <c r="AF18" s="93"/>
      <c r="AG18" s="93"/>
      <c r="AH18" s="93"/>
      <c r="AI18" s="93"/>
      <c r="AJ18" s="93"/>
      <c r="AK18" s="93"/>
      <c r="AL18" s="58"/>
      <c r="AM18" s="58"/>
      <c r="AN18" s="58"/>
      <c r="AO18" s="58"/>
      <c r="AP18" s="58"/>
      <c r="AQ18" s="58"/>
      <c r="AR18" s="58"/>
      <c r="AS18" s="58"/>
      <c r="AT18" s="58"/>
      <c r="AU18" s="59"/>
      <c r="AV18" s="58"/>
      <c r="AW18" s="58"/>
      <c r="AX18" s="58"/>
      <c r="AY18" s="58"/>
      <c r="AZ18" s="58"/>
      <c r="BA18" s="58"/>
      <c r="BB18" s="58"/>
      <c r="BC18" s="58"/>
      <c r="BD18" s="58"/>
      <c r="BE18" s="59"/>
      <c r="BF18" s="58"/>
      <c r="BG18" s="58"/>
      <c r="BH18" s="58"/>
      <c r="BI18" s="58"/>
      <c r="BJ18" s="58"/>
      <c r="BK18" s="58"/>
      <c r="BL18" s="58"/>
      <c r="BM18" s="58"/>
      <c r="BN18" s="58"/>
      <c r="BO18" s="59"/>
      <c r="BP18" s="58"/>
      <c r="BQ18" s="58"/>
      <c r="BR18" s="58"/>
      <c r="BS18" s="58"/>
      <c r="BT18" s="58"/>
      <c r="BU18" s="58"/>
      <c r="BV18" s="58"/>
      <c r="BW18" s="58"/>
      <c r="BX18" s="58"/>
      <c r="BY18" s="59"/>
      <c r="BZ18" s="72" t="str">
        <f t="shared" si="8"/>
        <v xml:space="preserve"> </v>
      </c>
      <c r="CA18" s="72" t="str">
        <f t="shared" si="1"/>
        <v xml:space="preserve"> </v>
      </c>
      <c r="CB18" s="72" t="str">
        <f t="shared" si="2"/>
        <v xml:space="preserve"> </v>
      </c>
      <c r="CC18" s="72" t="str">
        <f t="shared" si="3"/>
        <v xml:space="preserve"> </v>
      </c>
      <c r="CD18" s="72" t="str">
        <f t="shared" si="4"/>
        <v xml:space="preserve"> </v>
      </c>
      <c r="CE18" s="72" t="str">
        <f t="shared" si="5"/>
        <v xml:space="preserve"> </v>
      </c>
      <c r="CF18" s="72" t="str">
        <f t="shared" si="6"/>
        <v xml:space="preserve"> </v>
      </c>
      <c r="CG18" s="72" t="str">
        <f t="shared" si="7"/>
        <v xml:space="preserve"> </v>
      </c>
    </row>
    <row r="19" spans="2:85" ht="47.25" x14ac:dyDescent="0.25">
      <c r="B19" s="99"/>
      <c r="C19" s="99"/>
      <c r="D19" s="99"/>
      <c r="E19" s="99"/>
      <c r="F19" s="100"/>
      <c r="G19" s="100"/>
      <c r="H19" s="100"/>
      <c r="I19" s="101"/>
      <c r="J19" s="99"/>
      <c r="K19" s="102" t="s">
        <v>299</v>
      </c>
      <c r="L19" s="103" t="s">
        <v>300</v>
      </c>
      <c r="M19" s="104" t="s">
        <v>78</v>
      </c>
      <c r="N19" s="105">
        <v>24</v>
      </c>
      <c r="O19" s="106" t="s">
        <v>301</v>
      </c>
      <c r="P19" s="107"/>
      <c r="Q19" s="107"/>
      <c r="R19" s="108"/>
      <c r="S19" s="108"/>
      <c r="T19" s="103" t="s">
        <v>298</v>
      </c>
      <c r="U19" s="108"/>
      <c r="V19" s="109"/>
      <c r="W19" s="110">
        <v>44938</v>
      </c>
      <c r="X19" s="110">
        <v>45289</v>
      </c>
      <c r="Y19" s="105">
        <v>2</v>
      </c>
      <c r="Z19" s="105">
        <v>2</v>
      </c>
      <c r="AA19" s="105">
        <v>2</v>
      </c>
      <c r="AB19" s="105">
        <v>2</v>
      </c>
      <c r="AC19" s="105">
        <v>2</v>
      </c>
      <c r="AD19" s="105">
        <v>2</v>
      </c>
      <c r="AE19" s="105">
        <v>2</v>
      </c>
      <c r="AF19" s="105">
        <v>2</v>
      </c>
      <c r="AG19" s="105">
        <v>2</v>
      </c>
      <c r="AH19" s="105">
        <v>2</v>
      </c>
      <c r="AI19" s="105">
        <v>2</v>
      </c>
      <c r="AJ19" s="105">
        <v>2</v>
      </c>
      <c r="AK19" s="105">
        <f t="shared" si="0"/>
        <v>24</v>
      </c>
      <c r="AL19" s="58">
        <v>2</v>
      </c>
      <c r="AM19" s="58"/>
      <c r="AN19" s="58"/>
      <c r="AO19" s="58">
        <v>2</v>
      </c>
      <c r="AP19" s="58"/>
      <c r="AQ19" s="58"/>
      <c r="AR19" s="58">
        <v>2</v>
      </c>
      <c r="AS19" s="58"/>
      <c r="AT19" s="58"/>
      <c r="AU19" s="59" t="s">
        <v>255</v>
      </c>
      <c r="AV19" s="58">
        <v>2</v>
      </c>
      <c r="AW19" s="58"/>
      <c r="AX19" s="58"/>
      <c r="AY19" s="58">
        <v>2</v>
      </c>
      <c r="AZ19" s="58"/>
      <c r="BA19" s="58"/>
      <c r="BB19" s="58">
        <v>2</v>
      </c>
      <c r="BC19" s="58"/>
      <c r="BD19" s="58"/>
      <c r="BE19" s="59" t="s">
        <v>255</v>
      </c>
      <c r="BF19" s="58"/>
      <c r="BG19" s="58"/>
      <c r="BH19" s="58"/>
      <c r="BI19" s="58"/>
      <c r="BJ19" s="58"/>
      <c r="BK19" s="58"/>
      <c r="BL19" s="58"/>
      <c r="BM19" s="58"/>
      <c r="BN19" s="58"/>
      <c r="BO19" s="59"/>
      <c r="BP19" s="58"/>
      <c r="BQ19" s="58"/>
      <c r="BR19" s="58"/>
      <c r="BS19" s="58"/>
      <c r="BT19" s="58"/>
      <c r="BU19" s="58"/>
      <c r="BV19" s="58"/>
      <c r="BW19" s="58"/>
      <c r="BX19" s="58"/>
      <c r="BY19" s="59"/>
      <c r="BZ19" s="72">
        <f t="shared" si="8"/>
        <v>0.25</v>
      </c>
      <c r="CA19" s="72">
        <f t="shared" si="1"/>
        <v>0.25</v>
      </c>
      <c r="CB19" s="72">
        <f t="shared" si="2"/>
        <v>0.5</v>
      </c>
      <c r="CC19" s="72">
        <f t="shared" si="3"/>
        <v>0.5</v>
      </c>
      <c r="CD19" s="72">
        <f t="shared" si="4"/>
        <v>0.5</v>
      </c>
      <c r="CE19" s="72">
        <f t="shared" si="5"/>
        <v>0.75</v>
      </c>
      <c r="CF19" s="72">
        <f t="shared" si="6"/>
        <v>0.5</v>
      </c>
      <c r="CG19" s="72">
        <f t="shared" si="7"/>
        <v>1</v>
      </c>
    </row>
    <row r="20" spans="2:85" ht="78.75" x14ac:dyDescent="0.25">
      <c r="B20" s="87" t="s">
        <v>87</v>
      </c>
      <c r="C20" s="87" t="s">
        <v>31</v>
      </c>
      <c r="D20" s="87" t="s">
        <v>31</v>
      </c>
      <c r="E20" s="87" t="s">
        <v>77</v>
      </c>
      <c r="F20" s="87" t="s">
        <v>122</v>
      </c>
      <c r="G20" s="87" t="s">
        <v>270</v>
      </c>
      <c r="H20" s="88" t="s">
        <v>271</v>
      </c>
      <c r="I20" s="89">
        <v>7</v>
      </c>
      <c r="J20" s="87" t="s">
        <v>302</v>
      </c>
      <c r="K20" s="90"/>
      <c r="L20" s="91"/>
      <c r="M20" s="92" t="s">
        <v>78</v>
      </c>
      <c r="N20" s="93">
        <v>4</v>
      </c>
      <c r="O20" s="94"/>
      <c r="P20" s="95"/>
      <c r="Q20" s="94"/>
      <c r="R20" s="94" t="s">
        <v>16</v>
      </c>
      <c r="S20" s="94" t="s">
        <v>54</v>
      </c>
      <c r="T20" s="94" t="s">
        <v>298</v>
      </c>
      <c r="U20" s="96" t="s">
        <v>91</v>
      </c>
      <c r="V20" s="97"/>
      <c r="W20" s="98">
        <v>44986</v>
      </c>
      <c r="X20" s="98">
        <v>45291</v>
      </c>
      <c r="Y20" s="93"/>
      <c r="Z20" s="93"/>
      <c r="AA20" s="93"/>
      <c r="AB20" s="93"/>
      <c r="AC20" s="93"/>
      <c r="AD20" s="93"/>
      <c r="AE20" s="93"/>
      <c r="AF20" s="93"/>
      <c r="AG20" s="93"/>
      <c r="AH20" s="93"/>
      <c r="AI20" s="93"/>
      <c r="AJ20" s="93"/>
      <c r="AK20" s="93"/>
      <c r="AL20" s="58"/>
      <c r="AM20" s="58"/>
      <c r="AN20" s="58"/>
      <c r="AO20" s="58"/>
      <c r="AP20" s="58"/>
      <c r="AQ20" s="58"/>
      <c r="AR20" s="58"/>
      <c r="AS20" s="58"/>
      <c r="AT20" s="58"/>
      <c r="AU20" s="59"/>
      <c r="AV20" s="58"/>
      <c r="AW20" s="58"/>
      <c r="AX20" s="58"/>
      <c r="AY20" s="58"/>
      <c r="AZ20" s="58"/>
      <c r="BA20" s="58"/>
      <c r="BB20" s="58"/>
      <c r="BC20" s="58"/>
      <c r="BD20" s="58"/>
      <c r="BE20" s="59"/>
      <c r="BF20" s="58"/>
      <c r="BG20" s="58"/>
      <c r="BH20" s="58"/>
      <c r="BI20" s="58"/>
      <c r="BJ20" s="58"/>
      <c r="BK20" s="58"/>
      <c r="BL20" s="58"/>
      <c r="BM20" s="58"/>
      <c r="BN20" s="58"/>
      <c r="BO20" s="59"/>
      <c r="BP20" s="58"/>
      <c r="BQ20" s="58"/>
      <c r="BR20" s="58"/>
      <c r="BS20" s="58"/>
      <c r="BT20" s="58"/>
      <c r="BU20" s="58"/>
      <c r="BV20" s="58"/>
      <c r="BW20" s="58"/>
      <c r="BX20" s="58"/>
      <c r="BY20" s="59"/>
      <c r="BZ20" s="72" t="str">
        <f t="shared" si="8"/>
        <v xml:space="preserve"> </v>
      </c>
      <c r="CA20" s="72" t="str">
        <f t="shared" si="1"/>
        <v xml:space="preserve"> </v>
      </c>
      <c r="CB20" s="72" t="str">
        <f t="shared" si="2"/>
        <v xml:space="preserve"> </v>
      </c>
      <c r="CC20" s="72" t="str">
        <f t="shared" si="3"/>
        <v xml:space="preserve"> </v>
      </c>
      <c r="CD20" s="72" t="str">
        <f t="shared" si="4"/>
        <v xml:space="preserve"> </v>
      </c>
      <c r="CE20" s="72" t="str">
        <f t="shared" si="5"/>
        <v xml:space="preserve"> </v>
      </c>
      <c r="CF20" s="72" t="str">
        <f t="shared" si="6"/>
        <v xml:space="preserve"> </v>
      </c>
      <c r="CG20" s="72" t="str">
        <f t="shared" si="7"/>
        <v xml:space="preserve"> </v>
      </c>
    </row>
    <row r="21" spans="2:85" ht="78.75" x14ac:dyDescent="0.25">
      <c r="B21" s="99"/>
      <c r="C21" s="99"/>
      <c r="D21" s="99"/>
      <c r="E21" s="99"/>
      <c r="F21" s="100"/>
      <c r="G21" s="100"/>
      <c r="H21" s="100"/>
      <c r="I21" s="101"/>
      <c r="J21" s="99"/>
      <c r="K21" s="102" t="s">
        <v>303</v>
      </c>
      <c r="L21" s="103" t="s">
        <v>304</v>
      </c>
      <c r="M21" s="104" t="s">
        <v>78</v>
      </c>
      <c r="N21" s="105">
        <v>2</v>
      </c>
      <c r="O21" s="106" t="s">
        <v>305</v>
      </c>
      <c r="P21" s="107"/>
      <c r="Q21" s="107"/>
      <c r="R21" s="108"/>
      <c r="S21" s="108"/>
      <c r="T21" s="103" t="s">
        <v>298</v>
      </c>
      <c r="U21" s="108"/>
      <c r="V21" s="109"/>
      <c r="W21" s="110">
        <v>44928</v>
      </c>
      <c r="X21" s="110">
        <v>45198</v>
      </c>
      <c r="Y21" s="105"/>
      <c r="Z21" s="105"/>
      <c r="AA21" s="105">
        <v>1</v>
      </c>
      <c r="AB21" s="105"/>
      <c r="AC21" s="105"/>
      <c r="AD21" s="105"/>
      <c r="AE21" s="105"/>
      <c r="AF21" s="105"/>
      <c r="AG21" s="105">
        <v>1</v>
      </c>
      <c r="AH21" s="105"/>
      <c r="AI21" s="105"/>
      <c r="AJ21" s="105"/>
      <c r="AK21" s="105">
        <f t="shared" si="0"/>
        <v>2</v>
      </c>
      <c r="AL21" s="58">
        <v>1</v>
      </c>
      <c r="AM21" s="58" t="s">
        <v>306</v>
      </c>
      <c r="AN21" s="58" t="s">
        <v>307</v>
      </c>
      <c r="AO21" s="58"/>
      <c r="AP21" s="58"/>
      <c r="AQ21" s="58"/>
      <c r="AR21" s="58"/>
      <c r="AS21" s="58"/>
      <c r="AT21" s="58"/>
      <c r="AU21" s="59" t="s">
        <v>255</v>
      </c>
      <c r="AV21" s="58"/>
      <c r="AW21" s="58"/>
      <c r="AX21" s="58"/>
      <c r="AY21" s="58"/>
      <c r="AZ21" s="58"/>
      <c r="BA21" s="58"/>
      <c r="BB21" s="58"/>
      <c r="BC21" s="58"/>
      <c r="BD21" s="58"/>
      <c r="BE21" s="59"/>
      <c r="BF21" s="58"/>
      <c r="BG21" s="58"/>
      <c r="BH21" s="58"/>
      <c r="BI21" s="58"/>
      <c r="BJ21" s="58"/>
      <c r="BK21" s="58"/>
      <c r="BL21" s="58"/>
      <c r="BM21" s="58"/>
      <c r="BN21" s="58"/>
      <c r="BO21" s="59"/>
      <c r="BP21" s="58"/>
      <c r="BQ21" s="58"/>
      <c r="BR21" s="58"/>
      <c r="BS21" s="58"/>
      <c r="BT21" s="58"/>
      <c r="BU21" s="58"/>
      <c r="BV21" s="58"/>
      <c r="BW21" s="58"/>
      <c r="BX21" s="58"/>
      <c r="BY21" s="59"/>
      <c r="BZ21" s="72">
        <f t="shared" si="8"/>
        <v>0.5</v>
      </c>
      <c r="CA21" s="72">
        <f t="shared" si="1"/>
        <v>0.5</v>
      </c>
      <c r="CB21" s="72">
        <f t="shared" si="2"/>
        <v>0.5</v>
      </c>
      <c r="CC21" s="72">
        <f t="shared" si="3"/>
        <v>0.5</v>
      </c>
      <c r="CD21" s="72">
        <f t="shared" si="4"/>
        <v>0.5</v>
      </c>
      <c r="CE21" s="72">
        <f t="shared" si="5"/>
        <v>1</v>
      </c>
      <c r="CF21" s="72">
        <f t="shared" si="6"/>
        <v>0.5</v>
      </c>
      <c r="CG21" s="72">
        <f t="shared" si="7"/>
        <v>1</v>
      </c>
    </row>
    <row r="22" spans="2:85" ht="78.75" x14ac:dyDescent="0.25">
      <c r="B22" s="99"/>
      <c r="C22" s="99"/>
      <c r="D22" s="99"/>
      <c r="E22" s="99"/>
      <c r="F22" s="100"/>
      <c r="G22" s="100"/>
      <c r="H22" s="100"/>
      <c r="I22" s="101"/>
      <c r="J22" s="99"/>
      <c r="K22" s="102" t="s">
        <v>308</v>
      </c>
      <c r="L22" s="103" t="s">
        <v>309</v>
      </c>
      <c r="M22" s="104" t="s">
        <v>78</v>
      </c>
      <c r="N22" s="105">
        <v>2</v>
      </c>
      <c r="O22" s="106" t="s">
        <v>310</v>
      </c>
      <c r="P22" s="107"/>
      <c r="Q22" s="107"/>
      <c r="R22" s="108"/>
      <c r="S22" s="108"/>
      <c r="T22" s="103" t="s">
        <v>298</v>
      </c>
      <c r="U22" s="108"/>
      <c r="V22" s="109"/>
      <c r="W22" s="110">
        <v>44928</v>
      </c>
      <c r="X22" s="110">
        <v>45260</v>
      </c>
      <c r="Y22" s="105"/>
      <c r="Z22" s="105"/>
      <c r="AA22" s="105"/>
      <c r="AB22" s="105"/>
      <c r="AC22" s="105"/>
      <c r="AD22" s="105">
        <v>1</v>
      </c>
      <c r="AE22" s="105"/>
      <c r="AF22" s="105"/>
      <c r="AG22" s="105"/>
      <c r="AH22" s="105"/>
      <c r="AI22" s="105">
        <v>1</v>
      </c>
      <c r="AJ22" s="105"/>
      <c r="AK22" s="105">
        <f t="shared" si="0"/>
        <v>2</v>
      </c>
      <c r="AL22" s="58"/>
      <c r="AM22" s="58"/>
      <c r="AN22" s="58"/>
      <c r="AO22" s="58"/>
      <c r="AP22" s="58"/>
      <c r="AQ22" s="58"/>
      <c r="AR22" s="58"/>
      <c r="AS22" s="58"/>
      <c r="AT22" s="58"/>
      <c r="AU22" s="59"/>
      <c r="AV22" s="58"/>
      <c r="AW22" s="58"/>
      <c r="AX22" s="58"/>
      <c r="AY22" s="58"/>
      <c r="AZ22" s="58"/>
      <c r="BA22" s="58"/>
      <c r="BB22" s="58">
        <v>1</v>
      </c>
      <c r="BC22" s="58" t="s">
        <v>311</v>
      </c>
      <c r="BD22" s="58" t="s">
        <v>312</v>
      </c>
      <c r="BE22" s="59" t="s">
        <v>255</v>
      </c>
      <c r="BF22" s="58"/>
      <c r="BG22" s="58"/>
      <c r="BH22" s="58"/>
      <c r="BI22" s="58"/>
      <c r="BJ22" s="58"/>
      <c r="BK22" s="58"/>
      <c r="BL22" s="58"/>
      <c r="BM22" s="58"/>
      <c r="BN22" s="58"/>
      <c r="BO22" s="59"/>
      <c r="BP22" s="58"/>
      <c r="BQ22" s="58"/>
      <c r="BR22" s="58"/>
      <c r="BS22" s="58"/>
      <c r="BT22" s="58"/>
      <c r="BU22" s="58"/>
      <c r="BV22" s="58"/>
      <c r="BW22" s="58"/>
      <c r="BX22" s="58"/>
      <c r="BY22" s="59"/>
      <c r="BZ22" s="72">
        <f t="shared" si="8"/>
        <v>0</v>
      </c>
      <c r="CA22" s="72">
        <f t="shared" si="1"/>
        <v>0</v>
      </c>
      <c r="CB22" s="72">
        <f t="shared" si="2"/>
        <v>0.5</v>
      </c>
      <c r="CC22" s="72">
        <f t="shared" si="3"/>
        <v>0.5</v>
      </c>
      <c r="CD22" s="72">
        <f t="shared" si="4"/>
        <v>0.5</v>
      </c>
      <c r="CE22" s="72">
        <f t="shared" si="5"/>
        <v>0.5</v>
      </c>
      <c r="CF22" s="72">
        <f t="shared" si="6"/>
        <v>0.5</v>
      </c>
      <c r="CG22" s="72">
        <f t="shared" si="7"/>
        <v>1</v>
      </c>
    </row>
    <row r="23" spans="2:85" ht="78.75" x14ac:dyDescent="0.25">
      <c r="B23" s="125" t="s">
        <v>95</v>
      </c>
      <c r="C23" s="125" t="s">
        <v>31</v>
      </c>
      <c r="D23" s="125" t="s">
        <v>31</v>
      </c>
      <c r="E23" s="125" t="s">
        <v>113</v>
      </c>
      <c r="F23" s="125" t="s">
        <v>122</v>
      </c>
      <c r="G23" s="125" t="s">
        <v>270</v>
      </c>
      <c r="H23" s="126" t="s">
        <v>271</v>
      </c>
      <c r="I23" s="127">
        <v>8</v>
      </c>
      <c r="J23" s="125" t="s">
        <v>313</v>
      </c>
      <c r="K23" s="127"/>
      <c r="L23" s="128"/>
      <c r="M23" s="129" t="s">
        <v>78</v>
      </c>
      <c r="N23" s="130">
        <v>3</v>
      </c>
      <c r="O23" s="131"/>
      <c r="P23" s="132"/>
      <c r="Q23" s="131"/>
      <c r="R23" s="131" t="s">
        <v>16</v>
      </c>
      <c r="S23" s="131" t="s">
        <v>54</v>
      </c>
      <c r="T23" s="131" t="s">
        <v>298</v>
      </c>
      <c r="U23" s="133" t="s">
        <v>91</v>
      </c>
      <c r="V23" s="97"/>
      <c r="W23" s="134">
        <v>44928</v>
      </c>
      <c r="X23" s="134">
        <v>45198</v>
      </c>
      <c r="Y23" s="130"/>
      <c r="Z23" s="130"/>
      <c r="AA23" s="130"/>
      <c r="AB23" s="130"/>
      <c r="AC23" s="130"/>
      <c r="AD23" s="130"/>
      <c r="AE23" s="130"/>
      <c r="AF23" s="130"/>
      <c r="AG23" s="130"/>
      <c r="AH23" s="130"/>
      <c r="AI23" s="130"/>
      <c r="AJ23" s="130"/>
      <c r="AK23" s="130"/>
      <c r="AL23" s="133"/>
      <c r="AM23" s="133"/>
      <c r="AN23" s="133"/>
      <c r="AO23" s="133"/>
      <c r="AP23" s="133"/>
      <c r="AQ23" s="133"/>
      <c r="AR23" s="133"/>
      <c r="AS23" s="133"/>
      <c r="AT23" s="133"/>
      <c r="AU23" s="133"/>
      <c r="AV23" s="133"/>
      <c r="AW23" s="133"/>
      <c r="AX23" s="133"/>
      <c r="AY23" s="133"/>
      <c r="AZ23" s="133"/>
      <c r="BA23" s="133"/>
      <c r="BB23" s="133"/>
      <c r="BC23" s="133"/>
      <c r="BD23" s="133"/>
      <c r="BE23" s="133"/>
      <c r="BF23" s="133"/>
      <c r="BG23" s="133"/>
      <c r="BH23" s="133"/>
      <c r="BI23" s="133"/>
      <c r="BJ23" s="133"/>
      <c r="BK23" s="133"/>
      <c r="BL23" s="133"/>
      <c r="BM23" s="133"/>
      <c r="BN23" s="133"/>
      <c r="BO23" s="133"/>
      <c r="BP23" s="133"/>
      <c r="BQ23" s="133"/>
      <c r="BR23" s="133"/>
      <c r="BS23" s="133"/>
      <c r="BT23" s="133"/>
      <c r="BU23" s="133"/>
      <c r="BV23" s="133"/>
      <c r="BW23" s="133"/>
      <c r="BX23" s="133"/>
      <c r="BY23" s="133"/>
      <c r="BZ23" s="135" t="str">
        <f t="shared" si="8"/>
        <v xml:space="preserve"> </v>
      </c>
      <c r="CA23" s="135" t="str">
        <f t="shared" si="1"/>
        <v xml:space="preserve"> </v>
      </c>
      <c r="CB23" s="135" t="str">
        <f t="shared" si="2"/>
        <v xml:space="preserve"> </v>
      </c>
      <c r="CC23" s="135" t="str">
        <f t="shared" si="3"/>
        <v xml:space="preserve"> </v>
      </c>
      <c r="CD23" s="135" t="str">
        <f t="shared" si="4"/>
        <v xml:space="preserve"> </v>
      </c>
      <c r="CE23" s="135" t="str">
        <f t="shared" si="5"/>
        <v xml:space="preserve"> </v>
      </c>
      <c r="CF23" s="135" t="str">
        <f t="shared" si="6"/>
        <v xml:space="preserve"> </v>
      </c>
      <c r="CG23" s="135" t="str">
        <f t="shared" si="7"/>
        <v xml:space="preserve"> </v>
      </c>
    </row>
    <row r="24" spans="2:85" ht="63" x14ac:dyDescent="0.25">
      <c r="B24" s="125"/>
      <c r="C24" s="125"/>
      <c r="D24" s="125"/>
      <c r="E24" s="125"/>
      <c r="F24" s="126"/>
      <c r="G24" s="126"/>
      <c r="H24" s="126"/>
      <c r="I24" s="136"/>
      <c r="J24" s="125"/>
      <c r="K24" s="137" t="s">
        <v>314</v>
      </c>
      <c r="L24" s="133" t="s">
        <v>315</v>
      </c>
      <c r="M24" s="138" t="s">
        <v>78</v>
      </c>
      <c r="N24" s="130">
        <v>1</v>
      </c>
      <c r="O24" s="131" t="s">
        <v>316</v>
      </c>
      <c r="P24" s="131"/>
      <c r="Q24" s="131"/>
      <c r="R24" s="139"/>
      <c r="S24" s="139"/>
      <c r="T24" s="133" t="s">
        <v>298</v>
      </c>
      <c r="U24" s="139"/>
      <c r="V24" s="109"/>
      <c r="W24" s="134">
        <v>44928</v>
      </c>
      <c r="X24" s="134">
        <v>45016</v>
      </c>
      <c r="Y24" s="130"/>
      <c r="Z24" s="130"/>
      <c r="AA24" s="130"/>
      <c r="AB24" s="130">
        <v>1</v>
      </c>
      <c r="AC24" s="130"/>
      <c r="AD24" s="130"/>
      <c r="AE24" s="130"/>
      <c r="AF24" s="130"/>
      <c r="AG24" s="130"/>
      <c r="AH24" s="130"/>
      <c r="AI24" s="130"/>
      <c r="AJ24" s="130"/>
      <c r="AK24" s="130">
        <f t="shared" si="0"/>
        <v>1</v>
      </c>
      <c r="AL24" s="133"/>
      <c r="AM24" s="133"/>
      <c r="AN24" s="133"/>
      <c r="AO24" s="133"/>
      <c r="AP24" s="133"/>
      <c r="AQ24" s="133"/>
      <c r="AR24" s="133"/>
      <c r="AS24" s="133"/>
      <c r="AT24" s="133"/>
      <c r="AU24" s="133"/>
      <c r="AV24" s="133"/>
      <c r="AW24" s="133"/>
      <c r="AX24" s="133"/>
      <c r="AY24" s="133"/>
      <c r="AZ24" s="133"/>
      <c r="BA24" s="133"/>
      <c r="BB24" s="133"/>
      <c r="BC24" s="133"/>
      <c r="BD24" s="133"/>
      <c r="BE24" s="133" t="s">
        <v>317</v>
      </c>
      <c r="BF24" s="133"/>
      <c r="BG24" s="133"/>
      <c r="BH24" s="133"/>
      <c r="BI24" s="133"/>
      <c r="BJ24" s="133"/>
      <c r="BK24" s="133"/>
      <c r="BL24" s="133"/>
      <c r="BM24" s="133"/>
      <c r="BN24" s="133"/>
      <c r="BO24" s="133"/>
      <c r="BP24" s="133"/>
      <c r="BQ24" s="133"/>
      <c r="BR24" s="133"/>
      <c r="BS24" s="133"/>
      <c r="BT24" s="133"/>
      <c r="BU24" s="133"/>
      <c r="BV24" s="133"/>
      <c r="BW24" s="133"/>
      <c r="BX24" s="133"/>
      <c r="BY24" s="133"/>
      <c r="BZ24" s="135">
        <f t="shared" si="8"/>
        <v>0</v>
      </c>
      <c r="CA24" s="135">
        <f t="shared" si="1"/>
        <v>0</v>
      </c>
      <c r="CB24" s="135">
        <f t="shared" si="2"/>
        <v>0</v>
      </c>
      <c r="CC24" s="135">
        <f t="shared" si="3"/>
        <v>1</v>
      </c>
      <c r="CD24" s="135">
        <f t="shared" si="4"/>
        <v>0</v>
      </c>
      <c r="CE24" s="135">
        <f t="shared" si="5"/>
        <v>1</v>
      </c>
      <c r="CF24" s="135">
        <f t="shared" si="6"/>
        <v>0</v>
      </c>
      <c r="CG24" s="135"/>
    </row>
    <row r="25" spans="2:85" ht="63" x14ac:dyDescent="0.25">
      <c r="B25" s="125"/>
      <c r="C25" s="125"/>
      <c r="D25" s="125"/>
      <c r="E25" s="125"/>
      <c r="F25" s="126"/>
      <c r="G25" s="126"/>
      <c r="H25" s="126"/>
      <c r="I25" s="136"/>
      <c r="J25" s="125"/>
      <c r="K25" s="137" t="s">
        <v>318</v>
      </c>
      <c r="L25" s="133" t="s">
        <v>319</v>
      </c>
      <c r="M25" s="138" t="s">
        <v>78</v>
      </c>
      <c r="N25" s="130">
        <v>1</v>
      </c>
      <c r="O25" s="131" t="s">
        <v>320</v>
      </c>
      <c r="P25" s="131"/>
      <c r="Q25" s="131"/>
      <c r="R25" s="139"/>
      <c r="S25" s="139"/>
      <c r="T25" s="133" t="s">
        <v>298</v>
      </c>
      <c r="U25" s="139"/>
      <c r="V25" s="109"/>
      <c r="W25" s="134">
        <v>45049</v>
      </c>
      <c r="X25" s="134">
        <v>45075</v>
      </c>
      <c r="Y25" s="130"/>
      <c r="Z25" s="130"/>
      <c r="AA25" s="130"/>
      <c r="AB25" s="130"/>
      <c r="AC25" s="130">
        <v>1</v>
      </c>
      <c r="AD25" s="130"/>
      <c r="AE25" s="130"/>
      <c r="AF25" s="130"/>
      <c r="AG25" s="130"/>
      <c r="AH25" s="130"/>
      <c r="AI25" s="130"/>
      <c r="AJ25" s="130"/>
      <c r="AK25" s="130">
        <f t="shared" si="0"/>
        <v>1</v>
      </c>
      <c r="AL25" s="133"/>
      <c r="AM25" s="133"/>
      <c r="AN25" s="133"/>
      <c r="AO25" s="133"/>
      <c r="AP25" s="133"/>
      <c r="AQ25" s="133"/>
      <c r="AR25" s="133"/>
      <c r="AS25" s="133"/>
      <c r="AT25" s="133"/>
      <c r="AU25" s="133"/>
      <c r="AV25" s="133"/>
      <c r="AW25" s="133"/>
      <c r="AX25" s="133"/>
      <c r="AY25" s="133"/>
      <c r="AZ25" s="133"/>
      <c r="BA25" s="133"/>
      <c r="BB25" s="133"/>
      <c r="BC25" s="133"/>
      <c r="BD25" s="133"/>
      <c r="BE25" s="133" t="s">
        <v>317</v>
      </c>
      <c r="BF25" s="133"/>
      <c r="BG25" s="133"/>
      <c r="BH25" s="133"/>
      <c r="BI25" s="133"/>
      <c r="BJ25" s="133"/>
      <c r="BK25" s="133"/>
      <c r="BL25" s="133"/>
      <c r="BM25" s="133"/>
      <c r="BN25" s="133"/>
      <c r="BO25" s="133"/>
      <c r="BP25" s="133"/>
      <c r="BQ25" s="133"/>
      <c r="BR25" s="133"/>
      <c r="BS25" s="133"/>
      <c r="BT25" s="133"/>
      <c r="BU25" s="133"/>
      <c r="BV25" s="133"/>
      <c r="BW25" s="133"/>
      <c r="BX25" s="133"/>
      <c r="BY25" s="133"/>
      <c r="BZ25" s="135">
        <f t="shared" si="8"/>
        <v>0</v>
      </c>
      <c r="CA25" s="135">
        <f t="shared" si="1"/>
        <v>0</v>
      </c>
      <c r="CB25" s="135">
        <f t="shared" si="2"/>
        <v>0</v>
      </c>
      <c r="CC25" s="135">
        <f t="shared" si="3"/>
        <v>1</v>
      </c>
      <c r="CD25" s="135">
        <f t="shared" si="4"/>
        <v>0</v>
      </c>
      <c r="CE25" s="135">
        <f t="shared" si="5"/>
        <v>1</v>
      </c>
      <c r="CF25" s="135">
        <f t="shared" si="6"/>
        <v>0</v>
      </c>
      <c r="CG25" s="135"/>
    </row>
    <row r="26" spans="2:85" ht="63" x14ac:dyDescent="0.25">
      <c r="B26" s="125"/>
      <c r="C26" s="125"/>
      <c r="D26" s="125"/>
      <c r="E26" s="125"/>
      <c r="F26" s="126"/>
      <c r="G26" s="126"/>
      <c r="H26" s="126"/>
      <c r="I26" s="136"/>
      <c r="J26" s="125"/>
      <c r="K26" s="137" t="s">
        <v>321</v>
      </c>
      <c r="L26" s="133" t="s">
        <v>322</v>
      </c>
      <c r="M26" s="138" t="s">
        <v>78</v>
      </c>
      <c r="N26" s="130">
        <v>1</v>
      </c>
      <c r="O26" s="131" t="s">
        <v>323</v>
      </c>
      <c r="P26" s="131"/>
      <c r="Q26" s="131"/>
      <c r="R26" s="139"/>
      <c r="S26" s="139"/>
      <c r="T26" s="133" t="s">
        <v>298</v>
      </c>
      <c r="U26" s="139"/>
      <c r="V26" s="109"/>
      <c r="W26" s="134">
        <v>45170</v>
      </c>
      <c r="X26" s="134">
        <v>45198</v>
      </c>
      <c r="Y26" s="130"/>
      <c r="Z26" s="130"/>
      <c r="AA26" s="130"/>
      <c r="AB26" s="130"/>
      <c r="AC26" s="130"/>
      <c r="AD26" s="130"/>
      <c r="AE26" s="130"/>
      <c r="AF26" s="130"/>
      <c r="AG26" s="130">
        <v>1</v>
      </c>
      <c r="AH26" s="130"/>
      <c r="AI26" s="130"/>
      <c r="AJ26" s="130"/>
      <c r="AK26" s="130">
        <f t="shared" si="0"/>
        <v>1</v>
      </c>
      <c r="AL26" s="133"/>
      <c r="AM26" s="133"/>
      <c r="AN26" s="133"/>
      <c r="AO26" s="133"/>
      <c r="AP26" s="133"/>
      <c r="AQ26" s="133"/>
      <c r="AR26" s="133"/>
      <c r="AS26" s="133"/>
      <c r="AT26" s="133"/>
      <c r="AU26" s="133"/>
      <c r="AV26" s="133"/>
      <c r="AW26" s="133"/>
      <c r="AX26" s="133"/>
      <c r="AY26" s="133"/>
      <c r="AZ26" s="133"/>
      <c r="BA26" s="133"/>
      <c r="BB26" s="133"/>
      <c r="BC26" s="133"/>
      <c r="BD26" s="133"/>
      <c r="BE26" s="133" t="s">
        <v>317</v>
      </c>
      <c r="BF26" s="133"/>
      <c r="BG26" s="133"/>
      <c r="BH26" s="133"/>
      <c r="BI26" s="133"/>
      <c r="BJ26" s="133"/>
      <c r="BK26" s="133"/>
      <c r="BL26" s="133"/>
      <c r="BM26" s="133"/>
      <c r="BN26" s="133"/>
      <c r="BO26" s="133"/>
      <c r="BP26" s="133"/>
      <c r="BQ26" s="133"/>
      <c r="BR26" s="133"/>
      <c r="BS26" s="133"/>
      <c r="BT26" s="133"/>
      <c r="BU26" s="133"/>
      <c r="BV26" s="133"/>
      <c r="BW26" s="133"/>
      <c r="BX26" s="133"/>
      <c r="BY26" s="133"/>
      <c r="BZ26" s="135">
        <f t="shared" si="8"/>
        <v>0</v>
      </c>
      <c r="CA26" s="135">
        <f t="shared" si="1"/>
        <v>0</v>
      </c>
      <c r="CB26" s="135">
        <f t="shared" si="2"/>
        <v>0</v>
      </c>
      <c r="CC26" s="135">
        <f t="shared" si="3"/>
        <v>0</v>
      </c>
      <c r="CD26" s="135">
        <f t="shared" si="4"/>
        <v>0</v>
      </c>
      <c r="CE26" s="135">
        <f t="shared" si="5"/>
        <v>1</v>
      </c>
      <c r="CF26" s="135">
        <f t="shared" si="6"/>
        <v>0</v>
      </c>
      <c r="CG26" s="135"/>
    </row>
    <row r="27" spans="2:85" ht="78.75" x14ac:dyDescent="0.25">
      <c r="B27" s="87" t="s">
        <v>95</v>
      </c>
      <c r="C27" s="87" t="s">
        <v>31</v>
      </c>
      <c r="D27" s="87" t="s">
        <v>31</v>
      </c>
      <c r="E27" s="87" t="s">
        <v>103</v>
      </c>
      <c r="F27" s="87" t="s">
        <v>122</v>
      </c>
      <c r="G27" s="87" t="s">
        <v>270</v>
      </c>
      <c r="H27" s="88" t="s">
        <v>271</v>
      </c>
      <c r="I27" s="89">
        <v>9</v>
      </c>
      <c r="J27" s="87" t="s">
        <v>324</v>
      </c>
      <c r="K27" s="90"/>
      <c r="L27" s="91"/>
      <c r="M27" s="92" t="s">
        <v>78</v>
      </c>
      <c r="N27" s="93">
        <v>5</v>
      </c>
      <c r="O27" s="94"/>
      <c r="P27" s="95"/>
      <c r="Q27" s="94"/>
      <c r="R27" s="94" t="s">
        <v>16</v>
      </c>
      <c r="S27" s="94" t="s">
        <v>54</v>
      </c>
      <c r="T27" s="94" t="s">
        <v>298</v>
      </c>
      <c r="U27" s="96" t="s">
        <v>91</v>
      </c>
      <c r="V27" s="97"/>
      <c r="W27" s="98">
        <v>44958</v>
      </c>
      <c r="X27" s="98">
        <v>45289</v>
      </c>
      <c r="Y27" s="93"/>
      <c r="Z27" s="93"/>
      <c r="AA27" s="93"/>
      <c r="AB27" s="93"/>
      <c r="AC27" s="93"/>
      <c r="AD27" s="93"/>
      <c r="AE27" s="93"/>
      <c r="AF27" s="93"/>
      <c r="AG27" s="93"/>
      <c r="AH27" s="93"/>
      <c r="AI27" s="93"/>
      <c r="AJ27" s="93"/>
      <c r="AK27" s="93"/>
      <c r="AL27" s="58"/>
      <c r="AM27" s="58"/>
      <c r="AN27" s="58"/>
      <c r="AO27" s="58"/>
      <c r="AP27" s="58"/>
      <c r="AQ27" s="58"/>
      <c r="AR27" s="58"/>
      <c r="AS27" s="58"/>
      <c r="AT27" s="58"/>
      <c r="AU27" s="59"/>
      <c r="AV27" s="58"/>
      <c r="AW27" s="58"/>
      <c r="AX27" s="58"/>
      <c r="AY27" s="58"/>
      <c r="AZ27" s="58"/>
      <c r="BA27" s="58"/>
      <c r="BB27" s="58"/>
      <c r="BC27" s="58"/>
      <c r="BD27" s="58"/>
      <c r="BE27" s="59"/>
      <c r="BF27" s="58"/>
      <c r="BG27" s="58"/>
      <c r="BH27" s="58"/>
      <c r="BI27" s="58"/>
      <c r="BJ27" s="58"/>
      <c r="BK27" s="58"/>
      <c r="BL27" s="58"/>
      <c r="BM27" s="58"/>
      <c r="BN27" s="58"/>
      <c r="BO27" s="59"/>
      <c r="BP27" s="58"/>
      <c r="BQ27" s="58"/>
      <c r="BR27" s="58"/>
      <c r="BS27" s="58"/>
      <c r="BT27" s="58"/>
      <c r="BU27" s="58"/>
      <c r="BV27" s="58"/>
      <c r="BW27" s="58"/>
      <c r="BX27" s="58"/>
      <c r="BY27" s="59"/>
      <c r="BZ27" s="72" t="str">
        <f t="shared" si="8"/>
        <v xml:space="preserve"> </v>
      </c>
      <c r="CA27" s="72" t="str">
        <f t="shared" si="1"/>
        <v xml:space="preserve"> </v>
      </c>
      <c r="CB27" s="72" t="str">
        <f t="shared" si="2"/>
        <v xml:space="preserve"> </v>
      </c>
      <c r="CC27" s="72" t="str">
        <f t="shared" si="3"/>
        <v xml:space="preserve"> </v>
      </c>
      <c r="CD27" s="72" t="str">
        <f t="shared" si="4"/>
        <v xml:space="preserve"> </v>
      </c>
      <c r="CE27" s="72" t="str">
        <f t="shared" si="5"/>
        <v xml:space="preserve"> </v>
      </c>
      <c r="CF27" s="72" t="str">
        <f t="shared" si="6"/>
        <v xml:space="preserve"> </v>
      </c>
      <c r="CG27" s="72" t="str">
        <f t="shared" si="7"/>
        <v xml:space="preserve"> </v>
      </c>
    </row>
    <row r="28" spans="2:85" ht="47.25" x14ac:dyDescent="0.25">
      <c r="B28" s="99"/>
      <c r="C28" s="99"/>
      <c r="D28" s="99"/>
      <c r="E28" s="99"/>
      <c r="F28" s="100"/>
      <c r="G28" s="100"/>
      <c r="H28" s="100"/>
      <c r="I28" s="101"/>
      <c r="J28" s="99"/>
      <c r="K28" s="102" t="s">
        <v>325</v>
      </c>
      <c r="L28" s="103" t="s">
        <v>326</v>
      </c>
      <c r="M28" s="104" t="s">
        <v>78</v>
      </c>
      <c r="N28" s="105">
        <v>1</v>
      </c>
      <c r="O28" s="106" t="s">
        <v>327</v>
      </c>
      <c r="P28" s="107"/>
      <c r="Q28" s="107"/>
      <c r="R28" s="108"/>
      <c r="S28" s="108"/>
      <c r="T28" s="103" t="s">
        <v>298</v>
      </c>
      <c r="U28" s="108"/>
      <c r="V28" s="109"/>
      <c r="W28" s="110">
        <v>45061</v>
      </c>
      <c r="X28" s="110">
        <v>45077</v>
      </c>
      <c r="Y28" s="105"/>
      <c r="Z28" s="105">
        <v>1</v>
      </c>
      <c r="AA28" s="105"/>
      <c r="AB28" s="105"/>
      <c r="AC28" s="105"/>
      <c r="AD28" s="105"/>
      <c r="AE28" s="105"/>
      <c r="AF28" s="105"/>
      <c r="AG28" s="105"/>
      <c r="AH28" s="105"/>
      <c r="AI28" s="105"/>
      <c r="AJ28" s="105"/>
      <c r="AK28" s="105">
        <f t="shared" si="0"/>
        <v>1</v>
      </c>
      <c r="AL28" s="58"/>
      <c r="AM28" s="58"/>
      <c r="AN28" s="58"/>
      <c r="AO28" s="58"/>
      <c r="AP28" s="58">
        <v>0</v>
      </c>
      <c r="AQ28" s="58"/>
      <c r="AR28" s="58"/>
      <c r="AS28" s="58"/>
      <c r="AT28" s="58"/>
      <c r="AU28" s="59" t="s">
        <v>328</v>
      </c>
      <c r="AV28" s="58"/>
      <c r="AW28" s="58"/>
      <c r="AX28" s="58"/>
      <c r="AY28" s="58"/>
      <c r="AZ28" s="58"/>
      <c r="BA28" s="58"/>
      <c r="BB28" s="58">
        <v>1</v>
      </c>
      <c r="BC28" s="58" t="s">
        <v>329</v>
      </c>
      <c r="BD28" s="58"/>
      <c r="BE28" s="59" t="s">
        <v>255</v>
      </c>
      <c r="BF28" s="58"/>
      <c r="BG28" s="58"/>
      <c r="BH28" s="58"/>
      <c r="BI28" s="58"/>
      <c r="BJ28" s="58"/>
      <c r="BK28" s="58"/>
      <c r="BL28" s="58"/>
      <c r="BM28" s="58"/>
      <c r="BN28" s="58"/>
      <c r="BO28" s="59"/>
      <c r="BP28" s="58"/>
      <c r="BQ28" s="58"/>
      <c r="BR28" s="58"/>
      <c r="BS28" s="58"/>
      <c r="BT28" s="58"/>
      <c r="BU28" s="58"/>
      <c r="BV28" s="58"/>
      <c r="BW28" s="58"/>
      <c r="BX28" s="58"/>
      <c r="BY28" s="59"/>
      <c r="BZ28" s="72">
        <f t="shared" si="8"/>
        <v>0</v>
      </c>
      <c r="CA28" s="72">
        <f t="shared" si="1"/>
        <v>1</v>
      </c>
      <c r="CB28" s="72">
        <f t="shared" si="2"/>
        <v>1</v>
      </c>
      <c r="CC28" s="72">
        <f t="shared" si="3"/>
        <v>1</v>
      </c>
      <c r="CD28" s="72">
        <f t="shared" si="4"/>
        <v>1</v>
      </c>
      <c r="CE28" s="72">
        <f t="shared" si="5"/>
        <v>1</v>
      </c>
      <c r="CF28" s="72">
        <f t="shared" si="6"/>
        <v>1</v>
      </c>
      <c r="CG28" s="72">
        <f t="shared" si="7"/>
        <v>1</v>
      </c>
    </row>
    <row r="29" spans="2:85" ht="141.75" x14ac:dyDescent="0.25">
      <c r="B29" s="99"/>
      <c r="C29" s="99"/>
      <c r="D29" s="99"/>
      <c r="E29" s="99"/>
      <c r="F29" s="100"/>
      <c r="G29" s="100"/>
      <c r="H29" s="100"/>
      <c r="I29" s="101"/>
      <c r="J29" s="99"/>
      <c r="K29" s="102" t="s">
        <v>330</v>
      </c>
      <c r="L29" s="103" t="s">
        <v>331</v>
      </c>
      <c r="M29" s="104" t="s">
        <v>78</v>
      </c>
      <c r="N29" s="105">
        <v>1</v>
      </c>
      <c r="O29" s="106" t="s">
        <v>332</v>
      </c>
      <c r="P29" s="107"/>
      <c r="Q29" s="107"/>
      <c r="R29" s="108"/>
      <c r="S29" s="108"/>
      <c r="T29" s="103" t="s">
        <v>298</v>
      </c>
      <c r="U29" s="108"/>
      <c r="V29" s="109"/>
      <c r="W29" s="110">
        <v>45153</v>
      </c>
      <c r="X29" s="110">
        <v>45275</v>
      </c>
      <c r="Y29" s="105"/>
      <c r="Z29" s="105"/>
      <c r="AA29" s="105"/>
      <c r="AB29" s="105">
        <v>1</v>
      </c>
      <c r="AC29" s="105"/>
      <c r="AD29" s="105"/>
      <c r="AE29" s="105"/>
      <c r="AF29" s="105"/>
      <c r="AG29" s="105"/>
      <c r="AH29" s="105"/>
      <c r="AI29" s="105"/>
      <c r="AJ29" s="105"/>
      <c r="AK29" s="105">
        <f t="shared" si="0"/>
        <v>1</v>
      </c>
      <c r="AL29" s="58"/>
      <c r="AM29" s="58"/>
      <c r="AN29" s="58"/>
      <c r="AO29" s="58"/>
      <c r="AP29" s="58"/>
      <c r="AQ29" s="58"/>
      <c r="AR29" s="58"/>
      <c r="AS29" s="58"/>
      <c r="AT29" s="58"/>
      <c r="AU29" s="59"/>
      <c r="AV29" s="58">
        <v>0</v>
      </c>
      <c r="AW29" s="58"/>
      <c r="AX29" s="58"/>
      <c r="AY29" s="58"/>
      <c r="AZ29" s="58"/>
      <c r="BA29" s="58"/>
      <c r="BB29" s="58"/>
      <c r="BC29" s="58"/>
      <c r="BD29" s="58"/>
      <c r="BE29" s="59" t="s">
        <v>333</v>
      </c>
      <c r="BF29" s="58"/>
      <c r="BG29" s="58"/>
      <c r="BH29" s="58"/>
      <c r="BI29" s="58"/>
      <c r="BJ29" s="58"/>
      <c r="BK29" s="58"/>
      <c r="BL29" s="58"/>
      <c r="BM29" s="58"/>
      <c r="BN29" s="58"/>
      <c r="BO29" s="59"/>
      <c r="BP29" s="58"/>
      <c r="BQ29" s="58"/>
      <c r="BR29" s="58"/>
      <c r="BS29" s="58"/>
      <c r="BT29" s="58"/>
      <c r="BU29" s="58"/>
      <c r="BV29" s="58"/>
      <c r="BW29" s="58"/>
      <c r="BX29" s="58"/>
      <c r="BY29" s="59"/>
      <c r="BZ29" s="72">
        <f t="shared" si="8"/>
        <v>0</v>
      </c>
      <c r="CA29" s="72">
        <f t="shared" si="1"/>
        <v>0</v>
      </c>
      <c r="CB29" s="72">
        <f t="shared" si="2"/>
        <v>0</v>
      </c>
      <c r="CC29" s="72">
        <f t="shared" si="3"/>
        <v>1</v>
      </c>
      <c r="CD29" s="72">
        <f t="shared" si="4"/>
        <v>0</v>
      </c>
      <c r="CE29" s="72">
        <f t="shared" si="5"/>
        <v>1</v>
      </c>
      <c r="CF29" s="72">
        <f t="shared" si="6"/>
        <v>0</v>
      </c>
      <c r="CG29" s="72">
        <f t="shared" si="7"/>
        <v>1</v>
      </c>
    </row>
    <row r="30" spans="2:85" ht="47.25" x14ac:dyDescent="0.25">
      <c r="B30" s="99"/>
      <c r="C30" s="99"/>
      <c r="D30" s="99"/>
      <c r="E30" s="99"/>
      <c r="F30" s="100"/>
      <c r="G30" s="100"/>
      <c r="H30" s="100"/>
      <c r="I30" s="101"/>
      <c r="J30" s="99"/>
      <c r="K30" s="102" t="s">
        <v>334</v>
      </c>
      <c r="L30" s="103" t="s">
        <v>335</v>
      </c>
      <c r="M30" s="104" t="s">
        <v>78</v>
      </c>
      <c r="N30" s="105">
        <v>5</v>
      </c>
      <c r="O30" s="106" t="s">
        <v>324</v>
      </c>
      <c r="P30" s="107"/>
      <c r="Q30" s="107"/>
      <c r="R30" s="108"/>
      <c r="S30" s="108"/>
      <c r="T30" s="103" t="s">
        <v>298</v>
      </c>
      <c r="U30" s="108"/>
      <c r="V30" s="109"/>
      <c r="W30" s="110">
        <v>45047</v>
      </c>
      <c r="X30" s="110">
        <v>45289</v>
      </c>
      <c r="Y30" s="105"/>
      <c r="Z30" s="105"/>
      <c r="AA30" s="105"/>
      <c r="AB30" s="105"/>
      <c r="AC30" s="105"/>
      <c r="AD30" s="105"/>
      <c r="AE30" s="105"/>
      <c r="AF30" s="105">
        <v>1</v>
      </c>
      <c r="AG30" s="105">
        <v>1</v>
      </c>
      <c r="AH30" s="105">
        <v>1</v>
      </c>
      <c r="AI30" s="105">
        <v>1</v>
      </c>
      <c r="AJ30" s="105">
        <v>1</v>
      </c>
      <c r="AK30" s="105">
        <f t="shared" si="0"/>
        <v>5</v>
      </c>
      <c r="AL30" s="58"/>
      <c r="AM30" s="58"/>
      <c r="AN30" s="58"/>
      <c r="AO30" s="58"/>
      <c r="AP30" s="58"/>
      <c r="AQ30" s="58"/>
      <c r="AR30" s="58"/>
      <c r="AS30" s="58"/>
      <c r="AT30" s="58"/>
      <c r="AU30" s="59"/>
      <c r="AV30" s="58"/>
      <c r="AW30" s="58"/>
      <c r="AX30" s="58"/>
      <c r="AY30" s="58"/>
      <c r="AZ30" s="58"/>
      <c r="BA30" s="58"/>
      <c r="BB30" s="58"/>
      <c r="BC30" s="58"/>
      <c r="BD30" s="58"/>
      <c r="BE30" s="59"/>
      <c r="BF30" s="58"/>
      <c r="BG30" s="58"/>
      <c r="BH30" s="58"/>
      <c r="BI30" s="58"/>
      <c r="BJ30" s="58"/>
      <c r="BK30" s="58"/>
      <c r="BL30" s="58"/>
      <c r="BM30" s="58"/>
      <c r="BN30" s="58"/>
      <c r="BO30" s="59"/>
      <c r="BP30" s="58"/>
      <c r="BQ30" s="58"/>
      <c r="BR30" s="58"/>
      <c r="BS30" s="58"/>
      <c r="BT30" s="58"/>
      <c r="BU30" s="58"/>
      <c r="BV30" s="58"/>
      <c r="BW30" s="58"/>
      <c r="BX30" s="58"/>
      <c r="BY30" s="59"/>
      <c r="BZ30" s="72">
        <f t="shared" si="8"/>
        <v>0</v>
      </c>
      <c r="CA30" s="72">
        <f t="shared" si="1"/>
        <v>0</v>
      </c>
      <c r="CB30" s="72">
        <f t="shared" si="2"/>
        <v>0</v>
      </c>
      <c r="CC30" s="72">
        <f t="shared" si="3"/>
        <v>0</v>
      </c>
      <c r="CD30" s="72">
        <f t="shared" si="4"/>
        <v>0</v>
      </c>
      <c r="CE30" s="72">
        <f t="shared" si="5"/>
        <v>0.4</v>
      </c>
      <c r="CF30" s="72">
        <f t="shared" si="6"/>
        <v>0</v>
      </c>
      <c r="CG30" s="72">
        <f t="shared" si="7"/>
        <v>1</v>
      </c>
    </row>
    <row r="31" spans="2:85" ht="78.75" x14ac:dyDescent="0.25">
      <c r="B31" s="87" t="s">
        <v>75</v>
      </c>
      <c r="C31" s="87" t="s">
        <v>31</v>
      </c>
      <c r="D31" s="87" t="s">
        <v>31</v>
      </c>
      <c r="E31" s="87" t="s">
        <v>77</v>
      </c>
      <c r="F31" s="87" t="s">
        <v>336</v>
      </c>
      <c r="G31" s="87" t="s">
        <v>270</v>
      </c>
      <c r="H31" s="88" t="s">
        <v>271</v>
      </c>
      <c r="I31" s="89">
        <v>10</v>
      </c>
      <c r="J31" s="87" t="s">
        <v>337</v>
      </c>
      <c r="K31" s="90"/>
      <c r="L31" s="91"/>
      <c r="M31" s="92" t="s">
        <v>78</v>
      </c>
      <c r="N31" s="93">
        <v>6</v>
      </c>
      <c r="O31" s="94"/>
      <c r="P31" s="95"/>
      <c r="Q31" s="94"/>
      <c r="R31" s="94" t="s">
        <v>13</v>
      </c>
      <c r="S31" s="94" t="s">
        <v>47</v>
      </c>
      <c r="T31" s="94" t="s">
        <v>338</v>
      </c>
      <c r="U31" s="96" t="s">
        <v>91</v>
      </c>
      <c r="V31" s="97"/>
      <c r="W31" s="98">
        <v>44958</v>
      </c>
      <c r="X31" s="98">
        <v>45289</v>
      </c>
      <c r="Y31" s="93"/>
      <c r="Z31" s="93"/>
      <c r="AA31" s="93"/>
      <c r="AB31" s="93"/>
      <c r="AC31" s="93"/>
      <c r="AD31" s="93"/>
      <c r="AE31" s="93"/>
      <c r="AF31" s="93"/>
      <c r="AG31" s="93"/>
      <c r="AH31" s="93"/>
      <c r="AI31" s="93"/>
      <c r="AJ31" s="93"/>
      <c r="AK31" s="93"/>
      <c r="AL31" s="58"/>
      <c r="AM31" s="58"/>
      <c r="AN31" s="58"/>
      <c r="AO31" s="58"/>
      <c r="AP31" s="58"/>
      <c r="AQ31" s="58"/>
      <c r="AR31" s="58"/>
      <c r="AS31" s="58"/>
      <c r="AT31" s="58"/>
      <c r="AU31" s="59"/>
      <c r="AV31" s="58"/>
      <c r="AW31" s="58"/>
      <c r="AX31" s="58"/>
      <c r="AY31" s="58"/>
      <c r="AZ31" s="58"/>
      <c r="BA31" s="58"/>
      <c r="BB31" s="58"/>
      <c r="BC31" s="58"/>
      <c r="BD31" s="58"/>
      <c r="BE31" s="59"/>
      <c r="BF31" s="58"/>
      <c r="BG31" s="58"/>
      <c r="BH31" s="58"/>
      <c r="BI31" s="58"/>
      <c r="BJ31" s="58"/>
      <c r="BK31" s="58"/>
      <c r="BL31" s="58"/>
      <c r="BM31" s="58"/>
      <c r="BN31" s="58"/>
      <c r="BO31" s="59"/>
      <c r="BP31" s="58"/>
      <c r="BQ31" s="58"/>
      <c r="BR31" s="58"/>
      <c r="BS31" s="58"/>
      <c r="BT31" s="58"/>
      <c r="BU31" s="58"/>
      <c r="BV31" s="58"/>
      <c r="BW31" s="58"/>
      <c r="BX31" s="58"/>
      <c r="BY31" s="59"/>
      <c r="BZ31" s="72" t="str">
        <f t="shared" si="8"/>
        <v xml:space="preserve"> </v>
      </c>
      <c r="CA31" s="72" t="str">
        <f t="shared" si="1"/>
        <v xml:space="preserve"> </v>
      </c>
      <c r="CB31" s="72" t="str">
        <f t="shared" si="2"/>
        <v xml:space="preserve"> </v>
      </c>
      <c r="CC31" s="72" t="str">
        <f t="shared" si="3"/>
        <v xml:space="preserve"> </v>
      </c>
      <c r="CD31" s="72" t="str">
        <f t="shared" si="4"/>
        <v xml:space="preserve"> </v>
      </c>
      <c r="CE31" s="72" t="str">
        <f t="shared" si="5"/>
        <v xml:space="preserve"> </v>
      </c>
      <c r="CF31" s="72" t="str">
        <f t="shared" si="6"/>
        <v xml:space="preserve"> </v>
      </c>
      <c r="CG31" s="72" t="str">
        <f t="shared" si="7"/>
        <v xml:space="preserve"> </v>
      </c>
    </row>
    <row r="32" spans="2:85" ht="114.75" customHeight="1" x14ac:dyDescent="0.25">
      <c r="B32" s="99"/>
      <c r="C32" s="99"/>
      <c r="D32" s="99"/>
      <c r="E32" s="99"/>
      <c r="F32" s="100"/>
      <c r="G32" s="100"/>
      <c r="H32" s="100"/>
      <c r="I32" s="101"/>
      <c r="J32" s="99"/>
      <c r="K32" s="102" t="s">
        <v>339</v>
      </c>
      <c r="L32" s="103" t="s">
        <v>340</v>
      </c>
      <c r="M32" s="104" t="s">
        <v>78</v>
      </c>
      <c r="N32" s="105">
        <v>2</v>
      </c>
      <c r="O32" s="106" t="s">
        <v>341</v>
      </c>
      <c r="P32" s="107"/>
      <c r="Q32" s="107"/>
      <c r="R32" s="108"/>
      <c r="S32" s="108"/>
      <c r="T32" s="103" t="s">
        <v>338</v>
      </c>
      <c r="U32" s="108"/>
      <c r="V32" s="109"/>
      <c r="W32" s="110">
        <v>44958</v>
      </c>
      <c r="X32" s="110">
        <v>45291</v>
      </c>
      <c r="Y32" s="105"/>
      <c r="Z32" s="105"/>
      <c r="AA32" s="105">
        <v>1</v>
      </c>
      <c r="AB32" s="105"/>
      <c r="AC32" s="105"/>
      <c r="AD32" s="105"/>
      <c r="AE32" s="105"/>
      <c r="AF32" s="105"/>
      <c r="AG32" s="105">
        <v>1</v>
      </c>
      <c r="AH32" s="105"/>
      <c r="AI32" s="105"/>
      <c r="AJ32" s="105"/>
      <c r="AK32" s="105">
        <f t="shared" si="0"/>
        <v>2</v>
      </c>
      <c r="AL32" s="58"/>
      <c r="AM32" s="58"/>
      <c r="AN32" s="58"/>
      <c r="AO32" s="58"/>
      <c r="AP32" s="58"/>
      <c r="AQ32" s="58"/>
      <c r="AR32" s="58">
        <v>1</v>
      </c>
      <c r="AS32" s="58" t="s">
        <v>342</v>
      </c>
      <c r="AT32" s="58" t="s">
        <v>343</v>
      </c>
      <c r="AU32" s="59" t="s">
        <v>344</v>
      </c>
      <c r="AV32" s="58"/>
      <c r="AW32" s="58"/>
      <c r="AX32" s="58"/>
      <c r="AY32" s="58"/>
      <c r="AZ32" s="58"/>
      <c r="BA32" s="58"/>
      <c r="BB32" s="58"/>
      <c r="BC32" s="58"/>
      <c r="BD32" s="58"/>
      <c r="BE32" s="59"/>
      <c r="BF32" s="58"/>
      <c r="BG32" s="58"/>
      <c r="BH32" s="58"/>
      <c r="BI32" s="58"/>
      <c r="BJ32" s="58"/>
      <c r="BK32" s="58"/>
      <c r="BL32" s="58"/>
      <c r="BM32" s="58"/>
      <c r="BN32" s="58"/>
      <c r="BO32" s="59"/>
      <c r="BP32" s="58"/>
      <c r="BQ32" s="58"/>
      <c r="BR32" s="58"/>
      <c r="BS32" s="58"/>
      <c r="BT32" s="58"/>
      <c r="BU32" s="58"/>
      <c r="BV32" s="58"/>
      <c r="BW32" s="58"/>
      <c r="BX32" s="58"/>
      <c r="BY32" s="59"/>
      <c r="BZ32" s="72">
        <f t="shared" si="8"/>
        <v>0.5</v>
      </c>
      <c r="CA32" s="72">
        <f t="shared" si="1"/>
        <v>0.5</v>
      </c>
      <c r="CB32" s="72">
        <f t="shared" si="2"/>
        <v>0.5</v>
      </c>
      <c r="CC32" s="72">
        <f t="shared" si="3"/>
        <v>0.5</v>
      </c>
      <c r="CD32" s="72">
        <f t="shared" si="4"/>
        <v>0.5</v>
      </c>
      <c r="CE32" s="72">
        <f t="shared" si="5"/>
        <v>1</v>
      </c>
      <c r="CF32" s="72">
        <f t="shared" si="6"/>
        <v>0.5</v>
      </c>
      <c r="CG32" s="72">
        <f t="shared" si="7"/>
        <v>1</v>
      </c>
    </row>
    <row r="33" spans="2:85" ht="110.25" x14ac:dyDescent="0.25">
      <c r="B33" s="99"/>
      <c r="C33" s="99"/>
      <c r="D33" s="99"/>
      <c r="E33" s="99"/>
      <c r="F33" s="100"/>
      <c r="G33" s="100"/>
      <c r="H33" s="100"/>
      <c r="I33" s="101"/>
      <c r="J33" s="99"/>
      <c r="K33" s="102" t="s">
        <v>345</v>
      </c>
      <c r="L33" s="103" t="s">
        <v>346</v>
      </c>
      <c r="M33" s="104" t="s">
        <v>78</v>
      </c>
      <c r="N33" s="105">
        <v>2</v>
      </c>
      <c r="O33" s="106" t="s">
        <v>347</v>
      </c>
      <c r="P33" s="107"/>
      <c r="Q33" s="107"/>
      <c r="R33" s="108"/>
      <c r="S33" s="108"/>
      <c r="T33" s="103" t="s">
        <v>338</v>
      </c>
      <c r="U33" s="108"/>
      <c r="V33" s="109"/>
      <c r="W33" s="110">
        <v>44958</v>
      </c>
      <c r="X33" s="110">
        <v>45291</v>
      </c>
      <c r="Y33" s="105"/>
      <c r="Z33" s="105"/>
      <c r="AA33" s="105"/>
      <c r="AB33" s="105"/>
      <c r="AC33" s="105">
        <v>1</v>
      </c>
      <c r="AD33" s="105"/>
      <c r="AE33" s="105"/>
      <c r="AF33" s="105"/>
      <c r="AG33" s="105"/>
      <c r="AH33" s="105"/>
      <c r="AI33" s="105"/>
      <c r="AJ33" s="105">
        <v>1</v>
      </c>
      <c r="AK33" s="105">
        <f t="shared" si="0"/>
        <v>2</v>
      </c>
      <c r="AL33" s="58"/>
      <c r="AM33" s="58"/>
      <c r="AN33" s="58"/>
      <c r="AO33" s="58"/>
      <c r="AP33" s="58"/>
      <c r="AQ33" s="58"/>
      <c r="AR33" s="58"/>
      <c r="AS33" s="58"/>
      <c r="AT33" s="58"/>
      <c r="AU33" s="59"/>
      <c r="AV33" s="58"/>
      <c r="AW33" s="58"/>
      <c r="AX33" s="58"/>
      <c r="AY33" s="58">
        <v>1</v>
      </c>
      <c r="AZ33" s="58" t="s">
        <v>348</v>
      </c>
      <c r="BA33" s="58" t="s">
        <v>349</v>
      </c>
      <c r="BB33" s="58"/>
      <c r="BC33" s="58"/>
      <c r="BD33" s="58"/>
      <c r="BE33" s="59" t="s">
        <v>255</v>
      </c>
      <c r="BF33" s="58"/>
      <c r="BG33" s="58"/>
      <c r="BH33" s="58"/>
      <c r="BI33" s="58"/>
      <c r="BJ33" s="58"/>
      <c r="BK33" s="58"/>
      <c r="BL33" s="58"/>
      <c r="BM33" s="58"/>
      <c r="BN33" s="58"/>
      <c r="BO33" s="59"/>
      <c r="BP33" s="58"/>
      <c r="BQ33" s="58"/>
      <c r="BR33" s="58"/>
      <c r="BS33" s="58"/>
      <c r="BT33" s="58"/>
      <c r="BU33" s="58"/>
      <c r="BV33" s="58"/>
      <c r="BW33" s="58"/>
      <c r="BX33" s="58"/>
      <c r="BY33" s="59"/>
      <c r="BZ33" s="72">
        <f t="shared" si="8"/>
        <v>0</v>
      </c>
      <c r="CA33" s="72">
        <f t="shared" si="1"/>
        <v>0</v>
      </c>
      <c r="CB33" s="72">
        <f t="shared" si="2"/>
        <v>0.5</v>
      </c>
      <c r="CC33" s="72">
        <f t="shared" si="3"/>
        <v>0.5</v>
      </c>
      <c r="CD33" s="72">
        <f t="shared" si="4"/>
        <v>0.5</v>
      </c>
      <c r="CE33" s="72">
        <f t="shared" si="5"/>
        <v>0.5</v>
      </c>
      <c r="CF33" s="72">
        <f t="shared" si="6"/>
        <v>0.5</v>
      </c>
      <c r="CG33" s="72">
        <f t="shared" si="7"/>
        <v>1</v>
      </c>
    </row>
    <row r="34" spans="2:85" ht="126" x14ac:dyDescent="0.25">
      <c r="B34" s="99"/>
      <c r="C34" s="99"/>
      <c r="D34" s="99"/>
      <c r="E34" s="99"/>
      <c r="F34" s="100"/>
      <c r="G34" s="100"/>
      <c r="H34" s="100"/>
      <c r="I34" s="101"/>
      <c r="J34" s="99"/>
      <c r="K34" s="102" t="s">
        <v>350</v>
      </c>
      <c r="L34" s="103" t="s">
        <v>351</v>
      </c>
      <c r="M34" s="104" t="s">
        <v>78</v>
      </c>
      <c r="N34" s="105">
        <v>1</v>
      </c>
      <c r="O34" s="106" t="s">
        <v>352</v>
      </c>
      <c r="P34" s="107"/>
      <c r="Q34" s="107"/>
      <c r="R34" s="108"/>
      <c r="S34" s="108"/>
      <c r="T34" s="103" t="s">
        <v>338</v>
      </c>
      <c r="U34" s="108"/>
      <c r="V34" s="109"/>
      <c r="W34" s="110">
        <v>44958</v>
      </c>
      <c r="X34" s="110">
        <v>45291</v>
      </c>
      <c r="Y34" s="105"/>
      <c r="Z34" s="105"/>
      <c r="AA34" s="105"/>
      <c r="AB34" s="105">
        <v>1</v>
      </c>
      <c r="AC34" s="105"/>
      <c r="AD34" s="105"/>
      <c r="AE34" s="105"/>
      <c r="AF34" s="105"/>
      <c r="AG34" s="105"/>
      <c r="AH34" s="105"/>
      <c r="AI34" s="105"/>
      <c r="AJ34" s="105"/>
      <c r="AK34" s="105">
        <f t="shared" si="0"/>
        <v>1</v>
      </c>
      <c r="AL34" s="58"/>
      <c r="AM34" s="58"/>
      <c r="AN34" s="58"/>
      <c r="AO34" s="58"/>
      <c r="AP34" s="58"/>
      <c r="AQ34" s="58"/>
      <c r="AR34" s="58"/>
      <c r="AS34" s="58"/>
      <c r="AT34" s="58"/>
      <c r="AU34" s="59"/>
      <c r="AV34" s="58">
        <v>0</v>
      </c>
      <c r="AW34" s="58" t="s">
        <v>353</v>
      </c>
      <c r="AX34" s="58" t="s">
        <v>354</v>
      </c>
      <c r="AY34" s="58">
        <v>1</v>
      </c>
      <c r="AZ34" s="58" t="s">
        <v>355</v>
      </c>
      <c r="BA34" s="58" t="s">
        <v>356</v>
      </c>
      <c r="BB34" s="58"/>
      <c r="BC34" s="58"/>
      <c r="BD34" s="58"/>
      <c r="BE34" s="59" t="s">
        <v>255</v>
      </c>
      <c r="BF34" s="58"/>
      <c r="BG34" s="58"/>
      <c r="BH34" s="58"/>
      <c r="BI34" s="58"/>
      <c r="BJ34" s="58"/>
      <c r="BK34" s="58"/>
      <c r="BL34" s="58"/>
      <c r="BM34" s="58"/>
      <c r="BN34" s="58"/>
      <c r="BO34" s="59"/>
      <c r="BP34" s="58"/>
      <c r="BQ34" s="58"/>
      <c r="BR34" s="58"/>
      <c r="BS34" s="58"/>
      <c r="BT34" s="58"/>
      <c r="BU34" s="58"/>
      <c r="BV34" s="58"/>
      <c r="BW34" s="58"/>
      <c r="BX34" s="58"/>
      <c r="BY34" s="59"/>
      <c r="BZ34" s="72">
        <f t="shared" si="8"/>
        <v>0</v>
      </c>
      <c r="CA34" s="72">
        <f t="shared" si="1"/>
        <v>0</v>
      </c>
      <c r="CB34" s="72">
        <f t="shared" si="2"/>
        <v>1</v>
      </c>
      <c r="CC34" s="72">
        <f t="shared" si="3"/>
        <v>1</v>
      </c>
      <c r="CD34" s="72">
        <f t="shared" si="4"/>
        <v>1</v>
      </c>
      <c r="CE34" s="72">
        <f t="shared" si="5"/>
        <v>1</v>
      </c>
      <c r="CF34" s="72">
        <f t="shared" si="6"/>
        <v>1</v>
      </c>
      <c r="CG34" s="72">
        <f t="shared" si="7"/>
        <v>1</v>
      </c>
    </row>
    <row r="35" spans="2:85" ht="94.5" x14ac:dyDescent="0.25">
      <c r="B35" s="99"/>
      <c r="C35" s="99"/>
      <c r="D35" s="99"/>
      <c r="E35" s="99"/>
      <c r="F35" s="100"/>
      <c r="G35" s="100"/>
      <c r="H35" s="100"/>
      <c r="I35" s="101"/>
      <c r="J35" s="99"/>
      <c r="K35" s="102" t="s">
        <v>357</v>
      </c>
      <c r="L35" s="103" t="s">
        <v>358</v>
      </c>
      <c r="M35" s="104" t="s">
        <v>78</v>
      </c>
      <c r="N35" s="105">
        <v>1</v>
      </c>
      <c r="O35" s="106" t="s">
        <v>359</v>
      </c>
      <c r="P35" s="107"/>
      <c r="Q35" s="107"/>
      <c r="R35" s="108"/>
      <c r="S35" s="108"/>
      <c r="T35" s="103" t="s">
        <v>338</v>
      </c>
      <c r="U35" s="108"/>
      <c r="V35" s="109"/>
      <c r="W35" s="110">
        <v>44958</v>
      </c>
      <c r="X35" s="110">
        <v>45291</v>
      </c>
      <c r="Y35" s="105"/>
      <c r="Z35" s="105"/>
      <c r="AA35" s="105"/>
      <c r="AB35" s="105"/>
      <c r="AC35" s="105">
        <v>1</v>
      </c>
      <c r="AD35" s="105"/>
      <c r="AE35" s="105"/>
      <c r="AF35" s="105"/>
      <c r="AG35" s="105"/>
      <c r="AH35" s="105"/>
      <c r="AI35" s="105"/>
      <c r="AJ35" s="105"/>
      <c r="AK35" s="105">
        <f t="shared" si="0"/>
        <v>1</v>
      </c>
      <c r="AL35" s="58"/>
      <c r="AM35" s="58"/>
      <c r="AN35" s="58"/>
      <c r="AO35" s="58"/>
      <c r="AP35" s="58"/>
      <c r="AQ35" s="58"/>
      <c r="AR35" s="58"/>
      <c r="AS35" s="58"/>
      <c r="AT35" s="58"/>
      <c r="AU35" s="59"/>
      <c r="AV35" s="58"/>
      <c r="AW35" s="58"/>
      <c r="AX35" s="58"/>
      <c r="AY35" s="58">
        <v>0</v>
      </c>
      <c r="AZ35" s="58" t="s">
        <v>360</v>
      </c>
      <c r="BA35" s="58">
        <v>0</v>
      </c>
      <c r="BB35" s="58"/>
      <c r="BC35" s="58"/>
      <c r="BD35" s="58"/>
      <c r="BE35" s="59" t="s">
        <v>361</v>
      </c>
      <c r="BF35" s="58"/>
      <c r="BG35" s="58"/>
      <c r="BH35" s="58"/>
      <c r="BI35" s="58"/>
      <c r="BJ35" s="58"/>
      <c r="BK35" s="58"/>
      <c r="BL35" s="58"/>
      <c r="BM35" s="58"/>
      <c r="BN35" s="58"/>
      <c r="BO35" s="59"/>
      <c r="BP35" s="58"/>
      <c r="BQ35" s="58"/>
      <c r="BR35" s="58"/>
      <c r="BS35" s="58"/>
      <c r="BT35" s="58"/>
      <c r="BU35" s="58"/>
      <c r="BV35" s="58"/>
      <c r="BW35" s="58"/>
      <c r="BX35" s="58"/>
      <c r="BY35" s="59"/>
      <c r="BZ35" s="72">
        <f t="shared" si="8"/>
        <v>0</v>
      </c>
      <c r="CA35" s="72">
        <f t="shared" si="1"/>
        <v>0</v>
      </c>
      <c r="CB35" s="72">
        <f t="shared" si="2"/>
        <v>0</v>
      </c>
      <c r="CC35" s="72">
        <f t="shared" si="3"/>
        <v>1</v>
      </c>
      <c r="CD35" s="72">
        <f t="shared" si="4"/>
        <v>0</v>
      </c>
      <c r="CE35" s="72">
        <f t="shared" si="5"/>
        <v>1</v>
      </c>
      <c r="CF35" s="72">
        <f t="shared" si="6"/>
        <v>0</v>
      </c>
      <c r="CG35" s="72">
        <f t="shared" si="7"/>
        <v>1</v>
      </c>
    </row>
    <row r="36" spans="2:85" ht="78.75" x14ac:dyDescent="0.25">
      <c r="B36" s="87" t="s">
        <v>75</v>
      </c>
      <c r="C36" s="87" t="s">
        <v>31</v>
      </c>
      <c r="D36" s="87" t="s">
        <v>31</v>
      </c>
      <c r="E36" s="87" t="s">
        <v>117</v>
      </c>
      <c r="F36" s="87" t="s">
        <v>336</v>
      </c>
      <c r="G36" s="87" t="s">
        <v>270</v>
      </c>
      <c r="H36" s="88" t="s">
        <v>271</v>
      </c>
      <c r="I36" s="89">
        <v>11</v>
      </c>
      <c r="J36" s="87" t="s">
        <v>362</v>
      </c>
      <c r="K36" s="90"/>
      <c r="L36" s="91"/>
      <c r="M36" s="92" t="s">
        <v>78</v>
      </c>
      <c r="N36" s="93">
        <v>4</v>
      </c>
      <c r="O36" s="94"/>
      <c r="P36" s="95"/>
      <c r="Q36" s="94"/>
      <c r="R36" s="94" t="s">
        <v>13</v>
      </c>
      <c r="S36" s="94" t="s">
        <v>47</v>
      </c>
      <c r="T36" s="94" t="s">
        <v>338</v>
      </c>
      <c r="U36" s="96" t="s">
        <v>91</v>
      </c>
      <c r="V36" s="97"/>
      <c r="W36" s="98">
        <v>44958</v>
      </c>
      <c r="X36" s="98">
        <v>45291</v>
      </c>
      <c r="Y36" s="93"/>
      <c r="Z36" s="93"/>
      <c r="AA36" s="93"/>
      <c r="AB36" s="93"/>
      <c r="AC36" s="93"/>
      <c r="AD36" s="93"/>
      <c r="AE36" s="93"/>
      <c r="AF36" s="93"/>
      <c r="AG36" s="93"/>
      <c r="AH36" s="93"/>
      <c r="AI36" s="93"/>
      <c r="AJ36" s="93"/>
      <c r="AK36" s="93"/>
      <c r="AL36" s="58"/>
      <c r="AM36" s="58"/>
      <c r="AN36" s="58"/>
      <c r="AO36" s="58"/>
      <c r="AP36" s="58"/>
      <c r="AQ36" s="58"/>
      <c r="AR36" s="58"/>
      <c r="AS36" s="58"/>
      <c r="AT36" s="58"/>
      <c r="AU36" s="59"/>
      <c r="AV36" s="58"/>
      <c r="AW36" s="58"/>
      <c r="AX36" s="58"/>
      <c r="AY36" s="58"/>
      <c r="AZ36" s="58"/>
      <c r="BA36" s="58"/>
      <c r="BB36" s="58"/>
      <c r="BC36" s="58"/>
      <c r="BD36" s="58"/>
      <c r="BE36" s="59"/>
      <c r="BF36" s="58"/>
      <c r="BG36" s="58"/>
      <c r="BH36" s="58"/>
      <c r="BI36" s="58"/>
      <c r="BJ36" s="58"/>
      <c r="BK36" s="58"/>
      <c r="BL36" s="58"/>
      <c r="BM36" s="58"/>
      <c r="BN36" s="58"/>
      <c r="BO36" s="59"/>
      <c r="BP36" s="58"/>
      <c r="BQ36" s="58"/>
      <c r="BR36" s="58"/>
      <c r="BS36" s="58"/>
      <c r="BT36" s="58"/>
      <c r="BU36" s="58"/>
      <c r="BV36" s="58"/>
      <c r="BW36" s="58"/>
      <c r="BX36" s="58"/>
      <c r="BY36" s="59"/>
      <c r="BZ36" s="72" t="str">
        <f t="shared" si="8"/>
        <v xml:space="preserve"> </v>
      </c>
      <c r="CA36" s="72" t="str">
        <f t="shared" si="1"/>
        <v xml:space="preserve"> </v>
      </c>
      <c r="CB36" s="72" t="str">
        <f t="shared" si="2"/>
        <v xml:space="preserve"> </v>
      </c>
      <c r="CC36" s="72" t="str">
        <f t="shared" si="3"/>
        <v xml:space="preserve"> </v>
      </c>
      <c r="CD36" s="72" t="str">
        <f t="shared" si="4"/>
        <v xml:space="preserve"> </v>
      </c>
      <c r="CE36" s="72" t="str">
        <f t="shared" si="5"/>
        <v xml:space="preserve"> </v>
      </c>
      <c r="CF36" s="72" t="str">
        <f t="shared" si="6"/>
        <v xml:space="preserve"> </v>
      </c>
      <c r="CG36" s="72" t="str">
        <f t="shared" si="7"/>
        <v xml:space="preserve"> </v>
      </c>
    </row>
    <row r="37" spans="2:85" ht="31.5" x14ac:dyDescent="0.25">
      <c r="B37" s="99"/>
      <c r="C37" s="99"/>
      <c r="D37" s="99"/>
      <c r="E37" s="99"/>
      <c r="F37" s="100"/>
      <c r="G37" s="100"/>
      <c r="H37" s="100"/>
      <c r="I37" s="101"/>
      <c r="J37" s="99"/>
      <c r="K37" s="102" t="s">
        <v>363</v>
      </c>
      <c r="L37" s="103" t="s">
        <v>364</v>
      </c>
      <c r="M37" s="104" t="s">
        <v>78</v>
      </c>
      <c r="N37" s="105">
        <v>1</v>
      </c>
      <c r="O37" s="106" t="s">
        <v>365</v>
      </c>
      <c r="P37" s="107"/>
      <c r="Q37" s="107"/>
      <c r="R37" s="108"/>
      <c r="S37" s="108"/>
      <c r="T37" s="103" t="s">
        <v>338</v>
      </c>
      <c r="U37" s="108"/>
      <c r="V37" s="109"/>
      <c r="W37" s="110">
        <v>44958</v>
      </c>
      <c r="X37" s="110">
        <v>45291</v>
      </c>
      <c r="Y37" s="105"/>
      <c r="Z37" s="105"/>
      <c r="AA37" s="105"/>
      <c r="AB37" s="105"/>
      <c r="AC37" s="105"/>
      <c r="AD37" s="105"/>
      <c r="AE37" s="105"/>
      <c r="AF37" s="105"/>
      <c r="AG37" s="105"/>
      <c r="AH37" s="105"/>
      <c r="AI37" s="105"/>
      <c r="AJ37" s="105">
        <v>1</v>
      </c>
      <c r="AK37" s="105">
        <f t="shared" si="0"/>
        <v>1</v>
      </c>
      <c r="AL37" s="58"/>
      <c r="AM37" s="58"/>
      <c r="AN37" s="58"/>
      <c r="AO37" s="58"/>
      <c r="AP37" s="58"/>
      <c r="AQ37" s="58"/>
      <c r="AR37" s="58"/>
      <c r="AS37" s="58"/>
      <c r="AT37" s="58"/>
      <c r="AU37" s="59"/>
      <c r="AV37" s="58"/>
      <c r="AW37" s="58"/>
      <c r="AX37" s="58"/>
      <c r="AY37" s="58"/>
      <c r="AZ37" s="58"/>
      <c r="BA37" s="58"/>
      <c r="BB37" s="58"/>
      <c r="BC37" s="58"/>
      <c r="BD37" s="58"/>
      <c r="BE37" s="59"/>
      <c r="BF37" s="58"/>
      <c r="BG37" s="58"/>
      <c r="BH37" s="58"/>
      <c r="BI37" s="58"/>
      <c r="BJ37" s="58"/>
      <c r="BK37" s="58"/>
      <c r="BL37" s="58"/>
      <c r="BM37" s="58"/>
      <c r="BN37" s="58"/>
      <c r="BO37" s="59"/>
      <c r="BP37" s="58"/>
      <c r="BQ37" s="58"/>
      <c r="BR37" s="58"/>
      <c r="BS37" s="58"/>
      <c r="BT37" s="58"/>
      <c r="BU37" s="58"/>
      <c r="BV37" s="58"/>
      <c r="BW37" s="58"/>
      <c r="BX37" s="58"/>
      <c r="BY37" s="59"/>
      <c r="BZ37" s="72">
        <f t="shared" si="8"/>
        <v>0</v>
      </c>
      <c r="CA37" s="72">
        <f t="shared" si="1"/>
        <v>0</v>
      </c>
      <c r="CB37" s="72">
        <f t="shared" si="2"/>
        <v>0</v>
      </c>
      <c r="CC37" s="72">
        <f t="shared" si="3"/>
        <v>0</v>
      </c>
      <c r="CD37" s="72">
        <f t="shared" si="4"/>
        <v>0</v>
      </c>
      <c r="CE37" s="72">
        <f t="shared" si="5"/>
        <v>0</v>
      </c>
      <c r="CF37" s="72">
        <f t="shared" si="6"/>
        <v>0</v>
      </c>
      <c r="CG37" s="72">
        <f t="shared" si="7"/>
        <v>1</v>
      </c>
    </row>
    <row r="38" spans="2:85" ht="47.25" x14ac:dyDescent="0.25">
      <c r="B38" s="99"/>
      <c r="C38" s="99"/>
      <c r="D38" s="99"/>
      <c r="E38" s="99"/>
      <c r="F38" s="100"/>
      <c r="G38" s="100"/>
      <c r="H38" s="100"/>
      <c r="I38" s="101"/>
      <c r="J38" s="99"/>
      <c r="K38" s="102" t="s">
        <v>366</v>
      </c>
      <c r="L38" s="103" t="s">
        <v>367</v>
      </c>
      <c r="M38" s="104" t="s">
        <v>78</v>
      </c>
      <c r="N38" s="105">
        <v>1</v>
      </c>
      <c r="O38" s="106" t="s">
        <v>368</v>
      </c>
      <c r="P38" s="107"/>
      <c r="Q38" s="107"/>
      <c r="R38" s="108"/>
      <c r="S38" s="108"/>
      <c r="T38" s="103" t="s">
        <v>338</v>
      </c>
      <c r="U38" s="108"/>
      <c r="V38" s="109"/>
      <c r="W38" s="110">
        <v>44958</v>
      </c>
      <c r="X38" s="110">
        <v>45291</v>
      </c>
      <c r="Y38" s="105"/>
      <c r="Z38" s="105"/>
      <c r="AA38" s="105"/>
      <c r="AB38" s="105"/>
      <c r="AC38" s="105"/>
      <c r="AD38" s="105"/>
      <c r="AE38" s="105"/>
      <c r="AF38" s="105"/>
      <c r="AG38" s="105"/>
      <c r="AH38" s="105"/>
      <c r="AI38" s="105"/>
      <c r="AJ38" s="105">
        <v>1</v>
      </c>
      <c r="AK38" s="105">
        <f t="shared" si="0"/>
        <v>1</v>
      </c>
      <c r="AL38" s="58"/>
      <c r="AM38" s="58"/>
      <c r="AN38" s="58"/>
      <c r="AO38" s="58"/>
      <c r="AP38" s="58"/>
      <c r="AQ38" s="58"/>
      <c r="AR38" s="58"/>
      <c r="AS38" s="58"/>
      <c r="AT38" s="58"/>
      <c r="AU38" s="59"/>
      <c r="AV38" s="58"/>
      <c r="AW38" s="58"/>
      <c r="AX38" s="58"/>
      <c r="AY38" s="58"/>
      <c r="AZ38" s="58"/>
      <c r="BA38" s="58"/>
      <c r="BB38" s="58"/>
      <c r="BC38" s="58"/>
      <c r="BD38" s="58"/>
      <c r="BE38" s="59"/>
      <c r="BF38" s="58"/>
      <c r="BG38" s="58"/>
      <c r="BH38" s="58"/>
      <c r="BI38" s="58"/>
      <c r="BJ38" s="58"/>
      <c r="BK38" s="58"/>
      <c r="BL38" s="58"/>
      <c r="BM38" s="58"/>
      <c r="BN38" s="58"/>
      <c r="BO38" s="59"/>
      <c r="BP38" s="58"/>
      <c r="BQ38" s="58"/>
      <c r="BR38" s="58"/>
      <c r="BS38" s="58"/>
      <c r="BT38" s="58"/>
      <c r="BU38" s="58"/>
      <c r="BV38" s="58"/>
      <c r="BW38" s="58"/>
      <c r="BX38" s="58"/>
      <c r="BY38" s="59"/>
      <c r="BZ38" s="72">
        <f t="shared" si="8"/>
        <v>0</v>
      </c>
      <c r="CA38" s="72">
        <f t="shared" si="1"/>
        <v>0</v>
      </c>
      <c r="CB38" s="72">
        <f t="shared" si="2"/>
        <v>0</v>
      </c>
      <c r="CC38" s="72">
        <f t="shared" si="3"/>
        <v>0</v>
      </c>
      <c r="CD38" s="72">
        <f t="shared" si="4"/>
        <v>0</v>
      </c>
      <c r="CE38" s="72">
        <f t="shared" si="5"/>
        <v>0</v>
      </c>
      <c r="CF38" s="72">
        <f t="shared" si="6"/>
        <v>0</v>
      </c>
      <c r="CG38" s="72">
        <f t="shared" si="7"/>
        <v>1</v>
      </c>
    </row>
    <row r="39" spans="2:85" ht="31.5" x14ac:dyDescent="0.25">
      <c r="B39" s="99"/>
      <c r="C39" s="99"/>
      <c r="D39" s="99"/>
      <c r="E39" s="99"/>
      <c r="F39" s="100"/>
      <c r="G39" s="100"/>
      <c r="H39" s="100"/>
      <c r="I39" s="101"/>
      <c r="J39" s="99"/>
      <c r="K39" s="102" t="s">
        <v>369</v>
      </c>
      <c r="L39" s="103" t="s">
        <v>370</v>
      </c>
      <c r="M39" s="104" t="s">
        <v>78</v>
      </c>
      <c r="N39" s="105">
        <v>1</v>
      </c>
      <c r="O39" s="106" t="s">
        <v>371</v>
      </c>
      <c r="P39" s="107"/>
      <c r="Q39" s="107"/>
      <c r="R39" s="108"/>
      <c r="S39" s="108"/>
      <c r="T39" s="103" t="s">
        <v>338</v>
      </c>
      <c r="U39" s="108"/>
      <c r="V39" s="109"/>
      <c r="W39" s="110">
        <v>44958</v>
      </c>
      <c r="X39" s="110">
        <v>45291</v>
      </c>
      <c r="Y39" s="105"/>
      <c r="Z39" s="105"/>
      <c r="AA39" s="105"/>
      <c r="AB39" s="105"/>
      <c r="AC39" s="105"/>
      <c r="AD39" s="105"/>
      <c r="AE39" s="105"/>
      <c r="AF39" s="105"/>
      <c r="AG39" s="105"/>
      <c r="AH39" s="105"/>
      <c r="AI39" s="105"/>
      <c r="AJ39" s="105">
        <v>1</v>
      </c>
      <c r="AK39" s="105">
        <f t="shared" si="0"/>
        <v>1</v>
      </c>
      <c r="AL39" s="58"/>
      <c r="AM39" s="58"/>
      <c r="AN39" s="58"/>
      <c r="AO39" s="58"/>
      <c r="AP39" s="58"/>
      <c r="AQ39" s="58"/>
      <c r="AR39" s="58"/>
      <c r="AS39" s="58"/>
      <c r="AT39" s="58"/>
      <c r="AU39" s="59"/>
      <c r="AV39" s="58"/>
      <c r="AW39" s="58"/>
      <c r="AX39" s="58"/>
      <c r="AY39" s="58"/>
      <c r="AZ39" s="58"/>
      <c r="BA39" s="58"/>
      <c r="BB39" s="58"/>
      <c r="BC39" s="58"/>
      <c r="BD39" s="58"/>
      <c r="BE39" s="59"/>
      <c r="BF39" s="58"/>
      <c r="BG39" s="58"/>
      <c r="BH39" s="58"/>
      <c r="BI39" s="58"/>
      <c r="BJ39" s="58"/>
      <c r="BK39" s="58"/>
      <c r="BL39" s="58"/>
      <c r="BM39" s="58"/>
      <c r="BN39" s="58"/>
      <c r="BO39" s="59"/>
      <c r="BP39" s="58"/>
      <c r="BQ39" s="58"/>
      <c r="BR39" s="58"/>
      <c r="BS39" s="58"/>
      <c r="BT39" s="58"/>
      <c r="BU39" s="58"/>
      <c r="BV39" s="58"/>
      <c r="BW39" s="58"/>
      <c r="BX39" s="58"/>
      <c r="BY39" s="59"/>
      <c r="BZ39" s="72">
        <f t="shared" si="8"/>
        <v>0</v>
      </c>
      <c r="CA39" s="72">
        <f t="shared" si="1"/>
        <v>0</v>
      </c>
      <c r="CB39" s="72">
        <f t="shared" si="2"/>
        <v>0</v>
      </c>
      <c r="CC39" s="72">
        <f t="shared" si="3"/>
        <v>0</v>
      </c>
      <c r="CD39" s="72">
        <f t="shared" si="4"/>
        <v>0</v>
      </c>
      <c r="CE39" s="72">
        <f t="shared" si="5"/>
        <v>0</v>
      </c>
      <c r="CF39" s="72">
        <f t="shared" si="6"/>
        <v>0</v>
      </c>
      <c r="CG39" s="72">
        <f t="shared" si="7"/>
        <v>1</v>
      </c>
    </row>
    <row r="40" spans="2:85" ht="31.5" x14ac:dyDescent="0.25">
      <c r="B40" s="99"/>
      <c r="C40" s="99"/>
      <c r="D40" s="99"/>
      <c r="E40" s="99"/>
      <c r="F40" s="100"/>
      <c r="G40" s="100"/>
      <c r="H40" s="100"/>
      <c r="I40" s="101"/>
      <c r="J40" s="99"/>
      <c r="K40" s="102" t="s">
        <v>372</v>
      </c>
      <c r="L40" s="103" t="s">
        <v>373</v>
      </c>
      <c r="M40" s="104" t="s">
        <v>78</v>
      </c>
      <c r="N40" s="105">
        <v>1</v>
      </c>
      <c r="O40" s="106" t="s">
        <v>374</v>
      </c>
      <c r="P40" s="107"/>
      <c r="Q40" s="107"/>
      <c r="R40" s="108"/>
      <c r="S40" s="108"/>
      <c r="T40" s="103" t="s">
        <v>338</v>
      </c>
      <c r="U40" s="108"/>
      <c r="V40" s="109"/>
      <c r="W40" s="110">
        <v>44958</v>
      </c>
      <c r="X40" s="110">
        <v>45291</v>
      </c>
      <c r="Y40" s="105"/>
      <c r="Z40" s="105"/>
      <c r="AA40" s="105"/>
      <c r="AB40" s="105"/>
      <c r="AC40" s="105"/>
      <c r="AD40" s="105"/>
      <c r="AE40" s="105"/>
      <c r="AF40" s="105"/>
      <c r="AG40" s="105"/>
      <c r="AH40" s="105"/>
      <c r="AI40" s="105"/>
      <c r="AJ40" s="105">
        <v>1</v>
      </c>
      <c r="AK40" s="105">
        <f t="shared" si="0"/>
        <v>1</v>
      </c>
      <c r="AL40" s="58"/>
      <c r="AM40" s="58"/>
      <c r="AN40" s="58"/>
      <c r="AO40" s="58"/>
      <c r="AP40" s="58"/>
      <c r="AQ40" s="58"/>
      <c r="AR40" s="58"/>
      <c r="AS40" s="58"/>
      <c r="AT40" s="58"/>
      <c r="AU40" s="59"/>
      <c r="AV40" s="58"/>
      <c r="AW40" s="58"/>
      <c r="AX40" s="58"/>
      <c r="AY40" s="58"/>
      <c r="AZ40" s="58"/>
      <c r="BA40" s="58"/>
      <c r="BB40" s="58"/>
      <c r="BC40" s="58"/>
      <c r="BD40" s="58"/>
      <c r="BE40" s="59"/>
      <c r="BF40" s="58"/>
      <c r="BG40" s="58"/>
      <c r="BH40" s="58"/>
      <c r="BI40" s="58"/>
      <c r="BJ40" s="58"/>
      <c r="BK40" s="58"/>
      <c r="BL40" s="58"/>
      <c r="BM40" s="58"/>
      <c r="BN40" s="58"/>
      <c r="BO40" s="59"/>
      <c r="BP40" s="58"/>
      <c r="BQ40" s="58"/>
      <c r="BR40" s="58"/>
      <c r="BS40" s="58"/>
      <c r="BT40" s="58"/>
      <c r="BU40" s="58"/>
      <c r="BV40" s="58"/>
      <c r="BW40" s="58"/>
      <c r="BX40" s="58"/>
      <c r="BY40" s="59"/>
      <c r="BZ40" s="72">
        <f t="shared" si="8"/>
        <v>0</v>
      </c>
      <c r="CA40" s="72">
        <f t="shared" si="1"/>
        <v>0</v>
      </c>
      <c r="CB40" s="72">
        <f t="shared" si="2"/>
        <v>0</v>
      </c>
      <c r="CC40" s="72">
        <f t="shared" si="3"/>
        <v>0</v>
      </c>
      <c r="CD40" s="72">
        <f t="shared" si="4"/>
        <v>0</v>
      </c>
      <c r="CE40" s="72">
        <f t="shared" si="5"/>
        <v>0</v>
      </c>
      <c r="CF40" s="72">
        <f t="shared" si="6"/>
        <v>0</v>
      </c>
      <c r="CG40" s="72">
        <f t="shared" si="7"/>
        <v>1</v>
      </c>
    </row>
    <row r="41" spans="2:85" ht="78.75" x14ac:dyDescent="0.25">
      <c r="B41" s="87" t="s">
        <v>75</v>
      </c>
      <c r="C41" s="87" t="s">
        <v>31</v>
      </c>
      <c r="D41" s="87" t="s">
        <v>31</v>
      </c>
      <c r="E41" s="87" t="s">
        <v>103</v>
      </c>
      <c r="F41" s="87" t="s">
        <v>122</v>
      </c>
      <c r="G41" s="87" t="s">
        <v>270</v>
      </c>
      <c r="H41" s="88" t="s">
        <v>271</v>
      </c>
      <c r="I41" s="89">
        <v>12</v>
      </c>
      <c r="J41" s="87" t="s">
        <v>375</v>
      </c>
      <c r="K41" s="90"/>
      <c r="L41" s="91"/>
      <c r="M41" s="92" t="s">
        <v>78</v>
      </c>
      <c r="N41" s="93">
        <v>62</v>
      </c>
      <c r="O41" s="94"/>
      <c r="P41" s="95"/>
      <c r="Q41" s="94"/>
      <c r="R41" s="94" t="s">
        <v>13</v>
      </c>
      <c r="S41" s="94" t="s">
        <v>47</v>
      </c>
      <c r="T41" s="94" t="s">
        <v>376</v>
      </c>
      <c r="U41" s="96" t="s">
        <v>91</v>
      </c>
      <c r="V41" s="97"/>
      <c r="W41" s="98">
        <v>45108</v>
      </c>
      <c r="X41" s="98">
        <v>45291</v>
      </c>
      <c r="Y41" s="93"/>
      <c r="Z41" s="93"/>
      <c r="AA41" s="93"/>
      <c r="AB41" s="93"/>
      <c r="AC41" s="93"/>
      <c r="AD41" s="93"/>
      <c r="AE41" s="93"/>
      <c r="AF41" s="93"/>
      <c r="AG41" s="93"/>
      <c r="AH41" s="93"/>
      <c r="AI41" s="93"/>
      <c r="AJ41" s="93"/>
      <c r="AK41" s="93"/>
      <c r="AL41" s="58"/>
      <c r="AM41" s="58"/>
      <c r="AN41" s="58"/>
      <c r="AO41" s="58"/>
      <c r="AP41" s="58"/>
      <c r="AQ41" s="58"/>
      <c r="AR41" s="58"/>
      <c r="AS41" s="58"/>
      <c r="AT41" s="58"/>
      <c r="AU41" s="59"/>
      <c r="AV41" s="58"/>
      <c r="AW41" s="58"/>
      <c r="AX41" s="58"/>
      <c r="AY41" s="58"/>
      <c r="AZ41" s="58"/>
      <c r="BA41" s="58"/>
      <c r="BB41" s="58"/>
      <c r="BC41" s="58"/>
      <c r="BD41" s="58"/>
      <c r="BE41" s="59"/>
      <c r="BF41" s="58"/>
      <c r="BG41" s="58"/>
      <c r="BH41" s="58"/>
      <c r="BI41" s="58"/>
      <c r="BJ41" s="58"/>
      <c r="BK41" s="58"/>
      <c r="BL41" s="58"/>
      <c r="BM41" s="58"/>
      <c r="BN41" s="58"/>
      <c r="BO41" s="59"/>
      <c r="BP41" s="58"/>
      <c r="BQ41" s="58"/>
      <c r="BR41" s="58"/>
      <c r="BS41" s="58"/>
      <c r="BT41" s="58"/>
      <c r="BU41" s="58"/>
      <c r="BV41" s="58"/>
      <c r="BW41" s="58"/>
      <c r="BX41" s="58"/>
      <c r="BY41" s="59"/>
      <c r="BZ41" s="72" t="str">
        <f t="shared" si="8"/>
        <v xml:space="preserve"> </v>
      </c>
      <c r="CA41" s="72" t="str">
        <f t="shared" si="1"/>
        <v xml:space="preserve"> </v>
      </c>
      <c r="CB41" s="72" t="str">
        <f t="shared" si="2"/>
        <v xml:space="preserve"> </v>
      </c>
      <c r="CC41" s="72" t="str">
        <f t="shared" si="3"/>
        <v xml:space="preserve"> </v>
      </c>
      <c r="CD41" s="72" t="str">
        <f t="shared" si="4"/>
        <v xml:space="preserve"> </v>
      </c>
      <c r="CE41" s="72" t="str">
        <f t="shared" si="5"/>
        <v xml:space="preserve"> </v>
      </c>
      <c r="CF41" s="72" t="str">
        <f t="shared" si="6"/>
        <v xml:space="preserve"> </v>
      </c>
      <c r="CG41" s="72" t="str">
        <f t="shared" si="7"/>
        <v xml:space="preserve"> </v>
      </c>
    </row>
    <row r="42" spans="2:85" ht="31.5" x14ac:dyDescent="0.25">
      <c r="B42" s="99"/>
      <c r="C42" s="99"/>
      <c r="D42" s="99"/>
      <c r="E42" s="99"/>
      <c r="F42" s="100"/>
      <c r="G42" s="100"/>
      <c r="H42" s="100"/>
      <c r="I42" s="101"/>
      <c r="J42" s="99"/>
      <c r="K42" s="102" t="s">
        <v>377</v>
      </c>
      <c r="L42" s="103" t="s">
        <v>378</v>
      </c>
      <c r="M42" s="104" t="s">
        <v>78</v>
      </c>
      <c r="N42" s="105">
        <v>60</v>
      </c>
      <c r="O42" s="106" t="s">
        <v>379</v>
      </c>
      <c r="P42" s="107"/>
      <c r="Q42" s="107"/>
      <c r="R42" s="108"/>
      <c r="S42" s="108"/>
      <c r="T42" s="103" t="s">
        <v>376</v>
      </c>
      <c r="U42" s="108"/>
      <c r="V42" s="109"/>
      <c r="W42" s="110">
        <v>45108</v>
      </c>
      <c r="X42" s="110">
        <v>45291</v>
      </c>
      <c r="Y42" s="105"/>
      <c r="Z42" s="105"/>
      <c r="AA42" s="105"/>
      <c r="AB42" s="105"/>
      <c r="AC42" s="105"/>
      <c r="AD42" s="105"/>
      <c r="AE42" s="105">
        <v>30</v>
      </c>
      <c r="AF42" s="105"/>
      <c r="AG42" s="105"/>
      <c r="AH42" s="105"/>
      <c r="AI42" s="105"/>
      <c r="AJ42" s="105">
        <v>30</v>
      </c>
      <c r="AK42" s="105">
        <f t="shared" si="0"/>
        <v>60</v>
      </c>
      <c r="AL42" s="58"/>
      <c r="AM42" s="58"/>
      <c r="AN42" s="58"/>
      <c r="AO42" s="58"/>
      <c r="AP42" s="58"/>
      <c r="AQ42" s="58"/>
      <c r="AR42" s="58"/>
      <c r="AS42" s="58"/>
      <c r="AT42" s="58"/>
      <c r="AU42" s="59"/>
      <c r="AV42" s="58"/>
      <c r="AW42" s="58"/>
      <c r="AX42" s="58"/>
      <c r="AY42" s="58"/>
      <c r="AZ42" s="58"/>
      <c r="BA42" s="58"/>
      <c r="BB42" s="58"/>
      <c r="BC42" s="58"/>
      <c r="BD42" s="58"/>
      <c r="BE42" s="59"/>
      <c r="BF42" s="58"/>
      <c r="BG42" s="58"/>
      <c r="BH42" s="58"/>
      <c r="BI42" s="58"/>
      <c r="BJ42" s="58"/>
      <c r="BK42" s="58"/>
      <c r="BL42" s="58"/>
      <c r="BM42" s="58"/>
      <c r="BN42" s="58"/>
      <c r="BO42" s="59"/>
      <c r="BP42" s="58"/>
      <c r="BQ42" s="58"/>
      <c r="BR42" s="58"/>
      <c r="BS42" s="58"/>
      <c r="BT42" s="58"/>
      <c r="BU42" s="58"/>
      <c r="BV42" s="58"/>
      <c r="BW42" s="58"/>
      <c r="BX42" s="58"/>
      <c r="BY42" s="59"/>
      <c r="BZ42" s="72">
        <f t="shared" si="8"/>
        <v>0</v>
      </c>
      <c r="CA42" s="72">
        <f t="shared" si="1"/>
        <v>0</v>
      </c>
      <c r="CB42" s="72">
        <f t="shared" si="2"/>
        <v>0</v>
      </c>
      <c r="CC42" s="72">
        <f t="shared" si="3"/>
        <v>0</v>
      </c>
      <c r="CD42" s="72">
        <f t="shared" si="4"/>
        <v>0</v>
      </c>
      <c r="CE42" s="72">
        <f t="shared" si="5"/>
        <v>0.5</v>
      </c>
      <c r="CF42" s="72">
        <f t="shared" si="6"/>
        <v>0</v>
      </c>
      <c r="CG42" s="72">
        <f t="shared" si="7"/>
        <v>1</v>
      </c>
    </row>
    <row r="43" spans="2:85" ht="31.5" x14ac:dyDescent="0.25">
      <c r="B43" s="99"/>
      <c r="C43" s="99"/>
      <c r="D43" s="99"/>
      <c r="E43" s="99"/>
      <c r="F43" s="100"/>
      <c r="G43" s="100"/>
      <c r="H43" s="100"/>
      <c r="I43" s="101"/>
      <c r="J43" s="99"/>
      <c r="K43" s="102" t="s">
        <v>380</v>
      </c>
      <c r="L43" s="103" t="s">
        <v>381</v>
      </c>
      <c r="M43" s="104" t="s">
        <v>78</v>
      </c>
      <c r="N43" s="105">
        <v>2</v>
      </c>
      <c r="O43" s="106" t="s">
        <v>382</v>
      </c>
      <c r="P43" s="107"/>
      <c r="Q43" s="107"/>
      <c r="R43" s="108"/>
      <c r="S43" s="108"/>
      <c r="T43" s="103" t="s">
        <v>376</v>
      </c>
      <c r="U43" s="108"/>
      <c r="V43" s="109"/>
      <c r="W43" s="110">
        <v>45108</v>
      </c>
      <c r="X43" s="110">
        <v>45291</v>
      </c>
      <c r="Y43" s="105"/>
      <c r="Z43" s="105"/>
      <c r="AA43" s="105"/>
      <c r="AB43" s="105"/>
      <c r="AC43" s="105"/>
      <c r="AD43" s="105"/>
      <c r="AE43" s="105">
        <v>1</v>
      </c>
      <c r="AF43" s="105"/>
      <c r="AG43" s="105"/>
      <c r="AH43" s="105"/>
      <c r="AI43" s="105"/>
      <c r="AJ43" s="105">
        <v>1</v>
      </c>
      <c r="AK43" s="105">
        <f t="shared" si="0"/>
        <v>2</v>
      </c>
      <c r="AL43" s="58"/>
      <c r="AM43" s="58"/>
      <c r="AN43" s="58"/>
      <c r="AO43" s="58"/>
      <c r="AP43" s="58"/>
      <c r="AQ43" s="58"/>
      <c r="AR43" s="58"/>
      <c r="AS43" s="58"/>
      <c r="AT43" s="58"/>
      <c r="AU43" s="59"/>
      <c r="AV43" s="58"/>
      <c r="AW43" s="58"/>
      <c r="AX43" s="58"/>
      <c r="AY43" s="58"/>
      <c r="AZ43" s="58"/>
      <c r="BA43" s="58"/>
      <c r="BB43" s="58"/>
      <c r="BC43" s="58"/>
      <c r="BD43" s="58"/>
      <c r="BE43" s="59"/>
      <c r="BF43" s="58"/>
      <c r="BG43" s="58"/>
      <c r="BH43" s="58"/>
      <c r="BI43" s="58"/>
      <c r="BJ43" s="58"/>
      <c r="BK43" s="58"/>
      <c r="BL43" s="58"/>
      <c r="BM43" s="58"/>
      <c r="BN43" s="58"/>
      <c r="BO43" s="59"/>
      <c r="BP43" s="58"/>
      <c r="BQ43" s="58"/>
      <c r="BR43" s="58"/>
      <c r="BS43" s="58"/>
      <c r="BT43" s="58"/>
      <c r="BU43" s="58"/>
      <c r="BV43" s="58"/>
      <c r="BW43" s="58"/>
      <c r="BX43" s="58"/>
      <c r="BY43" s="59"/>
      <c r="BZ43" s="72">
        <f t="shared" si="8"/>
        <v>0</v>
      </c>
      <c r="CA43" s="72">
        <f t="shared" si="1"/>
        <v>0</v>
      </c>
      <c r="CB43" s="72">
        <f t="shared" si="2"/>
        <v>0</v>
      </c>
      <c r="CC43" s="72">
        <f t="shared" si="3"/>
        <v>0</v>
      </c>
      <c r="CD43" s="72">
        <f t="shared" si="4"/>
        <v>0</v>
      </c>
      <c r="CE43" s="72">
        <f t="shared" si="5"/>
        <v>0.5</v>
      </c>
      <c r="CF43" s="72">
        <f t="shared" si="6"/>
        <v>0</v>
      </c>
      <c r="CG43" s="72">
        <f t="shared" si="7"/>
        <v>1</v>
      </c>
    </row>
    <row r="44" spans="2:85" ht="78.75" x14ac:dyDescent="0.25">
      <c r="B44" s="87" t="s">
        <v>75</v>
      </c>
      <c r="C44" s="87" t="s">
        <v>31</v>
      </c>
      <c r="D44" s="87" t="s">
        <v>31</v>
      </c>
      <c r="E44" s="87" t="s">
        <v>77</v>
      </c>
      <c r="F44" s="87" t="s">
        <v>122</v>
      </c>
      <c r="G44" s="87" t="s">
        <v>270</v>
      </c>
      <c r="H44" s="88" t="s">
        <v>271</v>
      </c>
      <c r="I44" s="89">
        <v>13</v>
      </c>
      <c r="J44" s="87" t="s">
        <v>383</v>
      </c>
      <c r="K44" s="90"/>
      <c r="L44" s="91"/>
      <c r="M44" s="92" t="s">
        <v>78</v>
      </c>
      <c r="N44" s="93">
        <v>1</v>
      </c>
      <c r="O44" s="94"/>
      <c r="P44" s="95"/>
      <c r="Q44" s="94"/>
      <c r="R44" s="94" t="s">
        <v>13</v>
      </c>
      <c r="S44" s="94" t="s">
        <v>47</v>
      </c>
      <c r="T44" s="94" t="s">
        <v>376</v>
      </c>
      <c r="U44" s="96" t="s">
        <v>91</v>
      </c>
      <c r="V44" s="97"/>
      <c r="W44" s="98">
        <v>44958</v>
      </c>
      <c r="X44" s="98">
        <v>45291</v>
      </c>
      <c r="Y44" s="93"/>
      <c r="Z44" s="93"/>
      <c r="AA44" s="93"/>
      <c r="AB44" s="93"/>
      <c r="AC44" s="93"/>
      <c r="AD44" s="93"/>
      <c r="AE44" s="93"/>
      <c r="AF44" s="93"/>
      <c r="AG44" s="93"/>
      <c r="AH44" s="93"/>
      <c r="AI44" s="93"/>
      <c r="AJ44" s="93"/>
      <c r="AK44" s="93"/>
      <c r="AL44" s="58"/>
      <c r="AM44" s="58"/>
      <c r="AN44" s="58"/>
      <c r="AO44" s="58"/>
      <c r="AP44" s="58"/>
      <c r="AQ44" s="58"/>
      <c r="AR44" s="58"/>
      <c r="AS44" s="58"/>
      <c r="AT44" s="58"/>
      <c r="AU44" s="59"/>
      <c r="AV44" s="58"/>
      <c r="AW44" s="58"/>
      <c r="AX44" s="58"/>
      <c r="AY44" s="58"/>
      <c r="AZ44" s="58"/>
      <c r="BA44" s="58"/>
      <c r="BB44" s="58"/>
      <c r="BC44" s="58"/>
      <c r="BD44" s="58"/>
      <c r="BE44" s="59"/>
      <c r="BF44" s="58"/>
      <c r="BG44" s="58"/>
      <c r="BH44" s="58"/>
      <c r="BI44" s="58"/>
      <c r="BJ44" s="58"/>
      <c r="BK44" s="58"/>
      <c r="BL44" s="58"/>
      <c r="BM44" s="58"/>
      <c r="BN44" s="58"/>
      <c r="BO44" s="59"/>
      <c r="BP44" s="58"/>
      <c r="BQ44" s="58"/>
      <c r="BR44" s="58"/>
      <c r="BS44" s="58"/>
      <c r="BT44" s="58"/>
      <c r="BU44" s="58"/>
      <c r="BV44" s="58"/>
      <c r="BW44" s="58"/>
      <c r="BX44" s="58"/>
      <c r="BY44" s="59"/>
      <c r="BZ44" s="72" t="str">
        <f t="shared" si="8"/>
        <v xml:space="preserve"> </v>
      </c>
      <c r="CA44" s="72" t="str">
        <f t="shared" si="1"/>
        <v xml:space="preserve"> </v>
      </c>
      <c r="CB44" s="72" t="str">
        <f t="shared" si="2"/>
        <v xml:space="preserve"> </v>
      </c>
      <c r="CC44" s="72" t="str">
        <f t="shared" si="3"/>
        <v xml:space="preserve"> </v>
      </c>
      <c r="CD44" s="72" t="str">
        <f t="shared" si="4"/>
        <v xml:space="preserve"> </v>
      </c>
      <c r="CE44" s="72" t="str">
        <f t="shared" si="5"/>
        <v xml:space="preserve"> </v>
      </c>
      <c r="CF44" s="72" t="str">
        <f t="shared" si="6"/>
        <v xml:space="preserve"> </v>
      </c>
      <c r="CG44" s="72" t="str">
        <f t="shared" si="7"/>
        <v xml:space="preserve"> </v>
      </c>
    </row>
    <row r="45" spans="2:85" ht="31.5" x14ac:dyDescent="0.25">
      <c r="B45" s="99"/>
      <c r="C45" s="99"/>
      <c r="D45" s="99"/>
      <c r="E45" s="99"/>
      <c r="F45" s="100"/>
      <c r="G45" s="100"/>
      <c r="H45" s="100"/>
      <c r="I45" s="101"/>
      <c r="J45" s="99"/>
      <c r="K45" s="102" t="s">
        <v>384</v>
      </c>
      <c r="L45" s="103" t="s">
        <v>385</v>
      </c>
      <c r="M45" s="104" t="s">
        <v>78</v>
      </c>
      <c r="N45" s="105">
        <v>1</v>
      </c>
      <c r="O45" s="106" t="s">
        <v>386</v>
      </c>
      <c r="P45" s="107"/>
      <c r="Q45" s="107"/>
      <c r="R45" s="108"/>
      <c r="S45" s="108"/>
      <c r="T45" s="103" t="s">
        <v>376</v>
      </c>
      <c r="U45" s="108"/>
      <c r="V45" s="109"/>
      <c r="W45" s="110">
        <v>44958</v>
      </c>
      <c r="X45" s="110">
        <v>45291</v>
      </c>
      <c r="Y45" s="105"/>
      <c r="Z45" s="105"/>
      <c r="AA45" s="105"/>
      <c r="AB45" s="105"/>
      <c r="AC45" s="105"/>
      <c r="AD45" s="105"/>
      <c r="AE45" s="105"/>
      <c r="AF45" s="105"/>
      <c r="AG45" s="105"/>
      <c r="AH45" s="105"/>
      <c r="AI45" s="105">
        <v>1</v>
      </c>
      <c r="AJ45" s="105"/>
      <c r="AK45" s="105">
        <f t="shared" si="0"/>
        <v>1</v>
      </c>
      <c r="AL45" s="58"/>
      <c r="AM45" s="58"/>
      <c r="AN45" s="58"/>
      <c r="AO45" s="58"/>
      <c r="AP45" s="58"/>
      <c r="AQ45" s="58"/>
      <c r="AR45" s="58"/>
      <c r="AS45" s="58"/>
      <c r="AT45" s="58"/>
      <c r="AU45" s="59"/>
      <c r="AV45" s="58"/>
      <c r="AW45" s="58"/>
      <c r="AX45" s="58"/>
      <c r="AY45" s="58"/>
      <c r="AZ45" s="58"/>
      <c r="BA45" s="58"/>
      <c r="BB45" s="58"/>
      <c r="BC45" s="58"/>
      <c r="BD45" s="58"/>
      <c r="BE45" s="59"/>
      <c r="BF45" s="58"/>
      <c r="BG45" s="58"/>
      <c r="BH45" s="58"/>
      <c r="BI45" s="58"/>
      <c r="BJ45" s="58"/>
      <c r="BK45" s="58"/>
      <c r="BL45" s="58"/>
      <c r="BM45" s="58"/>
      <c r="BN45" s="58"/>
      <c r="BO45" s="59"/>
      <c r="BP45" s="58"/>
      <c r="BQ45" s="58"/>
      <c r="BR45" s="58"/>
      <c r="BS45" s="58"/>
      <c r="BT45" s="58"/>
      <c r="BU45" s="58"/>
      <c r="BV45" s="58"/>
      <c r="BW45" s="58"/>
      <c r="BX45" s="58"/>
      <c r="BY45" s="59"/>
      <c r="BZ45" s="72">
        <f t="shared" si="8"/>
        <v>0</v>
      </c>
      <c r="CA45" s="72">
        <f t="shared" si="1"/>
        <v>0</v>
      </c>
      <c r="CB45" s="72">
        <f t="shared" si="2"/>
        <v>0</v>
      </c>
      <c r="CC45" s="72">
        <f t="shared" si="3"/>
        <v>0</v>
      </c>
      <c r="CD45" s="72">
        <f t="shared" si="4"/>
        <v>0</v>
      </c>
      <c r="CE45" s="72">
        <f t="shared" si="5"/>
        <v>0</v>
      </c>
      <c r="CF45" s="72">
        <f t="shared" si="6"/>
        <v>0</v>
      </c>
      <c r="CG45" s="72">
        <f t="shared" si="7"/>
        <v>1</v>
      </c>
    </row>
    <row r="46" spans="2:85" ht="78.75" x14ac:dyDescent="0.25">
      <c r="B46" s="87" t="s">
        <v>87</v>
      </c>
      <c r="C46" s="87" t="s">
        <v>31</v>
      </c>
      <c r="D46" s="87" t="s">
        <v>31</v>
      </c>
      <c r="E46" s="87" t="s">
        <v>101</v>
      </c>
      <c r="F46" s="87" t="s">
        <v>122</v>
      </c>
      <c r="G46" s="87" t="s">
        <v>270</v>
      </c>
      <c r="H46" s="88" t="s">
        <v>271</v>
      </c>
      <c r="I46" s="89">
        <v>14</v>
      </c>
      <c r="J46" s="87" t="s">
        <v>387</v>
      </c>
      <c r="K46" s="90"/>
      <c r="L46" s="91"/>
      <c r="M46" s="92" t="s">
        <v>78</v>
      </c>
      <c r="N46" s="93">
        <v>117</v>
      </c>
      <c r="O46" s="94"/>
      <c r="P46" s="95"/>
      <c r="Q46" s="94"/>
      <c r="R46" s="94" t="s">
        <v>14</v>
      </c>
      <c r="S46" s="94" t="s">
        <v>48</v>
      </c>
      <c r="T46" s="94" t="s">
        <v>388</v>
      </c>
      <c r="U46" s="96" t="s">
        <v>91</v>
      </c>
      <c r="V46" s="97"/>
      <c r="W46" s="98">
        <v>45046</v>
      </c>
      <c r="X46" s="98">
        <v>45260</v>
      </c>
      <c r="Y46" s="93"/>
      <c r="Z46" s="93"/>
      <c r="AA46" s="93"/>
      <c r="AB46" s="93"/>
      <c r="AC46" s="93"/>
      <c r="AD46" s="93"/>
      <c r="AE46" s="93"/>
      <c r="AF46" s="93"/>
      <c r="AG46" s="93"/>
      <c r="AH46" s="93"/>
      <c r="AI46" s="93"/>
      <c r="AJ46" s="93"/>
      <c r="AK46" s="93"/>
      <c r="AL46" s="58"/>
      <c r="AM46" s="58"/>
      <c r="AN46" s="58"/>
      <c r="AO46" s="58"/>
      <c r="AP46" s="58"/>
      <c r="AQ46" s="58"/>
      <c r="AR46" s="58"/>
      <c r="AS46" s="58"/>
      <c r="AT46" s="58"/>
      <c r="AU46" s="59"/>
      <c r="AV46" s="58"/>
      <c r="AW46" s="58"/>
      <c r="AX46" s="58"/>
      <c r="AY46" s="58"/>
      <c r="AZ46" s="58"/>
      <c r="BA46" s="58"/>
      <c r="BB46" s="58"/>
      <c r="BC46" s="58"/>
      <c r="BD46" s="58"/>
      <c r="BE46" s="59"/>
      <c r="BF46" s="58"/>
      <c r="BG46" s="58"/>
      <c r="BH46" s="58"/>
      <c r="BI46" s="58"/>
      <c r="BJ46" s="58"/>
      <c r="BK46" s="58"/>
      <c r="BL46" s="58"/>
      <c r="BM46" s="58"/>
      <c r="BN46" s="58"/>
      <c r="BO46" s="59"/>
      <c r="BP46" s="58"/>
      <c r="BQ46" s="58"/>
      <c r="BR46" s="58"/>
      <c r="BS46" s="58"/>
      <c r="BT46" s="58"/>
      <c r="BU46" s="58"/>
      <c r="BV46" s="58"/>
      <c r="BW46" s="58"/>
      <c r="BX46" s="58"/>
      <c r="BY46" s="59"/>
      <c r="BZ46" s="72" t="str">
        <f t="shared" si="8"/>
        <v xml:space="preserve"> </v>
      </c>
      <c r="CA46" s="72" t="str">
        <f t="shared" si="1"/>
        <v xml:space="preserve"> </v>
      </c>
      <c r="CB46" s="72" t="str">
        <f t="shared" si="2"/>
        <v xml:space="preserve"> </v>
      </c>
      <c r="CC46" s="72" t="str">
        <f t="shared" si="3"/>
        <v xml:space="preserve"> </v>
      </c>
      <c r="CD46" s="72" t="str">
        <f t="shared" si="4"/>
        <v xml:space="preserve"> </v>
      </c>
      <c r="CE46" s="72" t="str">
        <f t="shared" si="5"/>
        <v xml:space="preserve"> </v>
      </c>
      <c r="CF46" s="72" t="str">
        <f t="shared" si="6"/>
        <v xml:space="preserve"> </v>
      </c>
      <c r="CG46" s="72" t="str">
        <f t="shared" si="7"/>
        <v xml:space="preserve"> </v>
      </c>
    </row>
    <row r="47" spans="2:85" ht="31.5" x14ac:dyDescent="0.25">
      <c r="B47" s="99"/>
      <c r="C47" s="99"/>
      <c r="D47" s="99"/>
      <c r="E47" s="99"/>
      <c r="F47" s="100"/>
      <c r="G47" s="100"/>
      <c r="H47" s="100"/>
      <c r="I47" s="101"/>
      <c r="J47" s="99"/>
      <c r="K47" s="102" t="s">
        <v>389</v>
      </c>
      <c r="L47" s="103" t="s">
        <v>390</v>
      </c>
      <c r="M47" s="104" t="s">
        <v>78</v>
      </c>
      <c r="N47" s="105">
        <v>100</v>
      </c>
      <c r="O47" s="106" t="s">
        <v>391</v>
      </c>
      <c r="P47" s="107"/>
      <c r="Q47" s="107"/>
      <c r="R47" s="108"/>
      <c r="S47" s="108"/>
      <c r="T47" s="103" t="s">
        <v>388</v>
      </c>
      <c r="U47" s="108"/>
      <c r="V47" s="109" t="s">
        <v>392</v>
      </c>
      <c r="W47" s="110">
        <v>45046</v>
      </c>
      <c r="X47" s="110">
        <v>45260</v>
      </c>
      <c r="Y47" s="105"/>
      <c r="Z47" s="105"/>
      <c r="AA47" s="105"/>
      <c r="AB47" s="105"/>
      <c r="AC47" s="105"/>
      <c r="AD47" s="105"/>
      <c r="AE47" s="105"/>
      <c r="AF47" s="105"/>
      <c r="AG47" s="105"/>
      <c r="AH47" s="105"/>
      <c r="AI47" s="105"/>
      <c r="AJ47" s="105">
        <v>100</v>
      </c>
      <c r="AK47" s="105">
        <f t="shared" si="0"/>
        <v>100</v>
      </c>
      <c r="AL47" s="58"/>
      <c r="AM47" s="58"/>
      <c r="AN47" s="58"/>
      <c r="AO47" s="58"/>
      <c r="AP47" s="58"/>
      <c r="AQ47" s="58"/>
      <c r="AR47" s="58"/>
      <c r="AS47" s="58"/>
      <c r="AT47" s="58"/>
      <c r="AU47" s="59"/>
      <c r="AV47" s="58"/>
      <c r="AW47" s="58"/>
      <c r="AX47" s="58"/>
      <c r="AY47" s="58"/>
      <c r="AZ47" s="58"/>
      <c r="BA47" s="58"/>
      <c r="BB47" s="58"/>
      <c r="BC47" s="58"/>
      <c r="BD47" s="58"/>
      <c r="BE47" s="59"/>
      <c r="BF47" s="58"/>
      <c r="BG47" s="58"/>
      <c r="BH47" s="58"/>
      <c r="BI47" s="58"/>
      <c r="BJ47" s="58"/>
      <c r="BK47" s="58"/>
      <c r="BL47" s="58"/>
      <c r="BM47" s="58"/>
      <c r="BN47" s="58"/>
      <c r="BO47" s="59"/>
      <c r="BP47" s="58"/>
      <c r="BQ47" s="58"/>
      <c r="BR47" s="58"/>
      <c r="BS47" s="58"/>
      <c r="BT47" s="58"/>
      <c r="BU47" s="58"/>
      <c r="BV47" s="58"/>
      <c r="BW47" s="58"/>
      <c r="BX47" s="58"/>
      <c r="BY47" s="59"/>
      <c r="BZ47" s="72">
        <f t="shared" si="8"/>
        <v>0</v>
      </c>
      <c r="CA47" s="72">
        <f t="shared" si="1"/>
        <v>0</v>
      </c>
      <c r="CB47" s="72">
        <f t="shared" si="2"/>
        <v>0</v>
      </c>
      <c r="CC47" s="72">
        <f t="shared" si="3"/>
        <v>0</v>
      </c>
      <c r="CD47" s="72">
        <f t="shared" si="4"/>
        <v>0</v>
      </c>
      <c r="CE47" s="72">
        <f t="shared" si="5"/>
        <v>0</v>
      </c>
      <c r="CF47" s="72">
        <f t="shared" si="6"/>
        <v>0</v>
      </c>
      <c r="CG47" s="72">
        <f t="shared" si="7"/>
        <v>1</v>
      </c>
    </row>
    <row r="48" spans="2:85" ht="110.25" x14ac:dyDescent="0.25">
      <c r="B48" s="99"/>
      <c r="C48" s="99"/>
      <c r="D48" s="99"/>
      <c r="E48" s="99"/>
      <c r="F48" s="100"/>
      <c r="G48" s="100"/>
      <c r="H48" s="100"/>
      <c r="I48" s="101"/>
      <c r="J48" s="99"/>
      <c r="K48" s="102" t="s">
        <v>393</v>
      </c>
      <c r="L48" s="103" t="s">
        <v>394</v>
      </c>
      <c r="M48" s="104" t="s">
        <v>78</v>
      </c>
      <c r="N48" s="105">
        <v>11</v>
      </c>
      <c r="O48" s="106" t="s">
        <v>395</v>
      </c>
      <c r="P48" s="107"/>
      <c r="Q48" s="107"/>
      <c r="R48" s="108"/>
      <c r="S48" s="108"/>
      <c r="T48" s="103" t="s">
        <v>388</v>
      </c>
      <c r="U48" s="108"/>
      <c r="V48" s="109" t="s">
        <v>392</v>
      </c>
      <c r="W48" s="110">
        <v>44928</v>
      </c>
      <c r="X48" s="110">
        <v>44985</v>
      </c>
      <c r="Y48" s="105"/>
      <c r="Z48" s="105"/>
      <c r="AA48" s="105">
        <v>11</v>
      </c>
      <c r="AB48" s="105"/>
      <c r="AC48" s="105"/>
      <c r="AD48" s="105"/>
      <c r="AE48" s="105"/>
      <c r="AF48" s="105"/>
      <c r="AG48" s="105"/>
      <c r="AH48" s="105"/>
      <c r="AI48" s="105"/>
      <c r="AJ48" s="105"/>
      <c r="AK48" s="105">
        <f t="shared" si="0"/>
        <v>11</v>
      </c>
      <c r="AL48" s="58"/>
      <c r="AM48" s="58"/>
      <c r="AN48" s="58"/>
      <c r="AO48" s="58"/>
      <c r="AP48" s="58"/>
      <c r="AQ48" s="58"/>
      <c r="AR48" s="63">
        <v>0</v>
      </c>
      <c r="AS48" s="58"/>
      <c r="AT48" s="58" t="s">
        <v>396</v>
      </c>
      <c r="AU48" s="59" t="s">
        <v>397</v>
      </c>
      <c r="AV48" s="63">
        <v>11</v>
      </c>
      <c r="AW48" s="58" t="s">
        <v>398</v>
      </c>
      <c r="AX48" s="58"/>
      <c r="AY48" s="58"/>
      <c r="AZ48" s="58"/>
      <c r="BA48" s="58"/>
      <c r="BB48" s="58"/>
      <c r="BC48" s="58"/>
      <c r="BD48" s="58"/>
      <c r="BE48" s="59" t="s">
        <v>399</v>
      </c>
      <c r="BF48" s="58"/>
      <c r="BG48" s="58"/>
      <c r="BH48" s="58"/>
      <c r="BI48" s="58"/>
      <c r="BJ48" s="58"/>
      <c r="BK48" s="58"/>
      <c r="BL48" s="58"/>
      <c r="BM48" s="58"/>
      <c r="BN48" s="58"/>
      <c r="BO48" s="59"/>
      <c r="BP48" s="58"/>
      <c r="BQ48" s="58"/>
      <c r="BR48" s="58"/>
      <c r="BS48" s="58"/>
      <c r="BT48" s="58"/>
      <c r="BU48" s="58"/>
      <c r="BV48" s="58"/>
      <c r="BW48" s="58"/>
      <c r="BX48" s="58"/>
      <c r="BY48" s="59"/>
      <c r="BZ48" s="72">
        <f t="shared" si="8"/>
        <v>0</v>
      </c>
      <c r="CA48" s="72">
        <f t="shared" si="1"/>
        <v>1</v>
      </c>
      <c r="CB48" s="72">
        <f t="shared" si="2"/>
        <v>1</v>
      </c>
      <c r="CC48" s="72">
        <f t="shared" si="3"/>
        <v>1</v>
      </c>
      <c r="CD48" s="72">
        <f t="shared" si="4"/>
        <v>1</v>
      </c>
      <c r="CE48" s="72">
        <f t="shared" si="5"/>
        <v>1</v>
      </c>
      <c r="CF48" s="72">
        <f t="shared" si="6"/>
        <v>1</v>
      </c>
      <c r="CG48" s="72">
        <f t="shared" si="7"/>
        <v>1</v>
      </c>
    </row>
    <row r="49" spans="2:85" ht="189" x14ac:dyDescent="0.25">
      <c r="B49" s="99"/>
      <c r="C49" s="99"/>
      <c r="D49" s="99"/>
      <c r="E49" s="99"/>
      <c r="F49" s="100"/>
      <c r="G49" s="100"/>
      <c r="H49" s="100"/>
      <c r="I49" s="101"/>
      <c r="J49" s="99"/>
      <c r="K49" s="102" t="s">
        <v>400</v>
      </c>
      <c r="L49" s="103" t="s">
        <v>401</v>
      </c>
      <c r="M49" s="104" t="s">
        <v>78</v>
      </c>
      <c r="N49" s="105">
        <v>6</v>
      </c>
      <c r="O49" s="106" t="s">
        <v>402</v>
      </c>
      <c r="P49" s="107"/>
      <c r="Q49" s="107"/>
      <c r="R49" s="108"/>
      <c r="S49" s="108"/>
      <c r="T49" s="103" t="s">
        <v>388</v>
      </c>
      <c r="U49" s="108"/>
      <c r="V49" s="109" t="s">
        <v>392</v>
      </c>
      <c r="W49" s="110">
        <v>44928</v>
      </c>
      <c r="X49" s="110">
        <v>45260</v>
      </c>
      <c r="Y49" s="105"/>
      <c r="Z49" s="105"/>
      <c r="AA49" s="105"/>
      <c r="AB49" s="105">
        <v>3</v>
      </c>
      <c r="AC49" s="105"/>
      <c r="AD49" s="105"/>
      <c r="AE49" s="105"/>
      <c r="AF49" s="105"/>
      <c r="AG49" s="105"/>
      <c r="AH49" s="105">
        <v>2</v>
      </c>
      <c r="AI49" s="105">
        <v>1</v>
      </c>
      <c r="AJ49" s="105"/>
      <c r="AK49" s="105">
        <f t="shared" si="0"/>
        <v>6</v>
      </c>
      <c r="AL49" s="58"/>
      <c r="AM49" s="58"/>
      <c r="AN49" s="58"/>
      <c r="AO49" s="58"/>
      <c r="AP49" s="58"/>
      <c r="AQ49" s="58"/>
      <c r="AR49" s="58"/>
      <c r="AS49" s="58"/>
      <c r="AT49" s="58"/>
      <c r="AU49" s="59"/>
      <c r="AV49" s="63">
        <v>1</v>
      </c>
      <c r="AW49" s="58" t="s">
        <v>403</v>
      </c>
      <c r="AX49" s="58" t="s">
        <v>404</v>
      </c>
      <c r="AY49" s="58"/>
      <c r="AZ49" s="58"/>
      <c r="BA49" s="58"/>
      <c r="BB49" s="58"/>
      <c r="BC49" s="58"/>
      <c r="BD49" s="58"/>
      <c r="BE49" s="59" t="s">
        <v>405</v>
      </c>
      <c r="BF49" s="58"/>
      <c r="BG49" s="58"/>
      <c r="BH49" s="58"/>
      <c r="BI49" s="58"/>
      <c r="BJ49" s="58"/>
      <c r="BK49" s="58"/>
      <c r="BL49" s="58"/>
      <c r="BM49" s="58"/>
      <c r="BN49" s="58"/>
      <c r="BO49" s="59"/>
      <c r="BP49" s="58"/>
      <c r="BQ49" s="58"/>
      <c r="BR49" s="58"/>
      <c r="BS49" s="58"/>
      <c r="BT49" s="58"/>
      <c r="BU49" s="58"/>
      <c r="BV49" s="58"/>
      <c r="BW49" s="58"/>
      <c r="BX49" s="58"/>
      <c r="BY49" s="59"/>
      <c r="BZ49" s="72">
        <f t="shared" si="8"/>
        <v>0</v>
      </c>
      <c r="CA49" s="72">
        <f t="shared" si="1"/>
        <v>0</v>
      </c>
      <c r="CB49" s="72">
        <f t="shared" si="2"/>
        <v>0.16666666666666666</v>
      </c>
      <c r="CC49" s="72">
        <f t="shared" si="3"/>
        <v>0.5</v>
      </c>
      <c r="CD49" s="72">
        <f t="shared" si="4"/>
        <v>0.16666666666666666</v>
      </c>
      <c r="CE49" s="72">
        <f t="shared" si="5"/>
        <v>0.5</v>
      </c>
      <c r="CF49" s="72">
        <f t="shared" si="6"/>
        <v>0.16666666666666666</v>
      </c>
      <c r="CG49" s="72">
        <f t="shared" si="7"/>
        <v>1</v>
      </c>
    </row>
    <row r="50" spans="2:85" ht="78.75" x14ac:dyDescent="0.25">
      <c r="B50" s="87" t="s">
        <v>87</v>
      </c>
      <c r="C50" s="87" t="s">
        <v>31</v>
      </c>
      <c r="D50" s="87" t="s">
        <v>31</v>
      </c>
      <c r="E50" s="87" t="s">
        <v>101</v>
      </c>
      <c r="F50" s="87" t="s">
        <v>122</v>
      </c>
      <c r="G50" s="87" t="s">
        <v>270</v>
      </c>
      <c r="H50" s="88" t="s">
        <v>271</v>
      </c>
      <c r="I50" s="89">
        <v>15</v>
      </c>
      <c r="J50" s="87" t="s">
        <v>406</v>
      </c>
      <c r="K50" s="90"/>
      <c r="L50" s="91"/>
      <c r="M50" s="92" t="s">
        <v>78</v>
      </c>
      <c r="N50" s="93">
        <v>10405</v>
      </c>
      <c r="O50" s="94"/>
      <c r="P50" s="95"/>
      <c r="Q50" s="94"/>
      <c r="R50" s="94" t="s">
        <v>14</v>
      </c>
      <c r="S50" s="94" t="s">
        <v>48</v>
      </c>
      <c r="T50" s="94" t="s">
        <v>388</v>
      </c>
      <c r="U50" s="96" t="s">
        <v>91</v>
      </c>
      <c r="V50" s="97"/>
      <c r="W50" s="98">
        <v>44928</v>
      </c>
      <c r="X50" s="98">
        <v>45291</v>
      </c>
      <c r="Y50" s="93"/>
      <c r="Z50" s="93"/>
      <c r="AA50" s="93"/>
      <c r="AB50" s="93"/>
      <c r="AC50" s="93"/>
      <c r="AD50" s="93"/>
      <c r="AE50" s="93"/>
      <c r="AF50" s="93"/>
      <c r="AG50" s="93"/>
      <c r="AH50" s="93"/>
      <c r="AI50" s="93"/>
      <c r="AJ50" s="93"/>
      <c r="AK50" s="93"/>
      <c r="AL50" s="58"/>
      <c r="AM50" s="58"/>
      <c r="AN50" s="58"/>
      <c r="AO50" s="58"/>
      <c r="AP50" s="58"/>
      <c r="AQ50" s="58"/>
      <c r="AR50" s="58"/>
      <c r="AS50" s="58"/>
      <c r="AT50" s="58"/>
      <c r="AU50" s="59"/>
      <c r="AV50" s="58"/>
      <c r="AW50" s="58"/>
      <c r="AX50" s="58"/>
      <c r="AY50" s="58"/>
      <c r="AZ50" s="58"/>
      <c r="BA50" s="58"/>
      <c r="BB50" s="58"/>
      <c r="BC50" s="58"/>
      <c r="BD50" s="58"/>
      <c r="BE50" s="59"/>
      <c r="BF50" s="58"/>
      <c r="BG50" s="58"/>
      <c r="BH50" s="58"/>
      <c r="BI50" s="58"/>
      <c r="BJ50" s="58"/>
      <c r="BK50" s="58"/>
      <c r="BL50" s="58"/>
      <c r="BM50" s="58"/>
      <c r="BN50" s="58"/>
      <c r="BO50" s="59"/>
      <c r="BP50" s="58"/>
      <c r="BQ50" s="58"/>
      <c r="BR50" s="58"/>
      <c r="BS50" s="58"/>
      <c r="BT50" s="58"/>
      <c r="BU50" s="58"/>
      <c r="BV50" s="58"/>
      <c r="BW50" s="58"/>
      <c r="BX50" s="58"/>
      <c r="BY50" s="59"/>
      <c r="BZ50" s="72" t="str">
        <f t="shared" si="8"/>
        <v xml:space="preserve"> </v>
      </c>
      <c r="CA50" s="72" t="str">
        <f t="shared" si="1"/>
        <v xml:space="preserve"> </v>
      </c>
      <c r="CB50" s="72" t="str">
        <f t="shared" si="2"/>
        <v xml:space="preserve"> </v>
      </c>
      <c r="CC50" s="72" t="str">
        <f t="shared" si="3"/>
        <v xml:space="preserve"> </v>
      </c>
      <c r="CD50" s="72" t="str">
        <f t="shared" si="4"/>
        <v xml:space="preserve"> </v>
      </c>
      <c r="CE50" s="72" t="str">
        <f t="shared" si="5"/>
        <v xml:space="preserve"> </v>
      </c>
      <c r="CF50" s="72" t="str">
        <f t="shared" si="6"/>
        <v xml:space="preserve"> </v>
      </c>
      <c r="CG50" s="72" t="str">
        <f t="shared" si="7"/>
        <v xml:space="preserve"> </v>
      </c>
    </row>
    <row r="51" spans="2:85" ht="31.5" x14ac:dyDescent="0.25">
      <c r="B51" s="99"/>
      <c r="C51" s="99"/>
      <c r="D51" s="99"/>
      <c r="E51" s="99"/>
      <c r="F51" s="100"/>
      <c r="G51" s="100"/>
      <c r="H51" s="100"/>
      <c r="I51" s="101"/>
      <c r="J51" s="99"/>
      <c r="K51" s="102" t="s">
        <v>407</v>
      </c>
      <c r="L51" s="103" t="s">
        <v>408</v>
      </c>
      <c r="M51" s="104" t="s">
        <v>78</v>
      </c>
      <c r="N51" s="105">
        <v>1</v>
      </c>
      <c r="O51" s="106" t="s">
        <v>409</v>
      </c>
      <c r="P51" s="107"/>
      <c r="Q51" s="107"/>
      <c r="R51" s="108"/>
      <c r="S51" s="108"/>
      <c r="T51" s="103" t="s">
        <v>388</v>
      </c>
      <c r="U51" s="108"/>
      <c r="V51" s="109" t="s">
        <v>392</v>
      </c>
      <c r="W51" s="110">
        <v>44928</v>
      </c>
      <c r="X51" s="110">
        <v>45291</v>
      </c>
      <c r="Y51" s="105"/>
      <c r="Z51" s="105"/>
      <c r="AA51" s="105"/>
      <c r="AB51" s="105"/>
      <c r="AC51" s="105"/>
      <c r="AD51" s="105"/>
      <c r="AE51" s="105"/>
      <c r="AF51" s="105"/>
      <c r="AG51" s="105"/>
      <c r="AH51" s="105"/>
      <c r="AI51" s="105">
        <v>1</v>
      </c>
      <c r="AJ51" s="105"/>
      <c r="AK51" s="105">
        <f t="shared" si="0"/>
        <v>1</v>
      </c>
      <c r="AL51" s="58"/>
      <c r="AM51" s="58"/>
      <c r="AN51" s="58"/>
      <c r="AO51" s="58"/>
      <c r="AP51" s="58"/>
      <c r="AQ51" s="58"/>
      <c r="AR51" s="58"/>
      <c r="AS51" s="58"/>
      <c r="AT51" s="58"/>
      <c r="AU51" s="59"/>
      <c r="AV51" s="58"/>
      <c r="AW51" s="58"/>
      <c r="AX51" s="58"/>
      <c r="AY51" s="58"/>
      <c r="AZ51" s="58"/>
      <c r="BA51" s="58"/>
      <c r="BB51" s="58"/>
      <c r="BC51" s="58"/>
      <c r="BD51" s="58"/>
      <c r="BE51" s="59"/>
      <c r="BF51" s="58"/>
      <c r="BG51" s="58"/>
      <c r="BH51" s="58"/>
      <c r="BI51" s="58"/>
      <c r="BJ51" s="58"/>
      <c r="BK51" s="58"/>
      <c r="BL51" s="58"/>
      <c r="BM51" s="58"/>
      <c r="BN51" s="58"/>
      <c r="BO51" s="59"/>
      <c r="BP51" s="58"/>
      <c r="BQ51" s="58"/>
      <c r="BR51" s="58"/>
      <c r="BS51" s="58"/>
      <c r="BT51" s="58"/>
      <c r="BU51" s="58"/>
      <c r="BV51" s="58"/>
      <c r="BW51" s="58"/>
      <c r="BX51" s="58"/>
      <c r="BY51" s="59"/>
      <c r="BZ51" s="72">
        <f t="shared" si="8"/>
        <v>0</v>
      </c>
      <c r="CA51" s="72">
        <f t="shared" si="1"/>
        <v>0</v>
      </c>
      <c r="CB51" s="72">
        <f t="shared" si="2"/>
        <v>0</v>
      </c>
      <c r="CC51" s="72">
        <f t="shared" si="3"/>
        <v>0</v>
      </c>
      <c r="CD51" s="72">
        <f t="shared" si="4"/>
        <v>0</v>
      </c>
      <c r="CE51" s="72">
        <f t="shared" si="5"/>
        <v>0</v>
      </c>
      <c r="CF51" s="72">
        <f t="shared" si="6"/>
        <v>0</v>
      </c>
      <c r="CG51" s="72">
        <f t="shared" si="7"/>
        <v>1</v>
      </c>
    </row>
    <row r="52" spans="2:85" ht="78.75" x14ac:dyDescent="0.25">
      <c r="B52" s="99"/>
      <c r="C52" s="99"/>
      <c r="D52" s="99"/>
      <c r="E52" s="99"/>
      <c r="F52" s="100"/>
      <c r="G52" s="100"/>
      <c r="H52" s="100"/>
      <c r="I52" s="101"/>
      <c r="J52" s="99"/>
      <c r="K52" s="102" t="s">
        <v>410</v>
      </c>
      <c r="L52" s="103" t="s">
        <v>411</v>
      </c>
      <c r="M52" s="104" t="s">
        <v>78</v>
      </c>
      <c r="N52" s="105">
        <v>600</v>
      </c>
      <c r="O52" s="106" t="s">
        <v>412</v>
      </c>
      <c r="P52" s="107"/>
      <c r="Q52" s="107"/>
      <c r="R52" s="108"/>
      <c r="S52" s="108"/>
      <c r="T52" s="103" t="s">
        <v>388</v>
      </c>
      <c r="U52" s="108"/>
      <c r="V52" s="109"/>
      <c r="W52" s="110">
        <v>44928</v>
      </c>
      <c r="X52" s="110">
        <v>45291</v>
      </c>
      <c r="Y52" s="105"/>
      <c r="Z52" s="105"/>
      <c r="AA52" s="105">
        <v>150</v>
      </c>
      <c r="AB52" s="105"/>
      <c r="AC52" s="105"/>
      <c r="AD52" s="105">
        <v>150</v>
      </c>
      <c r="AE52" s="105"/>
      <c r="AF52" s="105"/>
      <c r="AG52" s="105">
        <v>150</v>
      </c>
      <c r="AH52" s="105"/>
      <c r="AI52" s="105"/>
      <c r="AJ52" s="105">
        <v>150</v>
      </c>
      <c r="AK52" s="105">
        <f t="shared" si="0"/>
        <v>600</v>
      </c>
      <c r="AL52" s="63">
        <v>3</v>
      </c>
      <c r="AM52" s="58" t="s">
        <v>413</v>
      </c>
      <c r="AN52" s="58"/>
      <c r="AO52" s="63">
        <v>17</v>
      </c>
      <c r="AP52" s="58" t="s">
        <v>414</v>
      </c>
      <c r="AQ52" s="58"/>
      <c r="AR52" s="63">
        <v>53</v>
      </c>
      <c r="AS52" s="58" t="s">
        <v>414</v>
      </c>
      <c r="AT52" s="58" t="s">
        <v>415</v>
      </c>
      <c r="AU52" s="59" t="s">
        <v>416</v>
      </c>
      <c r="AV52" s="63">
        <v>18</v>
      </c>
      <c r="AW52" s="58" t="s">
        <v>417</v>
      </c>
      <c r="AX52" s="58"/>
      <c r="AY52" s="63">
        <v>6</v>
      </c>
      <c r="AZ52" s="58" t="s">
        <v>418</v>
      </c>
      <c r="BA52" s="58"/>
      <c r="BB52" s="63">
        <v>2</v>
      </c>
      <c r="BC52" s="58" t="s">
        <v>419</v>
      </c>
      <c r="BD52" s="58"/>
      <c r="BE52" s="59" t="s">
        <v>420</v>
      </c>
      <c r="BF52" s="58"/>
      <c r="BG52" s="58"/>
      <c r="BH52" s="58"/>
      <c r="BI52" s="58"/>
      <c r="BJ52" s="58"/>
      <c r="BK52" s="58"/>
      <c r="BL52" s="58"/>
      <c r="BM52" s="58"/>
      <c r="BN52" s="58"/>
      <c r="BO52" s="59"/>
      <c r="BP52" s="58"/>
      <c r="BQ52" s="58"/>
      <c r="BR52" s="58"/>
      <c r="BS52" s="58"/>
      <c r="BT52" s="58"/>
      <c r="BU52" s="58"/>
      <c r="BV52" s="58"/>
      <c r="BW52" s="58"/>
      <c r="BX52" s="58"/>
      <c r="BY52" s="59"/>
      <c r="BZ52" s="72">
        <f t="shared" si="8"/>
        <v>0.12166666666666667</v>
      </c>
      <c r="CA52" s="72">
        <f t="shared" si="1"/>
        <v>0.25</v>
      </c>
      <c r="CB52" s="72">
        <f t="shared" si="2"/>
        <v>0.16500000000000001</v>
      </c>
      <c r="CC52" s="72">
        <f t="shared" si="3"/>
        <v>0.5</v>
      </c>
      <c r="CD52" s="72">
        <f t="shared" si="4"/>
        <v>0.16500000000000001</v>
      </c>
      <c r="CE52" s="72">
        <f t="shared" si="5"/>
        <v>0.75</v>
      </c>
      <c r="CF52" s="72">
        <f t="shared" si="6"/>
        <v>0.16500000000000001</v>
      </c>
      <c r="CG52" s="72">
        <f t="shared" si="7"/>
        <v>1</v>
      </c>
    </row>
    <row r="53" spans="2:85" ht="78.75" x14ac:dyDescent="0.25">
      <c r="B53" s="99"/>
      <c r="C53" s="99"/>
      <c r="D53" s="99"/>
      <c r="E53" s="99"/>
      <c r="F53" s="100"/>
      <c r="G53" s="100"/>
      <c r="H53" s="100"/>
      <c r="I53" s="101"/>
      <c r="J53" s="99"/>
      <c r="K53" s="102" t="s">
        <v>421</v>
      </c>
      <c r="L53" s="103" t="s">
        <v>422</v>
      </c>
      <c r="M53" s="104" t="s">
        <v>78</v>
      </c>
      <c r="N53" s="105">
        <v>900</v>
      </c>
      <c r="O53" s="106" t="s">
        <v>423</v>
      </c>
      <c r="P53" s="107"/>
      <c r="Q53" s="107"/>
      <c r="R53" s="108"/>
      <c r="S53" s="108"/>
      <c r="T53" s="103" t="s">
        <v>388</v>
      </c>
      <c r="U53" s="108"/>
      <c r="V53" s="109"/>
      <c r="W53" s="110">
        <v>44928</v>
      </c>
      <c r="X53" s="110">
        <v>45291</v>
      </c>
      <c r="Y53" s="105"/>
      <c r="Z53" s="105"/>
      <c r="AA53" s="105">
        <v>200</v>
      </c>
      <c r="AB53" s="105"/>
      <c r="AC53" s="105"/>
      <c r="AD53" s="105">
        <v>250</v>
      </c>
      <c r="AE53" s="105"/>
      <c r="AF53" s="105"/>
      <c r="AG53" s="105">
        <v>250</v>
      </c>
      <c r="AH53" s="105"/>
      <c r="AI53" s="105"/>
      <c r="AJ53" s="105">
        <v>200</v>
      </c>
      <c r="AK53" s="105">
        <f t="shared" si="0"/>
        <v>900</v>
      </c>
      <c r="AL53" s="63">
        <v>30</v>
      </c>
      <c r="AM53" s="58" t="s">
        <v>424</v>
      </c>
      <c r="AN53" s="58"/>
      <c r="AO53" s="63">
        <v>190</v>
      </c>
      <c r="AP53" s="58" t="s">
        <v>425</v>
      </c>
      <c r="AQ53" s="58"/>
      <c r="AR53" s="63">
        <v>339</v>
      </c>
      <c r="AS53" s="58" t="s">
        <v>426</v>
      </c>
      <c r="AT53" s="58"/>
      <c r="AU53" s="59" t="s">
        <v>427</v>
      </c>
      <c r="AV53" s="63">
        <v>126</v>
      </c>
      <c r="AW53" s="58" t="s">
        <v>428</v>
      </c>
      <c r="AX53" s="58"/>
      <c r="AY53" s="63">
        <v>112</v>
      </c>
      <c r="AZ53" s="58" t="s">
        <v>429</v>
      </c>
      <c r="BA53" s="58"/>
      <c r="BB53" s="63">
        <v>19</v>
      </c>
      <c r="BC53" s="58" t="s">
        <v>430</v>
      </c>
      <c r="BD53" s="58"/>
      <c r="BE53" s="59" t="s">
        <v>431</v>
      </c>
      <c r="BF53" s="58"/>
      <c r="BG53" s="58"/>
      <c r="BH53" s="58"/>
      <c r="BI53" s="58"/>
      <c r="BJ53" s="58"/>
      <c r="BK53" s="58"/>
      <c r="BL53" s="58"/>
      <c r="BM53" s="58"/>
      <c r="BN53" s="58"/>
      <c r="BO53" s="59"/>
      <c r="BP53" s="58"/>
      <c r="BQ53" s="58"/>
      <c r="BR53" s="58"/>
      <c r="BS53" s="58"/>
      <c r="BT53" s="58"/>
      <c r="BU53" s="58"/>
      <c r="BV53" s="58"/>
      <c r="BW53" s="58"/>
      <c r="BX53" s="58"/>
      <c r="BY53" s="59"/>
      <c r="BZ53" s="72">
        <f t="shared" si="8"/>
        <v>0.62111111111111106</v>
      </c>
      <c r="CA53" s="72">
        <f t="shared" si="1"/>
        <v>0.22222222222222221</v>
      </c>
      <c r="CB53" s="72">
        <f t="shared" si="2"/>
        <v>0.90666666666666662</v>
      </c>
      <c r="CC53" s="72">
        <f t="shared" si="3"/>
        <v>0.5</v>
      </c>
      <c r="CD53" s="72">
        <f t="shared" si="4"/>
        <v>0.90666666666666662</v>
      </c>
      <c r="CE53" s="72">
        <f t="shared" si="5"/>
        <v>0.77777777777777779</v>
      </c>
      <c r="CF53" s="72">
        <f t="shared" si="6"/>
        <v>0.90666666666666662</v>
      </c>
      <c r="CG53" s="72">
        <f t="shared" si="7"/>
        <v>1</v>
      </c>
    </row>
    <row r="54" spans="2:85" ht="78.75" x14ac:dyDescent="0.25">
      <c r="B54" s="99"/>
      <c r="C54" s="99"/>
      <c r="D54" s="99"/>
      <c r="E54" s="99"/>
      <c r="F54" s="100"/>
      <c r="G54" s="100"/>
      <c r="H54" s="100"/>
      <c r="I54" s="101"/>
      <c r="J54" s="99"/>
      <c r="K54" s="102" t="s">
        <v>432</v>
      </c>
      <c r="L54" s="103" t="s">
        <v>433</v>
      </c>
      <c r="M54" s="104" t="s">
        <v>78</v>
      </c>
      <c r="N54" s="105">
        <v>1200</v>
      </c>
      <c r="O54" s="106" t="s">
        <v>434</v>
      </c>
      <c r="P54" s="107"/>
      <c r="Q54" s="107"/>
      <c r="R54" s="108"/>
      <c r="S54" s="108"/>
      <c r="T54" s="103" t="s">
        <v>388</v>
      </c>
      <c r="U54" s="108"/>
      <c r="V54" s="109" t="s">
        <v>392</v>
      </c>
      <c r="W54" s="110">
        <v>44928</v>
      </c>
      <c r="X54" s="110">
        <v>45291</v>
      </c>
      <c r="Y54" s="105"/>
      <c r="Z54" s="105"/>
      <c r="AA54" s="105">
        <v>250</v>
      </c>
      <c r="AB54" s="105"/>
      <c r="AC54" s="105"/>
      <c r="AD54" s="105">
        <v>350</v>
      </c>
      <c r="AE54" s="105"/>
      <c r="AF54" s="105"/>
      <c r="AG54" s="105">
        <v>350</v>
      </c>
      <c r="AH54" s="105"/>
      <c r="AI54" s="105"/>
      <c r="AJ54" s="105">
        <v>250</v>
      </c>
      <c r="AK54" s="105">
        <f t="shared" si="0"/>
        <v>1200</v>
      </c>
      <c r="AL54" s="63">
        <v>50</v>
      </c>
      <c r="AM54" s="58" t="s">
        <v>435</v>
      </c>
      <c r="AN54" s="58"/>
      <c r="AO54" s="63">
        <v>107</v>
      </c>
      <c r="AP54" s="58" t="s">
        <v>436</v>
      </c>
      <c r="AQ54" s="58"/>
      <c r="AR54" s="63">
        <v>87</v>
      </c>
      <c r="AS54" s="58" t="s">
        <v>437</v>
      </c>
      <c r="AT54" s="58" t="s">
        <v>415</v>
      </c>
      <c r="AU54" s="59" t="s">
        <v>438</v>
      </c>
      <c r="AV54" s="63">
        <v>104</v>
      </c>
      <c r="AW54" s="58" t="s">
        <v>439</v>
      </c>
      <c r="AX54" s="58"/>
      <c r="AY54" s="63">
        <v>40</v>
      </c>
      <c r="AZ54" s="58" t="s">
        <v>440</v>
      </c>
      <c r="BA54" s="58"/>
      <c r="BB54" s="63">
        <v>72</v>
      </c>
      <c r="BC54" s="58" t="s">
        <v>441</v>
      </c>
      <c r="BD54" s="58"/>
      <c r="BE54" s="59" t="s">
        <v>442</v>
      </c>
      <c r="BF54" s="58"/>
      <c r="BG54" s="58"/>
      <c r="BH54" s="58"/>
      <c r="BI54" s="58"/>
      <c r="BJ54" s="58"/>
      <c r="BK54" s="58"/>
      <c r="BL54" s="58"/>
      <c r="BM54" s="58"/>
      <c r="BN54" s="58"/>
      <c r="BO54" s="59"/>
      <c r="BP54" s="58"/>
      <c r="BQ54" s="58"/>
      <c r="BR54" s="58"/>
      <c r="BS54" s="58"/>
      <c r="BT54" s="58"/>
      <c r="BU54" s="58"/>
      <c r="BV54" s="58"/>
      <c r="BW54" s="58"/>
      <c r="BX54" s="58"/>
      <c r="BY54" s="59"/>
      <c r="BZ54" s="72">
        <f t="shared" si="8"/>
        <v>0.20333333333333334</v>
      </c>
      <c r="CA54" s="72">
        <f t="shared" si="1"/>
        <v>0.20833333333333334</v>
      </c>
      <c r="CB54" s="72">
        <f t="shared" si="2"/>
        <v>0.38333333333333336</v>
      </c>
      <c r="CC54" s="72">
        <f t="shared" si="3"/>
        <v>0.5</v>
      </c>
      <c r="CD54" s="72">
        <f t="shared" si="4"/>
        <v>0.38333333333333336</v>
      </c>
      <c r="CE54" s="72">
        <f t="shared" si="5"/>
        <v>0.79166666666666663</v>
      </c>
      <c r="CF54" s="72">
        <f t="shared" si="6"/>
        <v>0.38333333333333336</v>
      </c>
      <c r="CG54" s="72">
        <f t="shared" si="7"/>
        <v>1</v>
      </c>
    </row>
    <row r="55" spans="2:85" ht="94.5" x14ac:dyDescent="0.25">
      <c r="B55" s="99"/>
      <c r="C55" s="99"/>
      <c r="D55" s="99"/>
      <c r="E55" s="99"/>
      <c r="F55" s="100"/>
      <c r="G55" s="100"/>
      <c r="H55" s="100"/>
      <c r="I55" s="101"/>
      <c r="J55" s="99"/>
      <c r="K55" s="102" t="s">
        <v>443</v>
      </c>
      <c r="L55" s="103" t="s">
        <v>444</v>
      </c>
      <c r="M55" s="104" t="s">
        <v>78</v>
      </c>
      <c r="N55" s="105">
        <v>1800</v>
      </c>
      <c r="O55" s="106" t="s">
        <v>445</v>
      </c>
      <c r="P55" s="107"/>
      <c r="Q55" s="107"/>
      <c r="R55" s="108"/>
      <c r="S55" s="108"/>
      <c r="T55" s="103" t="s">
        <v>388</v>
      </c>
      <c r="U55" s="108"/>
      <c r="V55" s="109" t="s">
        <v>392</v>
      </c>
      <c r="W55" s="110">
        <v>44928</v>
      </c>
      <c r="X55" s="110">
        <v>45291</v>
      </c>
      <c r="Y55" s="105"/>
      <c r="Z55" s="105"/>
      <c r="AA55" s="105">
        <v>350</v>
      </c>
      <c r="AB55" s="105"/>
      <c r="AC55" s="105"/>
      <c r="AD55" s="105">
        <v>550</v>
      </c>
      <c r="AE55" s="105"/>
      <c r="AF55" s="105"/>
      <c r="AG55" s="105">
        <v>550</v>
      </c>
      <c r="AH55" s="105"/>
      <c r="AI55" s="105"/>
      <c r="AJ55" s="105">
        <v>350</v>
      </c>
      <c r="AK55" s="105">
        <f t="shared" si="0"/>
        <v>1800</v>
      </c>
      <c r="AL55" s="63">
        <v>0</v>
      </c>
      <c r="AM55" s="58"/>
      <c r="AN55" s="58"/>
      <c r="AO55" s="63">
        <v>72</v>
      </c>
      <c r="AP55" s="58" t="s">
        <v>446</v>
      </c>
      <c r="AQ55" s="58"/>
      <c r="AR55" s="63">
        <v>239</v>
      </c>
      <c r="AS55" s="58" t="s">
        <v>447</v>
      </c>
      <c r="AT55" s="58" t="s">
        <v>448</v>
      </c>
      <c r="AU55" s="59" t="s">
        <v>449</v>
      </c>
      <c r="AV55" s="63">
        <v>348</v>
      </c>
      <c r="AW55" s="58" t="s">
        <v>450</v>
      </c>
      <c r="AX55" s="58"/>
      <c r="AY55" s="63">
        <v>561</v>
      </c>
      <c r="AZ55" s="58" t="s">
        <v>451</v>
      </c>
      <c r="BA55" s="58"/>
      <c r="BB55" s="63">
        <v>129</v>
      </c>
      <c r="BC55" s="58" t="s">
        <v>452</v>
      </c>
      <c r="BD55" s="58"/>
      <c r="BE55" s="59" t="s">
        <v>453</v>
      </c>
      <c r="BF55" s="58"/>
      <c r="BG55" s="58"/>
      <c r="BH55" s="58"/>
      <c r="BI55" s="58"/>
      <c r="BJ55" s="58"/>
      <c r="BK55" s="58"/>
      <c r="BL55" s="58"/>
      <c r="BM55" s="58"/>
      <c r="BN55" s="58"/>
      <c r="BO55" s="59"/>
      <c r="BP55" s="58"/>
      <c r="BQ55" s="58"/>
      <c r="BR55" s="58"/>
      <c r="BS55" s="58"/>
      <c r="BT55" s="58"/>
      <c r="BU55" s="58"/>
      <c r="BV55" s="58"/>
      <c r="BW55" s="58"/>
      <c r="BX55" s="58"/>
      <c r="BY55" s="59"/>
      <c r="BZ55" s="72">
        <f t="shared" si="8"/>
        <v>0.17277777777777778</v>
      </c>
      <c r="CA55" s="72">
        <f t="shared" si="1"/>
        <v>0.19444444444444445</v>
      </c>
      <c r="CB55" s="72">
        <f t="shared" si="2"/>
        <v>0.74944444444444447</v>
      </c>
      <c r="CC55" s="72">
        <f t="shared" si="3"/>
        <v>0.5</v>
      </c>
      <c r="CD55" s="72">
        <f t="shared" si="4"/>
        <v>0.74944444444444447</v>
      </c>
      <c r="CE55" s="72">
        <f t="shared" si="5"/>
        <v>0.80555555555555558</v>
      </c>
      <c r="CF55" s="72">
        <f t="shared" si="6"/>
        <v>0.74944444444444447</v>
      </c>
      <c r="CG55" s="72">
        <f t="shared" si="7"/>
        <v>1</v>
      </c>
    </row>
    <row r="56" spans="2:85" ht="110.25" x14ac:dyDescent="0.25">
      <c r="B56" s="99"/>
      <c r="C56" s="99"/>
      <c r="D56" s="99"/>
      <c r="E56" s="99"/>
      <c r="F56" s="100"/>
      <c r="G56" s="100"/>
      <c r="H56" s="100"/>
      <c r="I56" s="101"/>
      <c r="J56" s="99"/>
      <c r="K56" s="102" t="s">
        <v>454</v>
      </c>
      <c r="L56" s="103" t="s">
        <v>455</v>
      </c>
      <c r="M56" s="104" t="s">
        <v>78</v>
      </c>
      <c r="N56" s="105">
        <v>2500</v>
      </c>
      <c r="O56" s="106" t="s">
        <v>456</v>
      </c>
      <c r="P56" s="107"/>
      <c r="Q56" s="107"/>
      <c r="R56" s="108"/>
      <c r="S56" s="108"/>
      <c r="T56" s="103" t="s">
        <v>388</v>
      </c>
      <c r="U56" s="108"/>
      <c r="V56" s="109" t="s">
        <v>392</v>
      </c>
      <c r="W56" s="110">
        <v>44928</v>
      </c>
      <c r="X56" s="110">
        <v>45291</v>
      </c>
      <c r="Y56" s="105"/>
      <c r="Z56" s="105"/>
      <c r="AA56" s="105">
        <v>500</v>
      </c>
      <c r="AB56" s="105"/>
      <c r="AC56" s="105"/>
      <c r="AD56" s="105">
        <v>650</v>
      </c>
      <c r="AE56" s="105"/>
      <c r="AF56" s="105"/>
      <c r="AG56" s="105">
        <v>700</v>
      </c>
      <c r="AH56" s="105"/>
      <c r="AI56" s="105"/>
      <c r="AJ56" s="105">
        <v>650</v>
      </c>
      <c r="AK56" s="105">
        <f t="shared" si="0"/>
        <v>2500</v>
      </c>
      <c r="AL56" s="63">
        <v>0</v>
      </c>
      <c r="AM56" s="58"/>
      <c r="AN56" s="58"/>
      <c r="AO56" s="63">
        <v>189</v>
      </c>
      <c r="AP56" s="58" t="s">
        <v>457</v>
      </c>
      <c r="AQ56" s="58"/>
      <c r="AR56" s="63">
        <v>392</v>
      </c>
      <c r="AS56" s="58" t="s">
        <v>458</v>
      </c>
      <c r="AT56" s="58"/>
      <c r="AU56" s="59" t="s">
        <v>459</v>
      </c>
      <c r="AV56" s="63">
        <v>493</v>
      </c>
      <c r="AW56" s="58" t="s">
        <v>460</v>
      </c>
      <c r="AX56" s="58"/>
      <c r="AY56" s="63">
        <v>829</v>
      </c>
      <c r="AZ56" s="58" t="s">
        <v>461</v>
      </c>
      <c r="BA56" s="58"/>
      <c r="BB56" s="63">
        <v>316</v>
      </c>
      <c r="BC56" s="58" t="s">
        <v>462</v>
      </c>
      <c r="BD56" s="58"/>
      <c r="BE56" s="59" t="s">
        <v>463</v>
      </c>
      <c r="BF56" s="58"/>
      <c r="BG56" s="58"/>
      <c r="BH56" s="58"/>
      <c r="BI56" s="58"/>
      <c r="BJ56" s="58"/>
      <c r="BK56" s="58"/>
      <c r="BL56" s="58"/>
      <c r="BM56" s="58"/>
      <c r="BN56" s="58"/>
      <c r="BO56" s="59"/>
      <c r="BP56" s="58"/>
      <c r="BQ56" s="58"/>
      <c r="BR56" s="58"/>
      <c r="BS56" s="58"/>
      <c r="BT56" s="58"/>
      <c r="BU56" s="58"/>
      <c r="BV56" s="58"/>
      <c r="BW56" s="58"/>
      <c r="BX56" s="58"/>
      <c r="BY56" s="59"/>
      <c r="BZ56" s="72">
        <f t="shared" si="8"/>
        <v>0.2324</v>
      </c>
      <c r="CA56" s="72">
        <f t="shared" si="1"/>
        <v>0.2</v>
      </c>
      <c r="CB56" s="72">
        <f t="shared" si="2"/>
        <v>0.88759999999999994</v>
      </c>
      <c r="CC56" s="72">
        <f t="shared" si="3"/>
        <v>0.46</v>
      </c>
      <c r="CD56" s="72">
        <f t="shared" si="4"/>
        <v>0.88759999999999994</v>
      </c>
      <c r="CE56" s="72">
        <f t="shared" si="5"/>
        <v>0.74</v>
      </c>
      <c r="CF56" s="72">
        <f t="shared" si="6"/>
        <v>0.88759999999999994</v>
      </c>
      <c r="CG56" s="72">
        <f t="shared" si="7"/>
        <v>1</v>
      </c>
    </row>
    <row r="57" spans="2:85" ht="63" x14ac:dyDescent="0.25">
      <c r="B57" s="99"/>
      <c r="C57" s="99"/>
      <c r="D57" s="99"/>
      <c r="E57" s="99"/>
      <c r="F57" s="100"/>
      <c r="G57" s="100"/>
      <c r="H57" s="100"/>
      <c r="I57" s="101"/>
      <c r="J57" s="99"/>
      <c r="K57" s="102" t="s">
        <v>464</v>
      </c>
      <c r="L57" s="103" t="s">
        <v>465</v>
      </c>
      <c r="M57" s="104" t="s">
        <v>78</v>
      </c>
      <c r="N57" s="105">
        <v>1800</v>
      </c>
      <c r="O57" s="106" t="s">
        <v>466</v>
      </c>
      <c r="P57" s="107"/>
      <c r="Q57" s="107"/>
      <c r="R57" s="108"/>
      <c r="S57" s="108"/>
      <c r="T57" s="103" t="s">
        <v>388</v>
      </c>
      <c r="U57" s="108"/>
      <c r="V57" s="109" t="s">
        <v>392</v>
      </c>
      <c r="W57" s="110">
        <v>44928</v>
      </c>
      <c r="X57" s="110">
        <v>45291</v>
      </c>
      <c r="Y57" s="105"/>
      <c r="Z57" s="105"/>
      <c r="AA57" s="105">
        <v>350</v>
      </c>
      <c r="AB57" s="105"/>
      <c r="AC57" s="105"/>
      <c r="AD57" s="105">
        <v>550</v>
      </c>
      <c r="AE57" s="105"/>
      <c r="AF57" s="105"/>
      <c r="AG57" s="105">
        <v>550</v>
      </c>
      <c r="AH57" s="105"/>
      <c r="AI57" s="105"/>
      <c r="AJ57" s="105">
        <v>350</v>
      </c>
      <c r="AK57" s="105">
        <f t="shared" si="0"/>
        <v>1800</v>
      </c>
      <c r="AL57" s="63">
        <v>0</v>
      </c>
      <c r="AM57" s="58"/>
      <c r="AN57" s="58"/>
      <c r="AO57" s="63">
        <v>194</v>
      </c>
      <c r="AP57" s="58" t="s">
        <v>467</v>
      </c>
      <c r="AQ57" s="58"/>
      <c r="AR57" s="63">
        <v>335</v>
      </c>
      <c r="AS57" s="58" t="s">
        <v>468</v>
      </c>
      <c r="AT57" s="58"/>
      <c r="AU57" s="59" t="s">
        <v>469</v>
      </c>
      <c r="AV57" s="63">
        <v>246</v>
      </c>
      <c r="AW57" s="58" t="s">
        <v>470</v>
      </c>
      <c r="AX57" s="58"/>
      <c r="AY57" s="63">
        <v>209</v>
      </c>
      <c r="AZ57" s="58" t="s">
        <v>471</v>
      </c>
      <c r="BA57" s="58"/>
      <c r="BB57" s="63">
        <v>195</v>
      </c>
      <c r="BC57" s="58" t="s">
        <v>472</v>
      </c>
      <c r="BD57" s="58"/>
      <c r="BE57" s="59" t="s">
        <v>473</v>
      </c>
      <c r="BF57" s="58"/>
      <c r="BG57" s="58"/>
      <c r="BH57" s="58"/>
      <c r="BI57" s="58"/>
      <c r="BJ57" s="58"/>
      <c r="BK57" s="58"/>
      <c r="BL57" s="58"/>
      <c r="BM57" s="58"/>
      <c r="BN57" s="58"/>
      <c r="BO57" s="59"/>
      <c r="BP57" s="58"/>
      <c r="BQ57" s="58"/>
      <c r="BR57" s="58"/>
      <c r="BS57" s="58"/>
      <c r="BT57" s="58"/>
      <c r="BU57" s="58"/>
      <c r="BV57" s="58"/>
      <c r="BW57" s="58"/>
      <c r="BX57" s="58"/>
      <c r="BY57" s="59"/>
      <c r="BZ57" s="72">
        <f t="shared" si="8"/>
        <v>0.29388888888888887</v>
      </c>
      <c r="CA57" s="72">
        <f t="shared" si="1"/>
        <v>0.19444444444444445</v>
      </c>
      <c r="CB57" s="72">
        <f t="shared" si="2"/>
        <v>0.65500000000000003</v>
      </c>
      <c r="CC57" s="72">
        <f t="shared" si="3"/>
        <v>0.5</v>
      </c>
      <c r="CD57" s="72">
        <f t="shared" si="4"/>
        <v>0.65500000000000003</v>
      </c>
      <c r="CE57" s="72">
        <f t="shared" si="5"/>
        <v>0.80555555555555558</v>
      </c>
      <c r="CF57" s="72">
        <f t="shared" si="6"/>
        <v>0.65500000000000003</v>
      </c>
      <c r="CG57" s="72">
        <f t="shared" si="7"/>
        <v>1</v>
      </c>
    </row>
    <row r="58" spans="2:85" ht="47.25" x14ac:dyDescent="0.25">
      <c r="B58" s="99"/>
      <c r="C58" s="99"/>
      <c r="D58" s="99"/>
      <c r="E58" s="99"/>
      <c r="F58" s="100"/>
      <c r="G58" s="100"/>
      <c r="H58" s="100"/>
      <c r="I58" s="101"/>
      <c r="J58" s="99"/>
      <c r="K58" s="102" t="s">
        <v>474</v>
      </c>
      <c r="L58" s="103" t="s">
        <v>475</v>
      </c>
      <c r="M58" s="104" t="s">
        <v>78</v>
      </c>
      <c r="N58" s="105">
        <v>4</v>
      </c>
      <c r="O58" s="106" t="s">
        <v>476</v>
      </c>
      <c r="P58" s="107"/>
      <c r="Q58" s="107"/>
      <c r="R58" s="108"/>
      <c r="S58" s="108"/>
      <c r="T58" s="103" t="s">
        <v>388</v>
      </c>
      <c r="U58" s="108"/>
      <c r="V58" s="109"/>
      <c r="W58" s="110">
        <v>44928</v>
      </c>
      <c r="X58" s="110">
        <v>45291</v>
      </c>
      <c r="Y58" s="105"/>
      <c r="Z58" s="105"/>
      <c r="AA58" s="105">
        <v>1</v>
      </c>
      <c r="AB58" s="105"/>
      <c r="AC58" s="105"/>
      <c r="AD58" s="105">
        <v>1</v>
      </c>
      <c r="AE58" s="105"/>
      <c r="AF58" s="105"/>
      <c r="AG58" s="105">
        <v>1</v>
      </c>
      <c r="AH58" s="105"/>
      <c r="AI58" s="105"/>
      <c r="AJ58" s="105">
        <v>1</v>
      </c>
      <c r="AK58" s="105">
        <f t="shared" si="0"/>
        <v>4</v>
      </c>
      <c r="AL58" s="58"/>
      <c r="AM58" s="58"/>
      <c r="AN58" s="58"/>
      <c r="AO58" s="58"/>
      <c r="AP58" s="58"/>
      <c r="AQ58" s="58"/>
      <c r="AR58" s="63">
        <v>1</v>
      </c>
      <c r="AS58" s="58" t="s">
        <v>477</v>
      </c>
      <c r="AT58" s="58"/>
      <c r="AU58" s="59" t="s">
        <v>251</v>
      </c>
      <c r="AV58" s="58"/>
      <c r="AW58" s="58"/>
      <c r="AX58" s="58"/>
      <c r="AY58" s="58"/>
      <c r="AZ58" s="58"/>
      <c r="BA58" s="58"/>
      <c r="BB58" s="63">
        <v>1</v>
      </c>
      <c r="BC58" s="58" t="s">
        <v>478</v>
      </c>
      <c r="BD58" s="58"/>
      <c r="BE58" s="59" t="s">
        <v>255</v>
      </c>
      <c r="BF58" s="58"/>
      <c r="BG58" s="58"/>
      <c r="BH58" s="58"/>
      <c r="BI58" s="58"/>
      <c r="BJ58" s="58"/>
      <c r="BK58" s="58"/>
      <c r="BL58" s="58"/>
      <c r="BM58" s="58"/>
      <c r="BN58" s="58"/>
      <c r="BO58" s="59"/>
      <c r="BP58" s="58"/>
      <c r="BQ58" s="58"/>
      <c r="BR58" s="58"/>
      <c r="BS58" s="58"/>
      <c r="BT58" s="58"/>
      <c r="BU58" s="58"/>
      <c r="BV58" s="58"/>
      <c r="BW58" s="58"/>
      <c r="BX58" s="58"/>
      <c r="BY58" s="59"/>
      <c r="BZ58" s="72">
        <f t="shared" si="8"/>
        <v>0.25</v>
      </c>
      <c r="CA58" s="72">
        <f t="shared" si="1"/>
        <v>0.25</v>
      </c>
      <c r="CB58" s="72">
        <f t="shared" si="2"/>
        <v>0.5</v>
      </c>
      <c r="CC58" s="72">
        <f t="shared" si="3"/>
        <v>0.5</v>
      </c>
      <c r="CD58" s="72">
        <f t="shared" si="4"/>
        <v>0.5</v>
      </c>
      <c r="CE58" s="72">
        <f t="shared" si="5"/>
        <v>0.75</v>
      </c>
      <c r="CF58" s="72">
        <f t="shared" si="6"/>
        <v>0.5</v>
      </c>
      <c r="CG58" s="72">
        <f t="shared" si="7"/>
        <v>1</v>
      </c>
    </row>
    <row r="59" spans="2:85" ht="63" x14ac:dyDescent="0.25">
      <c r="B59" s="99"/>
      <c r="C59" s="99"/>
      <c r="D59" s="99"/>
      <c r="E59" s="99"/>
      <c r="F59" s="100"/>
      <c r="G59" s="100"/>
      <c r="H59" s="100"/>
      <c r="I59" s="101"/>
      <c r="J59" s="99"/>
      <c r="K59" s="102" t="s">
        <v>479</v>
      </c>
      <c r="L59" s="103" t="s">
        <v>480</v>
      </c>
      <c r="M59" s="104" t="s">
        <v>78</v>
      </c>
      <c r="N59" s="105">
        <v>1600</v>
      </c>
      <c r="O59" s="106" t="s">
        <v>481</v>
      </c>
      <c r="P59" s="107"/>
      <c r="Q59" s="107"/>
      <c r="R59" s="108"/>
      <c r="S59" s="108"/>
      <c r="T59" s="103" t="s">
        <v>388</v>
      </c>
      <c r="U59" s="108"/>
      <c r="V59" s="109"/>
      <c r="W59" s="110">
        <v>44928</v>
      </c>
      <c r="X59" s="110">
        <v>45291</v>
      </c>
      <c r="Y59" s="105"/>
      <c r="Z59" s="105"/>
      <c r="AA59" s="105">
        <v>350</v>
      </c>
      <c r="AB59" s="105"/>
      <c r="AC59" s="105"/>
      <c r="AD59" s="105">
        <v>450</v>
      </c>
      <c r="AE59" s="105"/>
      <c r="AF59" s="105"/>
      <c r="AG59" s="105">
        <v>450</v>
      </c>
      <c r="AH59" s="105"/>
      <c r="AI59" s="105"/>
      <c r="AJ59" s="105">
        <v>350</v>
      </c>
      <c r="AK59" s="105">
        <f t="shared" si="0"/>
        <v>1600</v>
      </c>
      <c r="AL59" s="63">
        <v>815</v>
      </c>
      <c r="AM59" s="58" t="s">
        <v>482</v>
      </c>
      <c r="AN59" s="58"/>
      <c r="AO59" s="63">
        <v>47</v>
      </c>
      <c r="AP59" s="58" t="s">
        <v>483</v>
      </c>
      <c r="AQ59" s="58"/>
      <c r="AR59" s="63">
        <v>252</v>
      </c>
      <c r="AS59" s="58" t="s">
        <v>484</v>
      </c>
      <c r="AT59" s="58"/>
      <c r="AU59" s="59" t="s">
        <v>485</v>
      </c>
      <c r="AV59" s="63">
        <v>383</v>
      </c>
      <c r="AW59" s="58" t="s">
        <v>486</v>
      </c>
      <c r="AX59" s="58"/>
      <c r="AY59" s="63">
        <v>416</v>
      </c>
      <c r="AZ59" s="58" t="s">
        <v>487</v>
      </c>
      <c r="BA59" s="58"/>
      <c r="BB59" s="63">
        <v>572</v>
      </c>
      <c r="BC59" s="58" t="s">
        <v>488</v>
      </c>
      <c r="BD59" s="58"/>
      <c r="BE59" s="59" t="s">
        <v>489</v>
      </c>
      <c r="BF59" s="58"/>
      <c r="BG59" s="58"/>
      <c r="BH59" s="58"/>
      <c r="BI59" s="58"/>
      <c r="BJ59" s="58"/>
      <c r="BK59" s="58"/>
      <c r="BL59" s="58"/>
      <c r="BM59" s="58"/>
      <c r="BN59" s="58"/>
      <c r="BO59" s="59"/>
      <c r="BP59" s="58"/>
      <c r="BQ59" s="58"/>
      <c r="BR59" s="58"/>
      <c r="BS59" s="58"/>
      <c r="BT59" s="58"/>
      <c r="BU59" s="58"/>
      <c r="BV59" s="58"/>
      <c r="BW59" s="58"/>
      <c r="BX59" s="58"/>
      <c r="BY59" s="59"/>
      <c r="BZ59" s="72">
        <f t="shared" si="8"/>
        <v>0.69625000000000004</v>
      </c>
      <c r="CA59" s="72">
        <f t="shared" si="1"/>
        <v>0.21875</v>
      </c>
      <c r="CB59" s="72">
        <f t="shared" si="2"/>
        <v>1.5531250000000001</v>
      </c>
      <c r="CC59" s="72">
        <f t="shared" si="3"/>
        <v>0.5</v>
      </c>
      <c r="CD59" s="72">
        <f t="shared" si="4"/>
        <v>1.5531250000000001</v>
      </c>
      <c r="CE59" s="72">
        <f t="shared" si="5"/>
        <v>0.78125</v>
      </c>
      <c r="CF59" s="72">
        <f t="shared" si="6"/>
        <v>1.5531250000000001</v>
      </c>
      <c r="CG59" s="72">
        <f t="shared" si="7"/>
        <v>1</v>
      </c>
    </row>
    <row r="60" spans="2:85" ht="78.75" x14ac:dyDescent="0.25">
      <c r="B60" s="87" t="s">
        <v>87</v>
      </c>
      <c r="C60" s="87" t="s">
        <v>31</v>
      </c>
      <c r="D60" s="87" t="s">
        <v>31</v>
      </c>
      <c r="E60" s="87" t="s">
        <v>101</v>
      </c>
      <c r="F60" s="87" t="s">
        <v>122</v>
      </c>
      <c r="G60" s="87" t="s">
        <v>270</v>
      </c>
      <c r="H60" s="88" t="s">
        <v>271</v>
      </c>
      <c r="I60" s="89">
        <v>16</v>
      </c>
      <c r="J60" s="87" t="s">
        <v>490</v>
      </c>
      <c r="K60" s="90"/>
      <c r="L60" s="91"/>
      <c r="M60" s="92" t="s">
        <v>78</v>
      </c>
      <c r="N60" s="93">
        <v>2000</v>
      </c>
      <c r="O60" s="94"/>
      <c r="P60" s="95"/>
      <c r="Q60" s="94"/>
      <c r="R60" s="94" t="s">
        <v>14</v>
      </c>
      <c r="S60" s="94" t="s">
        <v>48</v>
      </c>
      <c r="T60" s="94" t="s">
        <v>388</v>
      </c>
      <c r="U60" s="96" t="s">
        <v>91</v>
      </c>
      <c r="V60" s="97"/>
      <c r="W60" s="98">
        <v>44958</v>
      </c>
      <c r="X60" s="98">
        <v>45289</v>
      </c>
      <c r="Y60" s="93"/>
      <c r="Z60" s="93"/>
      <c r="AA60" s="93"/>
      <c r="AB60" s="93"/>
      <c r="AC60" s="93"/>
      <c r="AD60" s="93"/>
      <c r="AE60" s="93"/>
      <c r="AF60" s="93"/>
      <c r="AG60" s="93"/>
      <c r="AH60" s="93"/>
      <c r="AI60" s="93"/>
      <c r="AJ60" s="93"/>
      <c r="AK60" s="93"/>
      <c r="AL60" s="58"/>
      <c r="AM60" s="58"/>
      <c r="AN60" s="58"/>
      <c r="AO60" s="58"/>
      <c r="AP60" s="58"/>
      <c r="AQ60" s="58"/>
      <c r="AR60" s="58"/>
      <c r="AS60" s="58"/>
      <c r="AT60" s="58"/>
      <c r="AU60" s="59"/>
      <c r="AV60" s="58"/>
      <c r="AW60" s="58"/>
      <c r="AX60" s="58"/>
      <c r="AY60" s="58"/>
      <c r="AZ60" s="58"/>
      <c r="BA60" s="58"/>
      <c r="BB60" s="58"/>
      <c r="BC60" s="58"/>
      <c r="BD60" s="58"/>
      <c r="BE60" s="59"/>
      <c r="BF60" s="58"/>
      <c r="BG60" s="58"/>
      <c r="BH60" s="58"/>
      <c r="BI60" s="58"/>
      <c r="BJ60" s="58"/>
      <c r="BK60" s="58"/>
      <c r="BL60" s="58"/>
      <c r="BM60" s="58"/>
      <c r="BN60" s="58"/>
      <c r="BO60" s="59"/>
      <c r="BP60" s="58"/>
      <c r="BQ60" s="58"/>
      <c r="BR60" s="58"/>
      <c r="BS60" s="58"/>
      <c r="BT60" s="58"/>
      <c r="BU60" s="58"/>
      <c r="BV60" s="58"/>
      <c r="BW60" s="58"/>
      <c r="BX60" s="58"/>
      <c r="BY60" s="59"/>
      <c r="BZ60" s="72" t="str">
        <f t="shared" si="8"/>
        <v xml:space="preserve"> </v>
      </c>
      <c r="CA60" s="72" t="str">
        <f t="shared" si="1"/>
        <v xml:space="preserve"> </v>
      </c>
      <c r="CB60" s="72" t="str">
        <f t="shared" si="2"/>
        <v xml:space="preserve"> </v>
      </c>
      <c r="CC60" s="72" t="str">
        <f t="shared" si="3"/>
        <v xml:space="preserve"> </v>
      </c>
      <c r="CD60" s="72" t="str">
        <f t="shared" si="4"/>
        <v xml:space="preserve"> </v>
      </c>
      <c r="CE60" s="72" t="str">
        <f t="shared" si="5"/>
        <v xml:space="preserve"> </v>
      </c>
      <c r="CF60" s="72" t="str">
        <f t="shared" si="6"/>
        <v xml:space="preserve"> </v>
      </c>
      <c r="CG60" s="72" t="str">
        <f t="shared" si="7"/>
        <v xml:space="preserve"> </v>
      </c>
    </row>
    <row r="61" spans="2:85" ht="63" x14ac:dyDescent="0.25">
      <c r="B61" s="99"/>
      <c r="C61" s="99"/>
      <c r="D61" s="99"/>
      <c r="E61" s="99"/>
      <c r="F61" s="100"/>
      <c r="G61" s="100"/>
      <c r="H61" s="100"/>
      <c r="I61" s="101"/>
      <c r="J61" s="99"/>
      <c r="K61" s="102" t="s">
        <v>491</v>
      </c>
      <c r="L61" s="103" t="s">
        <v>492</v>
      </c>
      <c r="M61" s="104" t="s">
        <v>78</v>
      </c>
      <c r="N61" s="105">
        <v>2000</v>
      </c>
      <c r="O61" s="106" t="s">
        <v>493</v>
      </c>
      <c r="P61" s="107"/>
      <c r="Q61" s="107"/>
      <c r="R61" s="108"/>
      <c r="S61" s="108"/>
      <c r="T61" s="103" t="s">
        <v>388</v>
      </c>
      <c r="U61" s="108"/>
      <c r="V61" s="109"/>
      <c r="W61" s="110">
        <v>44928</v>
      </c>
      <c r="X61" s="110">
        <v>45291</v>
      </c>
      <c r="Y61" s="105"/>
      <c r="Z61" s="105"/>
      <c r="AA61" s="105">
        <v>350</v>
      </c>
      <c r="AB61" s="105"/>
      <c r="AC61" s="105"/>
      <c r="AD61" s="105">
        <v>600</v>
      </c>
      <c r="AE61" s="105"/>
      <c r="AF61" s="105"/>
      <c r="AG61" s="105">
        <v>600</v>
      </c>
      <c r="AH61" s="105"/>
      <c r="AI61" s="105"/>
      <c r="AJ61" s="105">
        <v>450</v>
      </c>
      <c r="AK61" s="105">
        <f t="shared" si="0"/>
        <v>2000</v>
      </c>
      <c r="AL61" s="63">
        <v>424</v>
      </c>
      <c r="AM61" s="58" t="s">
        <v>494</v>
      </c>
      <c r="AN61" s="58"/>
      <c r="AO61" s="63">
        <v>363</v>
      </c>
      <c r="AP61" s="58" t="s">
        <v>495</v>
      </c>
      <c r="AQ61" s="58"/>
      <c r="AR61" s="63">
        <v>175</v>
      </c>
      <c r="AS61" s="58" t="s">
        <v>496</v>
      </c>
      <c r="AT61" s="58"/>
      <c r="AU61" s="59" t="s">
        <v>497</v>
      </c>
      <c r="AV61" s="63">
        <v>125</v>
      </c>
      <c r="AW61" s="58" t="s">
        <v>498</v>
      </c>
      <c r="AX61" s="58"/>
      <c r="AY61" s="63">
        <v>347</v>
      </c>
      <c r="AZ61" s="58" t="s">
        <v>499</v>
      </c>
      <c r="BA61" s="58"/>
      <c r="BB61" s="63">
        <v>525</v>
      </c>
      <c r="BC61" s="58" t="s">
        <v>500</v>
      </c>
      <c r="BD61" s="58"/>
      <c r="BE61" s="59" t="s">
        <v>501</v>
      </c>
      <c r="BF61" s="58"/>
      <c r="BG61" s="58"/>
      <c r="BH61" s="58"/>
      <c r="BI61" s="58"/>
      <c r="BJ61" s="58"/>
      <c r="BK61" s="58"/>
      <c r="BL61" s="58"/>
      <c r="BM61" s="58"/>
      <c r="BN61" s="58"/>
      <c r="BO61" s="59"/>
      <c r="BP61" s="58"/>
      <c r="BQ61" s="58"/>
      <c r="BR61" s="58"/>
      <c r="BS61" s="58"/>
      <c r="BT61" s="58"/>
      <c r="BU61" s="58"/>
      <c r="BV61" s="58"/>
      <c r="BW61" s="58"/>
      <c r="BX61" s="58"/>
      <c r="BY61" s="59"/>
      <c r="BZ61" s="72">
        <f t="shared" si="8"/>
        <v>0.48099999999999998</v>
      </c>
      <c r="CA61" s="72">
        <f t="shared" si="1"/>
        <v>0.17499999999999999</v>
      </c>
      <c r="CB61" s="72">
        <f t="shared" si="2"/>
        <v>0.97950000000000004</v>
      </c>
      <c r="CC61" s="72">
        <f t="shared" si="3"/>
        <v>0.47499999999999998</v>
      </c>
      <c r="CD61" s="72">
        <f t="shared" si="4"/>
        <v>0.97950000000000004</v>
      </c>
      <c r="CE61" s="72">
        <f t="shared" si="5"/>
        <v>0.77500000000000002</v>
      </c>
      <c r="CF61" s="72">
        <f t="shared" si="6"/>
        <v>0.97950000000000004</v>
      </c>
      <c r="CG61" s="72">
        <f t="shared" si="7"/>
        <v>1</v>
      </c>
    </row>
    <row r="62" spans="2:85" ht="78.75" x14ac:dyDescent="0.25">
      <c r="B62" s="87" t="s">
        <v>87</v>
      </c>
      <c r="C62" s="87" t="s">
        <v>31</v>
      </c>
      <c r="D62" s="87" t="s">
        <v>31</v>
      </c>
      <c r="E62" s="87" t="s">
        <v>101</v>
      </c>
      <c r="F62" s="87" t="s">
        <v>122</v>
      </c>
      <c r="G62" s="87" t="s">
        <v>270</v>
      </c>
      <c r="H62" s="88" t="s">
        <v>271</v>
      </c>
      <c r="I62" s="89">
        <v>17</v>
      </c>
      <c r="J62" s="87" t="s">
        <v>502</v>
      </c>
      <c r="K62" s="90"/>
      <c r="L62" s="91"/>
      <c r="M62" s="92" t="s">
        <v>78</v>
      </c>
      <c r="N62" s="93">
        <v>31</v>
      </c>
      <c r="O62" s="94"/>
      <c r="P62" s="95"/>
      <c r="Q62" s="94"/>
      <c r="R62" s="94" t="s">
        <v>14</v>
      </c>
      <c r="S62" s="94" t="s">
        <v>48</v>
      </c>
      <c r="T62" s="94" t="s">
        <v>388</v>
      </c>
      <c r="U62" s="96" t="s">
        <v>91</v>
      </c>
      <c r="V62" s="97"/>
      <c r="W62" s="98">
        <v>44986</v>
      </c>
      <c r="X62" s="98">
        <v>45289</v>
      </c>
      <c r="Y62" s="93"/>
      <c r="Z62" s="93"/>
      <c r="AA62" s="93"/>
      <c r="AB62" s="93"/>
      <c r="AC62" s="93"/>
      <c r="AD62" s="93"/>
      <c r="AE62" s="93"/>
      <c r="AF62" s="93"/>
      <c r="AG62" s="93"/>
      <c r="AH62" s="93"/>
      <c r="AI62" s="93"/>
      <c r="AJ62" s="93"/>
      <c r="AK62" s="93"/>
      <c r="AL62" s="58"/>
      <c r="AM62" s="58"/>
      <c r="AN62" s="58"/>
      <c r="AO62" s="58"/>
      <c r="AP62" s="58"/>
      <c r="AQ62" s="58"/>
      <c r="AR62" s="58"/>
      <c r="AS62" s="58"/>
      <c r="AT62" s="58"/>
      <c r="AU62" s="59"/>
      <c r="AV62" s="58"/>
      <c r="AW62" s="58"/>
      <c r="AX62" s="58"/>
      <c r="AY62" s="58"/>
      <c r="AZ62" s="58"/>
      <c r="BA62" s="58"/>
      <c r="BB62" s="58"/>
      <c r="BC62" s="58"/>
      <c r="BD62" s="58"/>
      <c r="BE62" s="59"/>
      <c r="BF62" s="58"/>
      <c r="BG62" s="58"/>
      <c r="BH62" s="58"/>
      <c r="BI62" s="58"/>
      <c r="BJ62" s="58"/>
      <c r="BK62" s="58"/>
      <c r="BL62" s="58"/>
      <c r="BM62" s="58"/>
      <c r="BN62" s="58"/>
      <c r="BO62" s="59"/>
      <c r="BP62" s="58"/>
      <c r="BQ62" s="58"/>
      <c r="BR62" s="58"/>
      <c r="BS62" s="58"/>
      <c r="BT62" s="58"/>
      <c r="BU62" s="58"/>
      <c r="BV62" s="58"/>
      <c r="BW62" s="58"/>
      <c r="BX62" s="58"/>
      <c r="BY62" s="59"/>
      <c r="BZ62" s="72" t="str">
        <f t="shared" si="8"/>
        <v xml:space="preserve"> </v>
      </c>
      <c r="CA62" s="72" t="str">
        <f t="shared" si="1"/>
        <v xml:space="preserve"> </v>
      </c>
      <c r="CB62" s="72" t="str">
        <f t="shared" si="2"/>
        <v xml:space="preserve"> </v>
      </c>
      <c r="CC62" s="72" t="str">
        <f t="shared" si="3"/>
        <v xml:space="preserve"> </v>
      </c>
      <c r="CD62" s="72" t="str">
        <f t="shared" si="4"/>
        <v xml:space="preserve"> </v>
      </c>
      <c r="CE62" s="72" t="str">
        <f t="shared" si="5"/>
        <v xml:space="preserve"> </v>
      </c>
      <c r="CF62" s="72" t="str">
        <f t="shared" si="6"/>
        <v xml:space="preserve"> </v>
      </c>
      <c r="CG62" s="72" t="str">
        <f t="shared" si="7"/>
        <v xml:space="preserve"> </v>
      </c>
    </row>
    <row r="63" spans="2:85" ht="47.25" x14ac:dyDescent="0.25">
      <c r="B63" s="99"/>
      <c r="C63" s="99"/>
      <c r="D63" s="99"/>
      <c r="E63" s="99"/>
      <c r="F63" s="100"/>
      <c r="G63" s="100"/>
      <c r="H63" s="100"/>
      <c r="I63" s="101"/>
      <c r="J63" s="99"/>
      <c r="K63" s="102" t="s">
        <v>503</v>
      </c>
      <c r="L63" s="103" t="s">
        <v>504</v>
      </c>
      <c r="M63" s="104" t="s">
        <v>78</v>
      </c>
      <c r="N63" s="105">
        <v>1</v>
      </c>
      <c r="O63" s="106" t="s">
        <v>505</v>
      </c>
      <c r="P63" s="107"/>
      <c r="Q63" s="107"/>
      <c r="R63" s="108"/>
      <c r="S63" s="108"/>
      <c r="T63" s="103" t="s">
        <v>388</v>
      </c>
      <c r="U63" s="108"/>
      <c r="V63" s="109" t="s">
        <v>392</v>
      </c>
      <c r="W63" s="110">
        <v>45201</v>
      </c>
      <c r="X63" s="110">
        <v>45260</v>
      </c>
      <c r="Y63" s="105"/>
      <c r="Z63" s="105"/>
      <c r="AA63" s="105"/>
      <c r="AB63" s="105"/>
      <c r="AC63" s="105"/>
      <c r="AD63" s="105"/>
      <c r="AE63" s="105"/>
      <c r="AF63" s="105"/>
      <c r="AG63" s="105"/>
      <c r="AH63" s="105"/>
      <c r="AI63" s="105">
        <v>1</v>
      </c>
      <c r="AJ63" s="105"/>
      <c r="AK63" s="105">
        <f t="shared" si="0"/>
        <v>1</v>
      </c>
      <c r="AL63" s="58"/>
      <c r="AM63" s="58"/>
      <c r="AN63" s="58"/>
      <c r="AO63" s="58"/>
      <c r="AP63" s="58"/>
      <c r="AQ63" s="58"/>
      <c r="AR63" s="58"/>
      <c r="AS63" s="58"/>
      <c r="AT63" s="58"/>
      <c r="AU63" s="59"/>
      <c r="AV63" s="58"/>
      <c r="AW63" s="58"/>
      <c r="AX63" s="58"/>
      <c r="AY63" s="58"/>
      <c r="AZ63" s="58"/>
      <c r="BA63" s="58"/>
      <c r="BB63" s="58"/>
      <c r="BC63" s="58"/>
      <c r="BD63" s="58"/>
      <c r="BE63" s="59"/>
      <c r="BF63" s="58"/>
      <c r="BG63" s="58"/>
      <c r="BH63" s="58"/>
      <c r="BI63" s="58"/>
      <c r="BJ63" s="58"/>
      <c r="BK63" s="58"/>
      <c r="BL63" s="58"/>
      <c r="BM63" s="58"/>
      <c r="BN63" s="58"/>
      <c r="BO63" s="59"/>
      <c r="BP63" s="58"/>
      <c r="BQ63" s="58"/>
      <c r="BR63" s="58"/>
      <c r="BS63" s="58"/>
      <c r="BT63" s="58"/>
      <c r="BU63" s="58"/>
      <c r="BV63" s="58"/>
      <c r="BW63" s="58"/>
      <c r="BX63" s="58"/>
      <c r="BY63" s="59"/>
      <c r="BZ63" s="72">
        <f t="shared" si="8"/>
        <v>0</v>
      </c>
      <c r="CA63" s="72">
        <f t="shared" si="1"/>
        <v>0</v>
      </c>
      <c r="CB63" s="72">
        <f t="shared" si="2"/>
        <v>0</v>
      </c>
      <c r="CC63" s="72">
        <f t="shared" si="3"/>
        <v>0</v>
      </c>
      <c r="CD63" s="72">
        <f t="shared" si="4"/>
        <v>0</v>
      </c>
      <c r="CE63" s="72">
        <f t="shared" si="5"/>
        <v>0</v>
      </c>
      <c r="CF63" s="72">
        <f t="shared" si="6"/>
        <v>0</v>
      </c>
      <c r="CG63" s="72">
        <f t="shared" si="7"/>
        <v>1</v>
      </c>
    </row>
    <row r="64" spans="2:85" ht="47.25" x14ac:dyDescent="0.25">
      <c r="B64" s="99"/>
      <c r="C64" s="99"/>
      <c r="D64" s="99"/>
      <c r="E64" s="99"/>
      <c r="F64" s="100"/>
      <c r="G64" s="100"/>
      <c r="H64" s="100"/>
      <c r="I64" s="101"/>
      <c r="J64" s="99"/>
      <c r="K64" s="102" t="s">
        <v>506</v>
      </c>
      <c r="L64" s="103" t="s">
        <v>507</v>
      </c>
      <c r="M64" s="104" t="s">
        <v>78</v>
      </c>
      <c r="N64" s="105">
        <v>30</v>
      </c>
      <c r="O64" s="106" t="s">
        <v>508</v>
      </c>
      <c r="P64" s="107"/>
      <c r="Q64" s="107"/>
      <c r="R64" s="108"/>
      <c r="S64" s="108"/>
      <c r="T64" s="103" t="s">
        <v>388</v>
      </c>
      <c r="U64" s="108"/>
      <c r="V64" s="109"/>
      <c r="W64" s="110">
        <v>44986</v>
      </c>
      <c r="X64" s="110">
        <v>45289</v>
      </c>
      <c r="Y64" s="105"/>
      <c r="Z64" s="105"/>
      <c r="AA64" s="105"/>
      <c r="AB64" s="105"/>
      <c r="AC64" s="105"/>
      <c r="AD64" s="105">
        <v>15</v>
      </c>
      <c r="AE64" s="105"/>
      <c r="AF64" s="105"/>
      <c r="AG64" s="105"/>
      <c r="AH64" s="105"/>
      <c r="AI64" s="105"/>
      <c r="AJ64" s="105">
        <v>15</v>
      </c>
      <c r="AK64" s="105">
        <f t="shared" si="0"/>
        <v>30</v>
      </c>
      <c r="AL64" s="58"/>
      <c r="AM64" s="58"/>
      <c r="AN64" s="58"/>
      <c r="AO64" s="58"/>
      <c r="AP64" s="58"/>
      <c r="AQ64" s="58"/>
      <c r="AR64" s="58"/>
      <c r="AS64" s="58"/>
      <c r="AT64" s="58"/>
      <c r="AU64" s="59"/>
      <c r="AV64" s="58"/>
      <c r="AW64" s="58"/>
      <c r="AX64" s="58"/>
      <c r="AY64" s="58"/>
      <c r="AZ64" s="58"/>
      <c r="BA64" s="58"/>
      <c r="BB64" s="58">
        <v>0</v>
      </c>
      <c r="BC64" s="58"/>
      <c r="BD64" s="58"/>
      <c r="BE64" s="59" t="s">
        <v>509</v>
      </c>
      <c r="BF64" s="58"/>
      <c r="BG64" s="58"/>
      <c r="BH64" s="58"/>
      <c r="BI64" s="58"/>
      <c r="BJ64" s="58"/>
      <c r="BK64" s="58"/>
      <c r="BL64" s="58"/>
      <c r="BM64" s="58"/>
      <c r="BN64" s="58"/>
      <c r="BO64" s="59"/>
      <c r="BP64" s="58"/>
      <c r="BQ64" s="58"/>
      <c r="BR64" s="58"/>
      <c r="BS64" s="58"/>
      <c r="BT64" s="58"/>
      <c r="BU64" s="58"/>
      <c r="BV64" s="58"/>
      <c r="BW64" s="58"/>
      <c r="BX64" s="58"/>
      <c r="BY64" s="59"/>
      <c r="BZ64" s="72">
        <f t="shared" si="8"/>
        <v>0</v>
      </c>
      <c r="CA64" s="72">
        <f t="shared" si="1"/>
        <v>0</v>
      </c>
      <c r="CB64" s="72">
        <f t="shared" si="2"/>
        <v>0</v>
      </c>
      <c r="CC64" s="72">
        <f t="shared" si="3"/>
        <v>0.5</v>
      </c>
      <c r="CD64" s="72">
        <f t="shared" si="4"/>
        <v>0</v>
      </c>
      <c r="CE64" s="72">
        <f t="shared" si="5"/>
        <v>0.5</v>
      </c>
      <c r="CF64" s="72">
        <f t="shared" si="6"/>
        <v>0</v>
      </c>
      <c r="CG64" s="72">
        <f t="shared" si="7"/>
        <v>1</v>
      </c>
    </row>
    <row r="65" spans="2:85" ht="78.75" x14ac:dyDescent="0.25">
      <c r="B65" s="87" t="s">
        <v>87</v>
      </c>
      <c r="C65" s="87" t="s">
        <v>31</v>
      </c>
      <c r="D65" s="87" t="s">
        <v>31</v>
      </c>
      <c r="E65" s="87" t="s">
        <v>101</v>
      </c>
      <c r="F65" s="87" t="s">
        <v>122</v>
      </c>
      <c r="G65" s="87" t="s">
        <v>270</v>
      </c>
      <c r="H65" s="88" t="s">
        <v>271</v>
      </c>
      <c r="I65" s="89">
        <v>18</v>
      </c>
      <c r="J65" s="87" t="s">
        <v>510</v>
      </c>
      <c r="K65" s="90"/>
      <c r="L65" s="91"/>
      <c r="M65" s="92" t="s">
        <v>78</v>
      </c>
      <c r="N65" s="93">
        <v>15</v>
      </c>
      <c r="O65" s="94"/>
      <c r="P65" s="95"/>
      <c r="Q65" s="94"/>
      <c r="R65" s="94" t="s">
        <v>14</v>
      </c>
      <c r="S65" s="94" t="s">
        <v>48</v>
      </c>
      <c r="T65" s="94" t="s">
        <v>388</v>
      </c>
      <c r="U65" s="96" t="s">
        <v>91</v>
      </c>
      <c r="V65" s="97"/>
      <c r="W65" s="98">
        <v>44986</v>
      </c>
      <c r="X65" s="98">
        <v>45289</v>
      </c>
      <c r="Y65" s="93"/>
      <c r="Z65" s="93"/>
      <c r="AA65" s="93"/>
      <c r="AB65" s="93"/>
      <c r="AC65" s="93"/>
      <c r="AD65" s="93"/>
      <c r="AE65" s="93"/>
      <c r="AF65" s="93"/>
      <c r="AG65" s="93"/>
      <c r="AH65" s="93"/>
      <c r="AI65" s="93"/>
      <c r="AJ65" s="93"/>
      <c r="AK65" s="93"/>
      <c r="AL65" s="58"/>
      <c r="AM65" s="58"/>
      <c r="AN65" s="58"/>
      <c r="AO65" s="58"/>
      <c r="AP65" s="58"/>
      <c r="AQ65" s="58"/>
      <c r="AR65" s="58"/>
      <c r="AS65" s="58"/>
      <c r="AT65" s="58"/>
      <c r="AU65" s="59"/>
      <c r="AV65" s="58"/>
      <c r="AW65" s="58"/>
      <c r="AX65" s="58"/>
      <c r="AY65" s="58"/>
      <c r="AZ65" s="58"/>
      <c r="BA65" s="58"/>
      <c r="BB65" s="58"/>
      <c r="BC65" s="58"/>
      <c r="BD65" s="58"/>
      <c r="BE65" s="59"/>
      <c r="BF65" s="58"/>
      <c r="BG65" s="58"/>
      <c r="BH65" s="58"/>
      <c r="BI65" s="58"/>
      <c r="BJ65" s="58"/>
      <c r="BK65" s="58"/>
      <c r="BL65" s="58"/>
      <c r="BM65" s="58"/>
      <c r="BN65" s="58"/>
      <c r="BO65" s="59"/>
      <c r="BP65" s="58"/>
      <c r="BQ65" s="58"/>
      <c r="BR65" s="58"/>
      <c r="BS65" s="58"/>
      <c r="BT65" s="58"/>
      <c r="BU65" s="58"/>
      <c r="BV65" s="58"/>
      <c r="BW65" s="58"/>
      <c r="BX65" s="58"/>
      <c r="BY65" s="59"/>
      <c r="BZ65" s="72" t="str">
        <f t="shared" si="8"/>
        <v xml:space="preserve"> </v>
      </c>
      <c r="CA65" s="72" t="str">
        <f t="shared" si="1"/>
        <v xml:space="preserve"> </v>
      </c>
      <c r="CB65" s="72" t="str">
        <f t="shared" si="2"/>
        <v xml:space="preserve"> </v>
      </c>
      <c r="CC65" s="72" t="str">
        <f t="shared" si="3"/>
        <v xml:space="preserve"> </v>
      </c>
      <c r="CD65" s="72" t="str">
        <f t="shared" si="4"/>
        <v xml:space="preserve"> </v>
      </c>
      <c r="CE65" s="72" t="str">
        <f t="shared" si="5"/>
        <v xml:space="preserve"> </v>
      </c>
      <c r="CF65" s="72" t="str">
        <f t="shared" si="6"/>
        <v xml:space="preserve"> </v>
      </c>
      <c r="CG65" s="72" t="str">
        <f t="shared" si="7"/>
        <v xml:space="preserve"> </v>
      </c>
    </row>
    <row r="66" spans="2:85" ht="31.5" x14ac:dyDescent="0.25">
      <c r="B66" s="99"/>
      <c r="C66" s="99"/>
      <c r="D66" s="99"/>
      <c r="E66" s="99"/>
      <c r="F66" s="100"/>
      <c r="G66" s="100"/>
      <c r="H66" s="100"/>
      <c r="I66" s="101"/>
      <c r="J66" s="99"/>
      <c r="K66" s="102" t="s">
        <v>511</v>
      </c>
      <c r="L66" s="103" t="s">
        <v>512</v>
      </c>
      <c r="M66" s="104" t="s">
        <v>78</v>
      </c>
      <c r="N66" s="105">
        <v>1</v>
      </c>
      <c r="O66" s="106" t="s">
        <v>513</v>
      </c>
      <c r="P66" s="107"/>
      <c r="Q66" s="107"/>
      <c r="R66" s="108"/>
      <c r="S66" s="108"/>
      <c r="T66" s="103" t="s">
        <v>388</v>
      </c>
      <c r="U66" s="108"/>
      <c r="V66" s="109"/>
      <c r="W66" s="110">
        <v>45261</v>
      </c>
      <c r="X66" s="110">
        <v>45289</v>
      </c>
      <c r="Y66" s="105"/>
      <c r="Z66" s="105"/>
      <c r="AA66" s="105"/>
      <c r="AB66" s="105"/>
      <c r="AC66" s="105"/>
      <c r="AD66" s="105"/>
      <c r="AE66" s="105"/>
      <c r="AF66" s="105"/>
      <c r="AG66" s="105"/>
      <c r="AH66" s="105"/>
      <c r="AI66" s="105"/>
      <c r="AJ66" s="105">
        <v>1</v>
      </c>
      <c r="AK66" s="105">
        <f t="shared" si="0"/>
        <v>1</v>
      </c>
      <c r="AL66" s="58"/>
      <c r="AM66" s="58"/>
      <c r="AN66" s="58"/>
      <c r="AO66" s="58"/>
      <c r="AP66" s="58"/>
      <c r="AQ66" s="58"/>
      <c r="AR66" s="58"/>
      <c r="AS66" s="58"/>
      <c r="AT66" s="58"/>
      <c r="AU66" s="59"/>
      <c r="AV66" s="58"/>
      <c r="AW66" s="58"/>
      <c r="AX66" s="58"/>
      <c r="AY66" s="58"/>
      <c r="AZ66" s="58"/>
      <c r="BA66" s="58"/>
      <c r="BB66" s="58"/>
      <c r="BC66" s="58"/>
      <c r="BD66" s="58"/>
      <c r="BE66" s="59"/>
      <c r="BF66" s="58"/>
      <c r="BG66" s="58"/>
      <c r="BH66" s="58"/>
      <c r="BI66" s="58"/>
      <c r="BJ66" s="58"/>
      <c r="BK66" s="58"/>
      <c r="BL66" s="58"/>
      <c r="BM66" s="58"/>
      <c r="BN66" s="58"/>
      <c r="BO66" s="59"/>
      <c r="BP66" s="58"/>
      <c r="BQ66" s="58"/>
      <c r="BR66" s="58"/>
      <c r="BS66" s="58"/>
      <c r="BT66" s="58"/>
      <c r="BU66" s="58"/>
      <c r="BV66" s="58"/>
      <c r="BW66" s="58"/>
      <c r="BX66" s="58"/>
      <c r="BY66" s="59"/>
      <c r="BZ66" s="72">
        <f t="shared" si="8"/>
        <v>0</v>
      </c>
      <c r="CA66" s="72">
        <f t="shared" si="1"/>
        <v>0</v>
      </c>
      <c r="CB66" s="72">
        <f t="shared" si="2"/>
        <v>0</v>
      </c>
      <c r="CC66" s="72">
        <f t="shared" si="3"/>
        <v>0</v>
      </c>
      <c r="CD66" s="72">
        <f t="shared" si="4"/>
        <v>0</v>
      </c>
      <c r="CE66" s="72">
        <f t="shared" si="5"/>
        <v>0</v>
      </c>
      <c r="CF66" s="72">
        <f t="shared" si="6"/>
        <v>0</v>
      </c>
      <c r="CG66" s="72">
        <f t="shared" si="7"/>
        <v>1</v>
      </c>
    </row>
    <row r="67" spans="2:85" ht="78.75" x14ac:dyDescent="0.25">
      <c r="B67" s="99"/>
      <c r="C67" s="99"/>
      <c r="D67" s="99"/>
      <c r="E67" s="99"/>
      <c r="F67" s="100"/>
      <c r="G67" s="100"/>
      <c r="H67" s="100"/>
      <c r="I67" s="101"/>
      <c r="J67" s="99"/>
      <c r="K67" s="102" t="s">
        <v>514</v>
      </c>
      <c r="L67" s="103" t="s">
        <v>515</v>
      </c>
      <c r="M67" s="104" t="s">
        <v>78</v>
      </c>
      <c r="N67" s="105">
        <v>4</v>
      </c>
      <c r="O67" s="106" t="s">
        <v>516</v>
      </c>
      <c r="P67" s="107"/>
      <c r="Q67" s="107"/>
      <c r="R67" s="108"/>
      <c r="S67" s="108"/>
      <c r="T67" s="103" t="s">
        <v>388</v>
      </c>
      <c r="U67" s="108"/>
      <c r="V67" s="109"/>
      <c r="W67" s="110">
        <v>44958</v>
      </c>
      <c r="X67" s="110">
        <v>45289</v>
      </c>
      <c r="Y67" s="105"/>
      <c r="Z67" s="105"/>
      <c r="AA67" s="105">
        <v>1</v>
      </c>
      <c r="AB67" s="105"/>
      <c r="AC67" s="105"/>
      <c r="AD67" s="105">
        <v>1</v>
      </c>
      <c r="AE67" s="105"/>
      <c r="AF67" s="105"/>
      <c r="AG67" s="105">
        <v>1</v>
      </c>
      <c r="AH67" s="105"/>
      <c r="AI67" s="105"/>
      <c r="AJ67" s="105">
        <v>1</v>
      </c>
      <c r="AK67" s="105">
        <f t="shared" si="0"/>
        <v>4</v>
      </c>
      <c r="AL67" s="58"/>
      <c r="AM67" s="58"/>
      <c r="AN67" s="58"/>
      <c r="AO67" s="58"/>
      <c r="AP67" s="58"/>
      <c r="AQ67" s="58"/>
      <c r="AR67" s="63">
        <v>1</v>
      </c>
      <c r="AS67" s="62" t="s">
        <v>517</v>
      </c>
      <c r="AT67" s="58"/>
      <c r="AU67" s="59" t="s">
        <v>251</v>
      </c>
      <c r="AV67" s="58"/>
      <c r="AW67" s="58"/>
      <c r="AX67" s="58"/>
      <c r="AY67" s="58"/>
      <c r="AZ67" s="58"/>
      <c r="BA67" s="58"/>
      <c r="BB67" s="63">
        <v>1</v>
      </c>
      <c r="BC67" s="62" t="s">
        <v>518</v>
      </c>
      <c r="BD67" s="58"/>
      <c r="BE67" s="59" t="s">
        <v>255</v>
      </c>
      <c r="BF67" s="58"/>
      <c r="BG67" s="58"/>
      <c r="BH67" s="58"/>
      <c r="BI67" s="58"/>
      <c r="BJ67" s="58"/>
      <c r="BK67" s="58"/>
      <c r="BL67" s="58"/>
      <c r="BM67" s="58"/>
      <c r="BN67" s="58"/>
      <c r="BO67" s="59"/>
      <c r="BP67" s="58"/>
      <c r="BQ67" s="58"/>
      <c r="BR67" s="58"/>
      <c r="BS67" s="58"/>
      <c r="BT67" s="58"/>
      <c r="BU67" s="58"/>
      <c r="BV67" s="58"/>
      <c r="BW67" s="58"/>
      <c r="BX67" s="58"/>
      <c r="BY67" s="59"/>
      <c r="BZ67" s="72">
        <f t="shared" si="8"/>
        <v>0.25</v>
      </c>
      <c r="CA67" s="72">
        <f t="shared" si="1"/>
        <v>0.25</v>
      </c>
      <c r="CB67" s="72">
        <f t="shared" si="2"/>
        <v>0.5</v>
      </c>
      <c r="CC67" s="72">
        <f t="shared" si="3"/>
        <v>0.5</v>
      </c>
      <c r="CD67" s="72">
        <f t="shared" si="4"/>
        <v>0.5</v>
      </c>
      <c r="CE67" s="72">
        <f t="shared" si="5"/>
        <v>0.75</v>
      </c>
      <c r="CF67" s="72">
        <f t="shared" si="6"/>
        <v>0.5</v>
      </c>
      <c r="CG67" s="72">
        <f t="shared" si="7"/>
        <v>1</v>
      </c>
    </row>
    <row r="68" spans="2:85" ht="63" x14ac:dyDescent="0.25">
      <c r="B68" s="99"/>
      <c r="C68" s="99"/>
      <c r="D68" s="99"/>
      <c r="E68" s="99"/>
      <c r="F68" s="100"/>
      <c r="G68" s="100"/>
      <c r="H68" s="100"/>
      <c r="I68" s="101"/>
      <c r="J68" s="99"/>
      <c r="K68" s="102" t="s">
        <v>519</v>
      </c>
      <c r="L68" s="103" t="s">
        <v>520</v>
      </c>
      <c r="M68" s="104" t="s">
        <v>78</v>
      </c>
      <c r="N68" s="105">
        <v>4</v>
      </c>
      <c r="O68" s="106" t="s">
        <v>521</v>
      </c>
      <c r="P68" s="107"/>
      <c r="Q68" s="107"/>
      <c r="R68" s="108"/>
      <c r="S68" s="108"/>
      <c r="T68" s="103" t="s">
        <v>388</v>
      </c>
      <c r="U68" s="108"/>
      <c r="V68" s="109"/>
      <c r="W68" s="110">
        <v>44958</v>
      </c>
      <c r="X68" s="110">
        <v>45289</v>
      </c>
      <c r="Y68" s="105"/>
      <c r="Z68" s="105"/>
      <c r="AA68" s="105">
        <v>1</v>
      </c>
      <c r="AB68" s="105"/>
      <c r="AC68" s="105"/>
      <c r="AD68" s="105">
        <v>1</v>
      </c>
      <c r="AE68" s="105"/>
      <c r="AF68" s="105"/>
      <c r="AG68" s="105">
        <v>1</v>
      </c>
      <c r="AH68" s="105"/>
      <c r="AI68" s="105"/>
      <c r="AJ68" s="105">
        <v>1</v>
      </c>
      <c r="AK68" s="105">
        <f t="shared" si="0"/>
        <v>4</v>
      </c>
      <c r="AL68" s="58"/>
      <c r="AM68" s="58"/>
      <c r="AN68" s="58"/>
      <c r="AO68" s="58"/>
      <c r="AP68" s="58"/>
      <c r="AQ68" s="58"/>
      <c r="AR68" s="63">
        <v>1</v>
      </c>
      <c r="AS68" s="58" t="s">
        <v>522</v>
      </c>
      <c r="AT68" s="58"/>
      <c r="AU68" s="59" t="s">
        <v>251</v>
      </c>
      <c r="AV68" s="58"/>
      <c r="AW68" s="58"/>
      <c r="AX68" s="58"/>
      <c r="AY68" s="58"/>
      <c r="AZ68" s="58"/>
      <c r="BA68" s="58"/>
      <c r="BB68" s="63">
        <v>1</v>
      </c>
      <c r="BC68" s="58" t="s">
        <v>523</v>
      </c>
      <c r="BD68" s="58"/>
      <c r="BE68" s="59" t="s">
        <v>255</v>
      </c>
      <c r="BF68" s="58"/>
      <c r="BG68" s="58"/>
      <c r="BH68" s="58"/>
      <c r="BI68" s="58"/>
      <c r="BJ68" s="58"/>
      <c r="BK68" s="58"/>
      <c r="BL68" s="58"/>
      <c r="BM68" s="58"/>
      <c r="BN68" s="58"/>
      <c r="BO68" s="59"/>
      <c r="BP68" s="58"/>
      <c r="BQ68" s="58"/>
      <c r="BR68" s="58"/>
      <c r="BS68" s="58"/>
      <c r="BT68" s="58"/>
      <c r="BU68" s="58"/>
      <c r="BV68" s="58"/>
      <c r="BW68" s="58"/>
      <c r="BX68" s="58"/>
      <c r="BY68" s="59"/>
      <c r="BZ68" s="72">
        <f t="shared" si="8"/>
        <v>0.25</v>
      </c>
      <c r="CA68" s="72">
        <f t="shared" si="1"/>
        <v>0.25</v>
      </c>
      <c r="CB68" s="72">
        <f t="shared" si="2"/>
        <v>0.5</v>
      </c>
      <c r="CC68" s="72">
        <f t="shared" si="3"/>
        <v>0.5</v>
      </c>
      <c r="CD68" s="72">
        <f t="shared" si="4"/>
        <v>0.5</v>
      </c>
      <c r="CE68" s="72">
        <f t="shared" si="5"/>
        <v>0.75</v>
      </c>
      <c r="CF68" s="72">
        <f t="shared" si="6"/>
        <v>0.5</v>
      </c>
      <c r="CG68" s="72">
        <f t="shared" si="7"/>
        <v>1</v>
      </c>
    </row>
    <row r="69" spans="2:85" ht="31.5" x14ac:dyDescent="0.25">
      <c r="B69" s="99"/>
      <c r="C69" s="99"/>
      <c r="D69" s="99"/>
      <c r="E69" s="99"/>
      <c r="F69" s="100"/>
      <c r="G69" s="100"/>
      <c r="H69" s="100"/>
      <c r="I69" s="101"/>
      <c r="J69" s="99"/>
      <c r="K69" s="102" t="s">
        <v>524</v>
      </c>
      <c r="L69" s="103" t="s">
        <v>525</v>
      </c>
      <c r="M69" s="104" t="s">
        <v>78</v>
      </c>
      <c r="N69" s="105">
        <v>2</v>
      </c>
      <c r="O69" s="106" t="s">
        <v>526</v>
      </c>
      <c r="P69" s="107"/>
      <c r="Q69" s="107"/>
      <c r="R69" s="108"/>
      <c r="S69" s="108"/>
      <c r="T69" s="103" t="s">
        <v>388</v>
      </c>
      <c r="U69" s="108"/>
      <c r="V69" s="109"/>
      <c r="W69" s="110">
        <v>45078</v>
      </c>
      <c r="X69" s="110">
        <v>45289</v>
      </c>
      <c r="Y69" s="105"/>
      <c r="Z69" s="105"/>
      <c r="AA69" s="105"/>
      <c r="AB69" s="105"/>
      <c r="AC69" s="105"/>
      <c r="AD69" s="105">
        <v>1</v>
      </c>
      <c r="AE69" s="105"/>
      <c r="AF69" s="105"/>
      <c r="AG69" s="105"/>
      <c r="AH69" s="105"/>
      <c r="AI69" s="105"/>
      <c r="AJ69" s="105">
        <v>1</v>
      </c>
      <c r="AK69" s="105">
        <f t="shared" ref="AK69:AK70" si="9">SUM(Y69:AJ69)</f>
        <v>2</v>
      </c>
      <c r="AL69" s="58"/>
      <c r="AM69" s="58"/>
      <c r="AN69" s="58"/>
      <c r="AO69" s="58"/>
      <c r="AP69" s="58"/>
      <c r="AQ69" s="58"/>
      <c r="AR69" s="58"/>
      <c r="AS69" s="58"/>
      <c r="AT69" s="58"/>
      <c r="AU69" s="59"/>
      <c r="AV69" s="58"/>
      <c r="AW69" s="58"/>
      <c r="AX69" s="58"/>
      <c r="AY69" s="58"/>
      <c r="AZ69" s="58"/>
      <c r="BA69" s="58"/>
      <c r="BB69" s="63">
        <v>1</v>
      </c>
      <c r="BC69" s="58" t="s">
        <v>527</v>
      </c>
      <c r="BD69" s="58"/>
      <c r="BE69" s="59" t="s">
        <v>255</v>
      </c>
      <c r="BF69" s="58"/>
      <c r="BG69" s="58"/>
      <c r="BH69" s="58"/>
      <c r="BI69" s="58"/>
      <c r="BJ69" s="58"/>
      <c r="BK69" s="58"/>
      <c r="BL69" s="58"/>
      <c r="BM69" s="58"/>
      <c r="BN69" s="58"/>
      <c r="BO69" s="59"/>
      <c r="BP69" s="58"/>
      <c r="BQ69" s="58"/>
      <c r="BR69" s="58"/>
      <c r="BS69" s="58"/>
      <c r="BT69" s="58"/>
      <c r="BU69" s="58"/>
      <c r="BV69" s="58"/>
      <c r="BW69" s="58"/>
      <c r="BX69" s="58"/>
      <c r="BY69" s="59"/>
      <c r="BZ69" s="72">
        <f t="shared" si="8"/>
        <v>0</v>
      </c>
      <c r="CA69" s="72">
        <f t="shared" si="1"/>
        <v>0</v>
      </c>
      <c r="CB69" s="72">
        <f t="shared" si="2"/>
        <v>0.5</v>
      </c>
      <c r="CC69" s="72">
        <f t="shared" si="3"/>
        <v>0.5</v>
      </c>
      <c r="CD69" s="72">
        <f t="shared" si="4"/>
        <v>0.5</v>
      </c>
      <c r="CE69" s="72">
        <f t="shared" si="5"/>
        <v>0.5</v>
      </c>
      <c r="CF69" s="72">
        <f t="shared" si="6"/>
        <v>0.5</v>
      </c>
      <c r="CG69" s="72">
        <f t="shared" si="7"/>
        <v>1</v>
      </c>
    </row>
    <row r="70" spans="2:85" ht="47.25" x14ac:dyDescent="0.25">
      <c r="B70" s="99"/>
      <c r="C70" s="99"/>
      <c r="D70" s="99"/>
      <c r="E70" s="99"/>
      <c r="F70" s="100"/>
      <c r="G70" s="100"/>
      <c r="H70" s="100"/>
      <c r="I70" s="101"/>
      <c r="J70" s="99"/>
      <c r="K70" s="102" t="s">
        <v>528</v>
      </c>
      <c r="L70" s="103" t="s">
        <v>529</v>
      </c>
      <c r="M70" s="104" t="s">
        <v>78</v>
      </c>
      <c r="N70" s="105">
        <v>4</v>
      </c>
      <c r="O70" s="106" t="s">
        <v>530</v>
      </c>
      <c r="P70" s="107"/>
      <c r="Q70" s="107"/>
      <c r="R70" s="108"/>
      <c r="S70" s="108"/>
      <c r="T70" s="103" t="s">
        <v>388</v>
      </c>
      <c r="U70" s="108"/>
      <c r="V70" s="109"/>
      <c r="W70" s="110">
        <v>44958</v>
      </c>
      <c r="X70" s="110">
        <v>45289</v>
      </c>
      <c r="Y70" s="105"/>
      <c r="Z70" s="105"/>
      <c r="AA70" s="105">
        <v>1</v>
      </c>
      <c r="AB70" s="105"/>
      <c r="AC70" s="105"/>
      <c r="AD70" s="105">
        <v>1</v>
      </c>
      <c r="AE70" s="105"/>
      <c r="AF70" s="105"/>
      <c r="AG70" s="105">
        <v>1</v>
      </c>
      <c r="AH70" s="105"/>
      <c r="AI70" s="105"/>
      <c r="AJ70" s="105">
        <v>1</v>
      </c>
      <c r="AK70" s="105">
        <f t="shared" si="9"/>
        <v>4</v>
      </c>
      <c r="AL70" s="58"/>
      <c r="AM70" s="58"/>
      <c r="AN70" s="58"/>
      <c r="AO70" s="58"/>
      <c r="AP70" s="58"/>
      <c r="AQ70" s="58"/>
      <c r="AR70" s="63">
        <v>1</v>
      </c>
      <c r="AS70" s="58" t="s">
        <v>531</v>
      </c>
      <c r="AT70" s="58"/>
      <c r="AU70" s="59" t="s">
        <v>251</v>
      </c>
      <c r="AV70" s="58"/>
      <c r="AW70" s="58"/>
      <c r="AX70" s="58"/>
      <c r="AY70" s="58"/>
      <c r="AZ70" s="58"/>
      <c r="BA70" s="58"/>
      <c r="BB70" s="63">
        <v>1</v>
      </c>
      <c r="BC70" s="58" t="s">
        <v>532</v>
      </c>
      <c r="BD70" s="58"/>
      <c r="BE70" s="59" t="s">
        <v>255</v>
      </c>
      <c r="BF70" s="58"/>
      <c r="BG70" s="58"/>
      <c r="BH70" s="58"/>
      <c r="BI70" s="58"/>
      <c r="BJ70" s="58"/>
      <c r="BK70" s="58"/>
      <c r="BL70" s="58"/>
      <c r="BM70" s="58"/>
      <c r="BN70" s="58"/>
      <c r="BO70" s="59"/>
      <c r="BP70" s="58"/>
      <c r="BQ70" s="58"/>
      <c r="BR70" s="58"/>
      <c r="BS70" s="58"/>
      <c r="BT70" s="58"/>
      <c r="BU70" s="58"/>
      <c r="BV70" s="58"/>
      <c r="BW70" s="58"/>
      <c r="BX70" s="58"/>
      <c r="BY70" s="59"/>
      <c r="BZ70" s="72">
        <f t="shared" si="8"/>
        <v>0.25</v>
      </c>
      <c r="CA70" s="72">
        <f t="shared" si="1"/>
        <v>0.25</v>
      </c>
      <c r="CB70" s="72">
        <f t="shared" si="2"/>
        <v>0.5</v>
      </c>
      <c r="CC70" s="72">
        <f t="shared" si="3"/>
        <v>0.5</v>
      </c>
      <c r="CD70" s="72">
        <f t="shared" si="4"/>
        <v>0.5</v>
      </c>
      <c r="CE70" s="72">
        <f t="shared" si="5"/>
        <v>0.75</v>
      </c>
      <c r="CF70" s="72">
        <f t="shared" si="6"/>
        <v>0.5</v>
      </c>
      <c r="CG70" s="72">
        <f t="shared" si="7"/>
        <v>1</v>
      </c>
    </row>
    <row r="71" spans="2:85" ht="110.25" x14ac:dyDescent="0.25">
      <c r="B71" s="87" t="s">
        <v>92</v>
      </c>
      <c r="C71" s="87" t="s">
        <v>31</v>
      </c>
      <c r="D71" s="87" t="s">
        <v>31</v>
      </c>
      <c r="E71" s="87" t="s">
        <v>83</v>
      </c>
      <c r="F71" s="87" t="s">
        <v>533</v>
      </c>
      <c r="G71" s="87" t="s">
        <v>270</v>
      </c>
      <c r="H71" s="88" t="s">
        <v>534</v>
      </c>
      <c r="I71" s="89">
        <v>19</v>
      </c>
      <c r="J71" s="87" t="s">
        <v>535</v>
      </c>
      <c r="K71" s="90"/>
      <c r="L71" s="91"/>
      <c r="M71" s="92" t="s">
        <v>78</v>
      </c>
      <c r="N71" s="93">
        <v>603</v>
      </c>
      <c r="O71" s="94"/>
      <c r="P71" s="95"/>
      <c r="Q71" s="94"/>
      <c r="R71" s="94" t="s">
        <v>15</v>
      </c>
      <c r="S71" s="94" t="s">
        <v>59</v>
      </c>
      <c r="T71" s="94" t="s">
        <v>536</v>
      </c>
      <c r="U71" s="96" t="s">
        <v>91</v>
      </c>
      <c r="V71" s="97"/>
      <c r="W71" s="98">
        <v>44958</v>
      </c>
      <c r="X71" s="98">
        <v>45289</v>
      </c>
      <c r="Y71" s="93"/>
      <c r="Z71" s="93"/>
      <c r="AA71" s="93"/>
      <c r="AB71" s="93"/>
      <c r="AC71" s="93"/>
      <c r="AD71" s="93"/>
      <c r="AE71" s="93"/>
      <c r="AF71" s="93"/>
      <c r="AG71" s="93"/>
      <c r="AH71" s="93"/>
      <c r="AI71" s="93"/>
      <c r="AJ71" s="93"/>
      <c r="AK71" s="93"/>
      <c r="AL71" s="58"/>
      <c r="AM71" s="58"/>
      <c r="AN71" s="58"/>
      <c r="AO71" s="58"/>
      <c r="AP71" s="58"/>
      <c r="AQ71" s="58"/>
      <c r="AR71" s="58"/>
      <c r="AS71" s="58"/>
      <c r="AT71" s="58"/>
      <c r="AU71" s="59"/>
      <c r="AV71" s="58"/>
      <c r="AW71" s="58"/>
      <c r="AX71" s="58"/>
      <c r="AY71" s="58"/>
      <c r="AZ71" s="58"/>
      <c r="BA71" s="58"/>
      <c r="BB71" s="58"/>
      <c r="BC71" s="58"/>
      <c r="BD71" s="58"/>
      <c r="BE71" s="59"/>
      <c r="BF71" s="58"/>
      <c r="BG71" s="58"/>
      <c r="BH71" s="58"/>
      <c r="BI71" s="58"/>
      <c r="BJ71" s="58"/>
      <c r="BK71" s="58"/>
      <c r="BL71" s="58"/>
      <c r="BM71" s="58"/>
      <c r="BN71" s="58"/>
      <c r="BO71" s="59"/>
      <c r="BP71" s="58"/>
      <c r="BQ71" s="58"/>
      <c r="BR71" s="58"/>
      <c r="BS71" s="58"/>
      <c r="BT71" s="58"/>
      <c r="BU71" s="58"/>
      <c r="BV71" s="58"/>
      <c r="BW71" s="58"/>
      <c r="BX71" s="58"/>
      <c r="BY71" s="59"/>
      <c r="BZ71" s="72" t="str">
        <f t="shared" si="8"/>
        <v xml:space="preserve"> </v>
      </c>
      <c r="CA71" s="72" t="str">
        <f t="shared" ref="CA71:CA132" si="10">IFERROR((SUM(Y71:AA71))/AK71," ")</f>
        <v xml:space="preserve"> </v>
      </c>
      <c r="CB71" s="72" t="str">
        <f t="shared" ref="CB71:CB131" si="11">IFERROR(($AL71+$AO71+$AR71+$AV71+$AY71+$BB71)/$AK71," ")</f>
        <v xml:space="preserve"> </v>
      </c>
      <c r="CC71" s="72" t="str">
        <f t="shared" ref="CC71:CC132" si="12">IFERROR((SUM(Y71:AD71))/AK71," ")</f>
        <v xml:space="preserve"> </v>
      </c>
      <c r="CD71" s="72" t="str">
        <f t="shared" ref="CD71:CD132" si="13">IFERROR(($AL71+$AO71+$AR71+$AV71+$AY71+$BB71+$BF71+$BI71+$BL71)/$AK71," ")</f>
        <v xml:space="preserve"> </v>
      </c>
      <c r="CE71" s="72" t="str">
        <f t="shared" ref="CE71:CE132" si="14">IFERROR((SUM(Y71:AG71))/AK71," ")</f>
        <v xml:space="preserve"> </v>
      </c>
      <c r="CF71" s="72" t="str">
        <f t="shared" ref="CF71:CF132" si="15">IFERROR(($AL71+$AO71+$AR71+$AV71+$AY71+$BB71+$BF71+$BI71+$BL71+$BP71+$BS71+$BV71)/$AK71," ")</f>
        <v xml:space="preserve"> </v>
      </c>
      <c r="CG71" s="72" t="str">
        <f t="shared" ref="CG71:CG132" si="16">IFERROR((SUM(Y71:AJ71))/AK71," ")</f>
        <v xml:space="preserve"> </v>
      </c>
    </row>
    <row r="72" spans="2:85" ht="47.25" x14ac:dyDescent="0.25">
      <c r="B72" s="99"/>
      <c r="C72" s="99"/>
      <c r="D72" s="99"/>
      <c r="E72" s="99"/>
      <c r="F72" s="100"/>
      <c r="G72" s="100"/>
      <c r="H72" s="100"/>
      <c r="I72" s="101"/>
      <c r="J72" s="99"/>
      <c r="K72" s="102" t="s">
        <v>537</v>
      </c>
      <c r="L72" s="103" t="s">
        <v>538</v>
      </c>
      <c r="M72" s="104" t="s">
        <v>78</v>
      </c>
      <c r="N72" s="105">
        <v>2</v>
      </c>
      <c r="O72" s="106" t="s">
        <v>539</v>
      </c>
      <c r="P72" s="107"/>
      <c r="Q72" s="107"/>
      <c r="R72" s="108"/>
      <c r="S72" s="108"/>
      <c r="T72" s="103" t="s">
        <v>536</v>
      </c>
      <c r="U72" s="108"/>
      <c r="V72" s="109"/>
      <c r="W72" s="110">
        <v>44942</v>
      </c>
      <c r="X72" s="110">
        <v>45138</v>
      </c>
      <c r="Y72" s="105"/>
      <c r="Z72" s="105"/>
      <c r="AA72" s="105"/>
      <c r="AB72" s="105"/>
      <c r="AC72" s="105"/>
      <c r="AD72" s="105"/>
      <c r="AE72" s="105">
        <v>2</v>
      </c>
      <c r="AF72" s="105"/>
      <c r="AG72" s="105"/>
      <c r="AH72" s="105"/>
      <c r="AI72" s="105"/>
      <c r="AJ72" s="105"/>
      <c r="AK72" s="105">
        <f t="shared" ref="AK72:AK80" si="17">SUM(Y72:AJ72)</f>
        <v>2</v>
      </c>
      <c r="AL72" s="58"/>
      <c r="AM72" s="58"/>
      <c r="AN72" s="58"/>
      <c r="AO72" s="58"/>
      <c r="AP72" s="58"/>
      <c r="AQ72" s="58"/>
      <c r="AR72" s="58">
        <v>0</v>
      </c>
      <c r="AS72" s="58" t="s">
        <v>540</v>
      </c>
      <c r="AT72" s="58" t="s">
        <v>541</v>
      </c>
      <c r="AU72" s="59"/>
      <c r="AV72" s="58"/>
      <c r="AW72" s="58"/>
      <c r="AX72" s="58"/>
      <c r="AY72" s="58"/>
      <c r="AZ72" s="58"/>
      <c r="BA72" s="58"/>
      <c r="BB72" s="58">
        <v>0</v>
      </c>
      <c r="BC72" s="58" t="s">
        <v>540</v>
      </c>
      <c r="BD72" s="58" t="s">
        <v>541</v>
      </c>
      <c r="BE72" s="59" t="s">
        <v>251</v>
      </c>
      <c r="BF72" s="58"/>
      <c r="BG72" s="58"/>
      <c r="BH72" s="58"/>
      <c r="BI72" s="58"/>
      <c r="BJ72" s="58"/>
      <c r="BK72" s="58"/>
      <c r="BL72" s="58"/>
      <c r="BM72" s="58"/>
      <c r="BN72" s="58"/>
      <c r="BO72" s="59"/>
      <c r="BP72" s="58"/>
      <c r="BQ72" s="58"/>
      <c r="BR72" s="58"/>
      <c r="BS72" s="58"/>
      <c r="BT72" s="58"/>
      <c r="BU72" s="58"/>
      <c r="BV72" s="58"/>
      <c r="BW72" s="58"/>
      <c r="BX72" s="58"/>
      <c r="BY72" s="59"/>
      <c r="BZ72" s="72">
        <f t="shared" ref="BZ72:BZ131" si="18">IFERROR(($AL72+$AO72+$AR72)/$AK72," ")</f>
        <v>0</v>
      </c>
      <c r="CA72" s="72">
        <f t="shared" si="10"/>
        <v>0</v>
      </c>
      <c r="CB72" s="72">
        <f t="shared" si="11"/>
        <v>0</v>
      </c>
      <c r="CC72" s="72">
        <f t="shared" si="12"/>
        <v>0</v>
      </c>
      <c r="CD72" s="72">
        <f t="shared" si="13"/>
        <v>0</v>
      </c>
      <c r="CE72" s="72">
        <f t="shared" si="14"/>
        <v>1</v>
      </c>
      <c r="CF72" s="72">
        <f t="shared" si="15"/>
        <v>0</v>
      </c>
      <c r="CG72" s="72">
        <f t="shared" si="16"/>
        <v>1</v>
      </c>
    </row>
    <row r="73" spans="2:85" ht="145.5" customHeight="1" x14ac:dyDescent="0.25">
      <c r="B73" s="99"/>
      <c r="C73" s="99"/>
      <c r="D73" s="99"/>
      <c r="E73" s="99"/>
      <c r="F73" s="100"/>
      <c r="G73" s="100"/>
      <c r="H73" s="100"/>
      <c r="I73" s="101"/>
      <c r="J73" s="99"/>
      <c r="K73" s="102" t="s">
        <v>542</v>
      </c>
      <c r="L73" s="103" t="s">
        <v>543</v>
      </c>
      <c r="M73" s="104" t="s">
        <v>78</v>
      </c>
      <c r="N73" s="105">
        <v>2</v>
      </c>
      <c r="O73" s="106" t="s">
        <v>544</v>
      </c>
      <c r="P73" s="107"/>
      <c r="Q73" s="107"/>
      <c r="R73" s="108"/>
      <c r="S73" s="108"/>
      <c r="T73" s="103" t="s">
        <v>536</v>
      </c>
      <c r="U73" s="108"/>
      <c r="V73" s="109"/>
      <c r="W73" s="110">
        <v>44942</v>
      </c>
      <c r="X73" s="110">
        <v>45169</v>
      </c>
      <c r="Y73" s="105"/>
      <c r="Z73" s="105"/>
      <c r="AA73" s="105"/>
      <c r="AB73" s="105"/>
      <c r="AC73" s="105"/>
      <c r="AD73" s="105"/>
      <c r="AE73" s="105"/>
      <c r="AF73" s="105">
        <v>2</v>
      </c>
      <c r="AG73" s="105"/>
      <c r="AH73" s="105"/>
      <c r="AI73" s="105"/>
      <c r="AJ73" s="105"/>
      <c r="AK73" s="105">
        <f t="shared" si="17"/>
        <v>2</v>
      </c>
      <c r="AL73" s="58"/>
      <c r="AM73" s="58"/>
      <c r="AN73" s="58"/>
      <c r="AO73" s="58"/>
      <c r="AP73" s="58"/>
      <c r="AQ73" s="58"/>
      <c r="AR73" s="58">
        <v>0</v>
      </c>
      <c r="AS73" s="58" t="s">
        <v>540</v>
      </c>
      <c r="AT73" s="58" t="s">
        <v>541</v>
      </c>
      <c r="AU73" s="59"/>
      <c r="AV73" s="58"/>
      <c r="AW73" s="58"/>
      <c r="AX73" s="58"/>
      <c r="AY73" s="58"/>
      <c r="AZ73" s="58"/>
      <c r="BA73" s="58"/>
      <c r="BB73" s="58">
        <v>0</v>
      </c>
      <c r="BC73" s="58" t="s">
        <v>540</v>
      </c>
      <c r="BD73" s="58" t="s">
        <v>541</v>
      </c>
      <c r="BE73" s="59" t="s">
        <v>251</v>
      </c>
      <c r="BF73" s="58"/>
      <c r="BG73" s="58"/>
      <c r="BH73" s="58"/>
      <c r="BI73" s="58"/>
      <c r="BJ73" s="58"/>
      <c r="BK73" s="58"/>
      <c r="BL73" s="58"/>
      <c r="BM73" s="58"/>
      <c r="BN73" s="58"/>
      <c r="BO73" s="59"/>
      <c r="BP73" s="58"/>
      <c r="BQ73" s="58"/>
      <c r="BR73" s="58"/>
      <c r="BS73" s="58"/>
      <c r="BT73" s="58"/>
      <c r="BU73" s="58"/>
      <c r="BV73" s="58"/>
      <c r="BW73" s="58"/>
      <c r="BX73" s="58"/>
      <c r="BY73" s="59"/>
      <c r="BZ73" s="72">
        <f t="shared" si="18"/>
        <v>0</v>
      </c>
      <c r="CA73" s="72">
        <f t="shared" si="10"/>
        <v>0</v>
      </c>
      <c r="CB73" s="72">
        <f t="shared" si="11"/>
        <v>0</v>
      </c>
      <c r="CC73" s="72">
        <f t="shared" si="12"/>
        <v>0</v>
      </c>
      <c r="CD73" s="72">
        <f t="shared" si="13"/>
        <v>0</v>
      </c>
      <c r="CE73" s="72">
        <f t="shared" si="14"/>
        <v>1</v>
      </c>
      <c r="CF73" s="72">
        <f t="shared" si="15"/>
        <v>0</v>
      </c>
      <c r="CG73" s="72">
        <f t="shared" si="16"/>
        <v>1</v>
      </c>
    </row>
    <row r="74" spans="2:85" ht="94.5" x14ac:dyDescent="0.25">
      <c r="B74" s="99"/>
      <c r="C74" s="99"/>
      <c r="D74" s="99"/>
      <c r="E74" s="99"/>
      <c r="F74" s="100"/>
      <c r="G74" s="100"/>
      <c r="H74" s="100"/>
      <c r="I74" s="101"/>
      <c r="J74" s="99"/>
      <c r="K74" s="102" t="s">
        <v>545</v>
      </c>
      <c r="L74" s="103" t="s">
        <v>546</v>
      </c>
      <c r="M74" s="104" t="s">
        <v>78</v>
      </c>
      <c r="N74" s="105">
        <v>120</v>
      </c>
      <c r="O74" s="106" t="s">
        <v>547</v>
      </c>
      <c r="P74" s="107"/>
      <c r="Q74" s="107"/>
      <c r="R74" s="108"/>
      <c r="S74" s="108"/>
      <c r="T74" s="103" t="s">
        <v>536</v>
      </c>
      <c r="U74" s="108"/>
      <c r="V74" s="109"/>
      <c r="W74" s="110">
        <v>44942</v>
      </c>
      <c r="X74" s="110">
        <v>45275</v>
      </c>
      <c r="Y74" s="105"/>
      <c r="Z74" s="105"/>
      <c r="AA74" s="105">
        <v>30</v>
      </c>
      <c r="AB74" s="105"/>
      <c r="AC74" s="105"/>
      <c r="AD74" s="105">
        <v>30</v>
      </c>
      <c r="AE74" s="105"/>
      <c r="AF74" s="105"/>
      <c r="AG74" s="105">
        <v>30</v>
      </c>
      <c r="AH74" s="105"/>
      <c r="AI74" s="105"/>
      <c r="AJ74" s="105">
        <v>30</v>
      </c>
      <c r="AK74" s="105">
        <f t="shared" si="17"/>
        <v>120</v>
      </c>
      <c r="AL74" s="58"/>
      <c r="AM74" s="58"/>
      <c r="AN74" s="58"/>
      <c r="AO74" s="58"/>
      <c r="AP74" s="58"/>
      <c r="AQ74" s="58"/>
      <c r="AR74" s="58">
        <v>47</v>
      </c>
      <c r="AS74" s="58" t="s">
        <v>548</v>
      </c>
      <c r="AT74" s="58" t="s">
        <v>549</v>
      </c>
      <c r="AU74" s="59" t="s">
        <v>251</v>
      </c>
      <c r="AV74" s="58"/>
      <c r="AW74" s="58"/>
      <c r="AX74" s="58"/>
      <c r="AY74" s="58"/>
      <c r="AZ74" s="58"/>
      <c r="BA74" s="58"/>
      <c r="BB74" s="58">
        <v>44</v>
      </c>
      <c r="BC74" s="58" t="s">
        <v>548</v>
      </c>
      <c r="BD74" s="58" t="s">
        <v>549</v>
      </c>
      <c r="BE74" s="59" t="s">
        <v>251</v>
      </c>
      <c r="BF74" s="58"/>
      <c r="BG74" s="58"/>
      <c r="BH74" s="58"/>
      <c r="BI74" s="58"/>
      <c r="BJ74" s="58"/>
      <c r="BK74" s="58"/>
      <c r="BL74" s="58"/>
      <c r="BM74" s="58"/>
      <c r="BN74" s="58"/>
      <c r="BO74" s="59"/>
      <c r="BP74" s="58"/>
      <c r="BQ74" s="58"/>
      <c r="BR74" s="58"/>
      <c r="BS74" s="58"/>
      <c r="BT74" s="58"/>
      <c r="BU74" s="58"/>
      <c r="BV74" s="58"/>
      <c r="BW74" s="58"/>
      <c r="BX74" s="58"/>
      <c r="BY74" s="59"/>
      <c r="BZ74" s="72">
        <f t="shared" si="18"/>
        <v>0.39166666666666666</v>
      </c>
      <c r="CA74" s="72">
        <f t="shared" si="10"/>
        <v>0.25</v>
      </c>
      <c r="CB74" s="72">
        <f t="shared" si="11"/>
        <v>0.7583333333333333</v>
      </c>
      <c r="CC74" s="72">
        <f t="shared" si="12"/>
        <v>0.5</v>
      </c>
      <c r="CD74" s="72">
        <f t="shared" si="13"/>
        <v>0.7583333333333333</v>
      </c>
      <c r="CE74" s="72">
        <f t="shared" si="14"/>
        <v>0.75</v>
      </c>
      <c r="CF74" s="72">
        <f t="shared" si="15"/>
        <v>0.7583333333333333</v>
      </c>
      <c r="CG74" s="72">
        <f t="shared" si="16"/>
        <v>1</v>
      </c>
    </row>
    <row r="75" spans="2:85" ht="78.75" x14ac:dyDescent="0.25">
      <c r="B75" s="99"/>
      <c r="C75" s="99"/>
      <c r="D75" s="99"/>
      <c r="E75" s="99"/>
      <c r="F75" s="100"/>
      <c r="G75" s="100"/>
      <c r="H75" s="100"/>
      <c r="I75" s="101"/>
      <c r="J75" s="99"/>
      <c r="K75" s="102" t="s">
        <v>550</v>
      </c>
      <c r="L75" s="103" t="s">
        <v>551</v>
      </c>
      <c r="M75" s="104" t="s">
        <v>78</v>
      </c>
      <c r="N75" s="105">
        <v>250</v>
      </c>
      <c r="O75" s="106" t="s">
        <v>547</v>
      </c>
      <c r="P75" s="107"/>
      <c r="Q75" s="107"/>
      <c r="R75" s="108"/>
      <c r="S75" s="108"/>
      <c r="T75" s="103" t="s">
        <v>536</v>
      </c>
      <c r="U75" s="108"/>
      <c r="V75" s="109"/>
      <c r="W75" s="110">
        <v>44942</v>
      </c>
      <c r="X75" s="110">
        <v>45275</v>
      </c>
      <c r="Y75" s="105"/>
      <c r="Z75" s="105"/>
      <c r="AA75" s="105">
        <v>62</v>
      </c>
      <c r="AB75" s="105"/>
      <c r="AC75" s="105"/>
      <c r="AD75" s="105">
        <v>62</v>
      </c>
      <c r="AE75" s="105"/>
      <c r="AF75" s="105"/>
      <c r="AG75" s="105">
        <v>62</v>
      </c>
      <c r="AH75" s="105"/>
      <c r="AI75" s="105"/>
      <c r="AJ75" s="105">
        <v>64</v>
      </c>
      <c r="AK75" s="105">
        <f t="shared" si="17"/>
        <v>250</v>
      </c>
      <c r="AL75" s="58"/>
      <c r="AM75" s="58"/>
      <c r="AN75" s="58"/>
      <c r="AO75" s="58"/>
      <c r="AP75" s="58"/>
      <c r="AQ75" s="58"/>
      <c r="AR75" s="58">
        <v>50</v>
      </c>
      <c r="AS75" s="58" t="s">
        <v>552</v>
      </c>
      <c r="AT75" s="58" t="s">
        <v>553</v>
      </c>
      <c r="AU75" s="59" t="s">
        <v>554</v>
      </c>
      <c r="AV75" s="58"/>
      <c r="AW75" s="58"/>
      <c r="AX75" s="58"/>
      <c r="AY75" s="58"/>
      <c r="AZ75" s="58"/>
      <c r="BA75" s="58"/>
      <c r="BB75" s="58">
        <v>175</v>
      </c>
      <c r="BC75" s="58" t="s">
        <v>552</v>
      </c>
      <c r="BD75" s="58" t="s">
        <v>553</v>
      </c>
      <c r="BE75" s="59" t="s">
        <v>555</v>
      </c>
      <c r="BF75" s="58"/>
      <c r="BG75" s="58"/>
      <c r="BH75" s="58"/>
      <c r="BI75" s="58"/>
      <c r="BJ75" s="58"/>
      <c r="BK75" s="58"/>
      <c r="BL75" s="58"/>
      <c r="BM75" s="58"/>
      <c r="BN75" s="58"/>
      <c r="BO75" s="59"/>
      <c r="BP75" s="58"/>
      <c r="BQ75" s="58"/>
      <c r="BR75" s="58"/>
      <c r="BS75" s="58"/>
      <c r="BT75" s="58"/>
      <c r="BU75" s="58"/>
      <c r="BV75" s="58"/>
      <c r="BW75" s="58"/>
      <c r="BX75" s="58"/>
      <c r="BY75" s="59"/>
      <c r="BZ75" s="72">
        <f t="shared" si="18"/>
        <v>0.2</v>
      </c>
      <c r="CA75" s="72">
        <f t="shared" si="10"/>
        <v>0.248</v>
      </c>
      <c r="CB75" s="72">
        <f t="shared" si="11"/>
        <v>0.9</v>
      </c>
      <c r="CC75" s="72">
        <f t="shared" si="12"/>
        <v>0.496</v>
      </c>
      <c r="CD75" s="72">
        <f t="shared" si="13"/>
        <v>0.9</v>
      </c>
      <c r="CE75" s="72">
        <f t="shared" si="14"/>
        <v>0.74399999999999999</v>
      </c>
      <c r="CF75" s="72">
        <f t="shared" si="15"/>
        <v>0.9</v>
      </c>
      <c r="CG75" s="72">
        <f t="shared" si="16"/>
        <v>1</v>
      </c>
    </row>
    <row r="76" spans="2:85" ht="78.75" x14ac:dyDescent="0.25">
      <c r="B76" s="99"/>
      <c r="C76" s="99"/>
      <c r="D76" s="99"/>
      <c r="E76" s="99"/>
      <c r="F76" s="100"/>
      <c r="G76" s="100"/>
      <c r="H76" s="100"/>
      <c r="I76" s="101"/>
      <c r="J76" s="99"/>
      <c r="K76" s="102" t="s">
        <v>556</v>
      </c>
      <c r="L76" s="103" t="s">
        <v>557</v>
      </c>
      <c r="M76" s="104" t="s">
        <v>78</v>
      </c>
      <c r="N76" s="105">
        <v>92</v>
      </c>
      <c r="O76" s="106" t="s">
        <v>558</v>
      </c>
      <c r="P76" s="107"/>
      <c r="Q76" s="107"/>
      <c r="R76" s="108"/>
      <c r="S76" s="108"/>
      <c r="T76" s="103" t="s">
        <v>536</v>
      </c>
      <c r="U76" s="108"/>
      <c r="V76" s="109"/>
      <c r="W76" s="110">
        <v>44942</v>
      </c>
      <c r="X76" s="110">
        <v>45275</v>
      </c>
      <c r="Y76" s="105"/>
      <c r="Z76" s="105"/>
      <c r="AA76" s="105">
        <v>23</v>
      </c>
      <c r="AB76" s="105"/>
      <c r="AC76" s="105"/>
      <c r="AD76" s="105">
        <v>23</v>
      </c>
      <c r="AE76" s="105"/>
      <c r="AF76" s="105"/>
      <c r="AG76" s="105">
        <v>23</v>
      </c>
      <c r="AH76" s="105"/>
      <c r="AI76" s="105"/>
      <c r="AJ76" s="105">
        <v>23</v>
      </c>
      <c r="AK76" s="105">
        <f t="shared" si="17"/>
        <v>92</v>
      </c>
      <c r="AL76" s="58"/>
      <c r="AM76" s="58"/>
      <c r="AN76" s="58"/>
      <c r="AO76" s="58"/>
      <c r="AP76" s="58"/>
      <c r="AQ76" s="58"/>
      <c r="AR76" s="58">
        <v>22</v>
      </c>
      <c r="AS76" s="58" t="s">
        <v>559</v>
      </c>
      <c r="AT76" s="58" t="s">
        <v>560</v>
      </c>
      <c r="AU76" s="59" t="s">
        <v>561</v>
      </c>
      <c r="AV76" s="58"/>
      <c r="AW76" s="58"/>
      <c r="AX76" s="58"/>
      <c r="AY76" s="58"/>
      <c r="AZ76" s="58"/>
      <c r="BA76" s="58"/>
      <c r="BB76" s="58">
        <v>28</v>
      </c>
      <c r="BC76" s="58" t="s">
        <v>559</v>
      </c>
      <c r="BD76" s="58" t="s">
        <v>560</v>
      </c>
      <c r="BE76" s="59" t="s">
        <v>251</v>
      </c>
      <c r="BF76" s="58"/>
      <c r="BG76" s="58"/>
      <c r="BH76" s="58"/>
      <c r="BI76" s="58"/>
      <c r="BJ76" s="58"/>
      <c r="BK76" s="58"/>
      <c r="BL76" s="58"/>
      <c r="BM76" s="58"/>
      <c r="BN76" s="58"/>
      <c r="BO76" s="59"/>
      <c r="BP76" s="58"/>
      <c r="BQ76" s="58"/>
      <c r="BR76" s="58"/>
      <c r="BS76" s="58"/>
      <c r="BT76" s="58"/>
      <c r="BU76" s="58"/>
      <c r="BV76" s="58"/>
      <c r="BW76" s="58"/>
      <c r="BX76" s="58"/>
      <c r="BY76" s="59"/>
      <c r="BZ76" s="72">
        <f t="shared" si="18"/>
        <v>0.2391304347826087</v>
      </c>
      <c r="CA76" s="72">
        <f t="shared" si="10"/>
        <v>0.25</v>
      </c>
      <c r="CB76" s="72">
        <f t="shared" si="11"/>
        <v>0.54347826086956519</v>
      </c>
      <c r="CC76" s="72">
        <f t="shared" si="12"/>
        <v>0.5</v>
      </c>
      <c r="CD76" s="72">
        <f t="shared" si="13"/>
        <v>0.54347826086956519</v>
      </c>
      <c r="CE76" s="72">
        <f t="shared" si="14"/>
        <v>0.75</v>
      </c>
      <c r="CF76" s="72">
        <f t="shared" si="15"/>
        <v>0.54347826086956519</v>
      </c>
      <c r="CG76" s="72">
        <f t="shared" si="16"/>
        <v>1</v>
      </c>
    </row>
    <row r="77" spans="2:85" ht="78.75" x14ac:dyDescent="0.25">
      <c r="B77" s="99"/>
      <c r="C77" s="99"/>
      <c r="D77" s="99"/>
      <c r="E77" s="99"/>
      <c r="F77" s="100"/>
      <c r="G77" s="100"/>
      <c r="H77" s="100"/>
      <c r="I77" s="101"/>
      <c r="J77" s="99"/>
      <c r="K77" s="102" t="s">
        <v>562</v>
      </c>
      <c r="L77" s="103" t="s">
        <v>563</v>
      </c>
      <c r="M77" s="104" t="s">
        <v>78</v>
      </c>
      <c r="N77" s="105">
        <v>4</v>
      </c>
      <c r="O77" s="106" t="s">
        <v>564</v>
      </c>
      <c r="P77" s="107"/>
      <c r="Q77" s="107"/>
      <c r="R77" s="108"/>
      <c r="S77" s="108"/>
      <c r="T77" s="103" t="s">
        <v>536</v>
      </c>
      <c r="U77" s="108"/>
      <c r="V77" s="109"/>
      <c r="W77" s="110">
        <v>44942</v>
      </c>
      <c r="X77" s="110">
        <v>45275</v>
      </c>
      <c r="Y77" s="105"/>
      <c r="Z77" s="105"/>
      <c r="AA77" s="105">
        <v>1</v>
      </c>
      <c r="AB77" s="105"/>
      <c r="AC77" s="105"/>
      <c r="AD77" s="105">
        <v>1</v>
      </c>
      <c r="AE77" s="105"/>
      <c r="AF77" s="105"/>
      <c r="AG77" s="105">
        <v>1</v>
      </c>
      <c r="AH77" s="105"/>
      <c r="AI77" s="105"/>
      <c r="AJ77" s="105">
        <v>1</v>
      </c>
      <c r="AK77" s="105">
        <f t="shared" si="17"/>
        <v>4</v>
      </c>
      <c r="AL77" s="58"/>
      <c r="AM77" s="58"/>
      <c r="AN77" s="58"/>
      <c r="AO77" s="58"/>
      <c r="AP77" s="58"/>
      <c r="AQ77" s="58"/>
      <c r="AR77" s="58">
        <v>1</v>
      </c>
      <c r="AS77" s="58" t="s">
        <v>565</v>
      </c>
      <c r="AT77" s="58" t="s">
        <v>566</v>
      </c>
      <c r="AU77" s="59" t="s">
        <v>251</v>
      </c>
      <c r="AV77" s="58"/>
      <c r="AW77" s="58"/>
      <c r="AX77" s="58"/>
      <c r="AY77" s="58"/>
      <c r="AZ77" s="58"/>
      <c r="BA77" s="58"/>
      <c r="BB77" s="58">
        <v>1</v>
      </c>
      <c r="BC77" s="58" t="s">
        <v>565</v>
      </c>
      <c r="BD77" s="58" t="s">
        <v>566</v>
      </c>
      <c r="BE77" s="59" t="s">
        <v>251</v>
      </c>
      <c r="BF77" s="58"/>
      <c r="BG77" s="58"/>
      <c r="BH77" s="58"/>
      <c r="BI77" s="58"/>
      <c r="BJ77" s="58"/>
      <c r="BK77" s="58"/>
      <c r="BL77" s="58"/>
      <c r="BM77" s="58"/>
      <c r="BN77" s="58"/>
      <c r="BO77" s="59"/>
      <c r="BP77" s="58"/>
      <c r="BQ77" s="58"/>
      <c r="BR77" s="58"/>
      <c r="BS77" s="58"/>
      <c r="BT77" s="58"/>
      <c r="BU77" s="58"/>
      <c r="BV77" s="58"/>
      <c r="BW77" s="58"/>
      <c r="BX77" s="58"/>
      <c r="BY77" s="59"/>
      <c r="BZ77" s="72">
        <f t="shared" si="18"/>
        <v>0.25</v>
      </c>
      <c r="CA77" s="72">
        <f t="shared" si="10"/>
        <v>0.25</v>
      </c>
      <c r="CB77" s="72">
        <f t="shared" si="11"/>
        <v>0.5</v>
      </c>
      <c r="CC77" s="72">
        <f t="shared" si="12"/>
        <v>0.5</v>
      </c>
      <c r="CD77" s="72">
        <f t="shared" si="13"/>
        <v>0.5</v>
      </c>
      <c r="CE77" s="72">
        <f t="shared" si="14"/>
        <v>0.75</v>
      </c>
      <c r="CF77" s="72">
        <f t="shared" si="15"/>
        <v>0.5</v>
      </c>
      <c r="CG77" s="72">
        <f t="shared" si="16"/>
        <v>1</v>
      </c>
    </row>
    <row r="78" spans="2:85" ht="94.5" x14ac:dyDescent="0.25">
      <c r="B78" s="99"/>
      <c r="C78" s="99"/>
      <c r="D78" s="99"/>
      <c r="E78" s="99"/>
      <c r="F78" s="100"/>
      <c r="G78" s="100"/>
      <c r="H78" s="100"/>
      <c r="I78" s="101"/>
      <c r="J78" s="99"/>
      <c r="K78" s="102" t="s">
        <v>567</v>
      </c>
      <c r="L78" s="103" t="s">
        <v>568</v>
      </c>
      <c r="M78" s="104" t="s">
        <v>78</v>
      </c>
      <c r="N78" s="105">
        <v>120</v>
      </c>
      <c r="O78" s="106" t="s">
        <v>547</v>
      </c>
      <c r="P78" s="107"/>
      <c r="Q78" s="107"/>
      <c r="R78" s="108"/>
      <c r="S78" s="108"/>
      <c r="T78" s="103" t="s">
        <v>536</v>
      </c>
      <c r="U78" s="108"/>
      <c r="V78" s="109"/>
      <c r="W78" s="110">
        <v>44942</v>
      </c>
      <c r="X78" s="110">
        <v>45275</v>
      </c>
      <c r="Y78" s="105"/>
      <c r="Z78" s="105"/>
      <c r="AA78" s="105">
        <v>30</v>
      </c>
      <c r="AB78" s="105"/>
      <c r="AC78" s="105"/>
      <c r="AD78" s="105">
        <v>30</v>
      </c>
      <c r="AE78" s="105"/>
      <c r="AF78" s="105"/>
      <c r="AG78" s="105">
        <v>30</v>
      </c>
      <c r="AH78" s="105"/>
      <c r="AI78" s="105"/>
      <c r="AJ78" s="105">
        <v>30</v>
      </c>
      <c r="AK78" s="105">
        <f t="shared" si="17"/>
        <v>120</v>
      </c>
      <c r="AL78" s="58"/>
      <c r="AM78" s="58"/>
      <c r="AN78" s="58"/>
      <c r="AO78" s="58"/>
      <c r="AP78" s="58"/>
      <c r="AQ78" s="58"/>
      <c r="AR78" s="58">
        <v>22</v>
      </c>
      <c r="AS78" s="140" t="s">
        <v>569</v>
      </c>
      <c r="AT78" s="140" t="s">
        <v>570</v>
      </c>
      <c r="AU78" s="59" t="s">
        <v>571</v>
      </c>
      <c r="AV78" s="58"/>
      <c r="AW78" s="58"/>
      <c r="AX78" s="58"/>
      <c r="AY78" s="58"/>
      <c r="AZ78" s="58"/>
      <c r="BA78" s="58"/>
      <c r="BB78" s="58">
        <v>22</v>
      </c>
      <c r="BC78" s="140" t="s">
        <v>569</v>
      </c>
      <c r="BD78" s="140" t="s">
        <v>570</v>
      </c>
      <c r="BE78" s="59" t="s">
        <v>251</v>
      </c>
      <c r="BF78" s="58"/>
      <c r="BG78" s="58"/>
      <c r="BH78" s="58"/>
      <c r="BI78" s="58"/>
      <c r="BJ78" s="58"/>
      <c r="BK78" s="58"/>
      <c r="BL78" s="58"/>
      <c r="BM78" s="58"/>
      <c r="BN78" s="58"/>
      <c r="BO78" s="59"/>
      <c r="BP78" s="58"/>
      <c r="BQ78" s="58"/>
      <c r="BR78" s="58"/>
      <c r="BS78" s="58"/>
      <c r="BT78" s="58"/>
      <c r="BU78" s="58"/>
      <c r="BV78" s="58"/>
      <c r="BW78" s="58"/>
      <c r="BX78" s="58"/>
      <c r="BY78" s="59"/>
      <c r="BZ78" s="72">
        <f t="shared" si="18"/>
        <v>0.18333333333333332</v>
      </c>
      <c r="CA78" s="72">
        <f t="shared" si="10"/>
        <v>0.25</v>
      </c>
      <c r="CB78" s="72">
        <f t="shared" si="11"/>
        <v>0.36666666666666664</v>
      </c>
      <c r="CC78" s="72">
        <f t="shared" si="12"/>
        <v>0.5</v>
      </c>
      <c r="CD78" s="72">
        <f t="shared" si="13"/>
        <v>0.36666666666666664</v>
      </c>
      <c r="CE78" s="72">
        <f t="shared" si="14"/>
        <v>0.75</v>
      </c>
      <c r="CF78" s="72">
        <f t="shared" si="15"/>
        <v>0.36666666666666664</v>
      </c>
      <c r="CG78" s="72">
        <f t="shared" si="16"/>
        <v>1</v>
      </c>
    </row>
    <row r="79" spans="2:85" ht="78.75" x14ac:dyDescent="0.25">
      <c r="B79" s="99"/>
      <c r="C79" s="99"/>
      <c r="D79" s="99"/>
      <c r="E79" s="99"/>
      <c r="F79" s="100"/>
      <c r="G79" s="100"/>
      <c r="H79" s="100"/>
      <c r="I79" s="101"/>
      <c r="J79" s="99"/>
      <c r="K79" s="102" t="s">
        <v>572</v>
      </c>
      <c r="L79" s="103" t="s">
        <v>573</v>
      </c>
      <c r="M79" s="104" t="s">
        <v>78</v>
      </c>
      <c r="N79" s="105">
        <v>12</v>
      </c>
      <c r="O79" s="106" t="s">
        <v>574</v>
      </c>
      <c r="P79" s="107"/>
      <c r="Q79" s="107"/>
      <c r="R79" s="108"/>
      <c r="S79" s="108"/>
      <c r="T79" s="103" t="s">
        <v>536</v>
      </c>
      <c r="U79" s="108"/>
      <c r="V79" s="109"/>
      <c r="W79" s="110">
        <v>44942</v>
      </c>
      <c r="X79" s="110">
        <v>45275</v>
      </c>
      <c r="Y79" s="105"/>
      <c r="Z79" s="105"/>
      <c r="AA79" s="105">
        <v>3</v>
      </c>
      <c r="AB79" s="105"/>
      <c r="AC79" s="105"/>
      <c r="AD79" s="105">
        <v>3</v>
      </c>
      <c r="AE79" s="105"/>
      <c r="AF79" s="105"/>
      <c r="AG79" s="105">
        <v>3</v>
      </c>
      <c r="AH79" s="105"/>
      <c r="AI79" s="105"/>
      <c r="AJ79" s="105">
        <v>3</v>
      </c>
      <c r="AK79" s="105">
        <f t="shared" si="17"/>
        <v>12</v>
      </c>
      <c r="AL79" s="58"/>
      <c r="AM79" s="58"/>
      <c r="AN79" s="58"/>
      <c r="AO79" s="58"/>
      <c r="AP79" s="58"/>
      <c r="AQ79" s="58"/>
      <c r="AR79" s="58">
        <v>2</v>
      </c>
      <c r="AS79" s="58" t="s">
        <v>575</v>
      </c>
      <c r="AT79" s="140" t="s">
        <v>576</v>
      </c>
      <c r="AU79" s="59" t="s">
        <v>577</v>
      </c>
      <c r="AV79" s="58"/>
      <c r="AW79" s="58"/>
      <c r="AX79" s="58"/>
      <c r="AY79" s="58"/>
      <c r="AZ79" s="58"/>
      <c r="BA79" s="58"/>
      <c r="BB79" s="58">
        <v>5</v>
      </c>
      <c r="BC79" s="58" t="s">
        <v>575</v>
      </c>
      <c r="BD79" s="140" t="s">
        <v>576</v>
      </c>
      <c r="BE79" s="59" t="s">
        <v>578</v>
      </c>
      <c r="BF79" s="58"/>
      <c r="BG79" s="58"/>
      <c r="BH79" s="58"/>
      <c r="BI79" s="58"/>
      <c r="BJ79" s="58"/>
      <c r="BK79" s="58"/>
      <c r="BL79" s="58"/>
      <c r="BM79" s="58"/>
      <c r="BN79" s="58"/>
      <c r="BO79" s="59"/>
      <c r="BP79" s="58"/>
      <c r="BQ79" s="58"/>
      <c r="BR79" s="58"/>
      <c r="BS79" s="58"/>
      <c r="BT79" s="58"/>
      <c r="BU79" s="58"/>
      <c r="BV79" s="58"/>
      <c r="BW79" s="58"/>
      <c r="BX79" s="58"/>
      <c r="BY79" s="59"/>
      <c r="BZ79" s="72">
        <f t="shared" si="18"/>
        <v>0.16666666666666666</v>
      </c>
      <c r="CA79" s="72">
        <f t="shared" si="10"/>
        <v>0.25</v>
      </c>
      <c r="CB79" s="72">
        <f t="shared" si="11"/>
        <v>0.58333333333333337</v>
      </c>
      <c r="CC79" s="72">
        <f t="shared" si="12"/>
        <v>0.5</v>
      </c>
      <c r="CD79" s="72">
        <f t="shared" si="13"/>
        <v>0.58333333333333337</v>
      </c>
      <c r="CE79" s="72">
        <f t="shared" si="14"/>
        <v>0.75</v>
      </c>
      <c r="CF79" s="72">
        <f t="shared" si="15"/>
        <v>0.58333333333333337</v>
      </c>
      <c r="CG79" s="72">
        <f t="shared" si="16"/>
        <v>1</v>
      </c>
    </row>
    <row r="80" spans="2:85" ht="47.25" x14ac:dyDescent="0.25">
      <c r="B80" s="99"/>
      <c r="C80" s="99"/>
      <c r="D80" s="99"/>
      <c r="E80" s="99"/>
      <c r="F80" s="100"/>
      <c r="G80" s="100"/>
      <c r="H80" s="100"/>
      <c r="I80" s="101"/>
      <c r="J80" s="99"/>
      <c r="K80" s="102" t="s">
        <v>579</v>
      </c>
      <c r="L80" s="103" t="s">
        <v>580</v>
      </c>
      <c r="M80" s="104" t="s">
        <v>78</v>
      </c>
      <c r="N80" s="105">
        <v>1</v>
      </c>
      <c r="O80" s="106" t="s">
        <v>581</v>
      </c>
      <c r="P80" s="107"/>
      <c r="Q80" s="107"/>
      <c r="R80" s="108"/>
      <c r="S80" s="108"/>
      <c r="T80" s="103" t="s">
        <v>536</v>
      </c>
      <c r="U80" s="108"/>
      <c r="V80" s="109"/>
      <c r="W80" s="110">
        <v>44942</v>
      </c>
      <c r="X80" s="110">
        <v>45275</v>
      </c>
      <c r="Y80" s="105"/>
      <c r="Z80" s="105"/>
      <c r="AA80" s="105"/>
      <c r="AB80" s="105"/>
      <c r="AC80" s="105"/>
      <c r="AD80" s="105"/>
      <c r="AE80" s="105"/>
      <c r="AF80" s="105"/>
      <c r="AG80" s="105">
        <v>1</v>
      </c>
      <c r="AH80" s="105"/>
      <c r="AI80" s="105"/>
      <c r="AJ80" s="105"/>
      <c r="AK80" s="105">
        <f t="shared" si="17"/>
        <v>1</v>
      </c>
      <c r="AL80" s="58"/>
      <c r="AM80" s="58"/>
      <c r="AN80" s="58"/>
      <c r="AO80" s="58"/>
      <c r="AP80" s="58"/>
      <c r="AQ80" s="58"/>
      <c r="AR80" s="58">
        <v>0</v>
      </c>
      <c r="AS80" s="58" t="s">
        <v>540</v>
      </c>
      <c r="AT80" s="58" t="s">
        <v>582</v>
      </c>
      <c r="AU80" s="59"/>
      <c r="AV80" s="58"/>
      <c r="AW80" s="58"/>
      <c r="AX80" s="58"/>
      <c r="AY80" s="58"/>
      <c r="AZ80" s="58"/>
      <c r="BA80" s="58"/>
      <c r="BB80" s="58">
        <v>0</v>
      </c>
      <c r="BC80" s="58" t="s">
        <v>540</v>
      </c>
      <c r="BD80" s="58" t="s">
        <v>582</v>
      </c>
      <c r="BE80" s="59"/>
      <c r="BF80" s="58"/>
      <c r="BG80" s="58"/>
      <c r="BH80" s="58"/>
      <c r="BI80" s="58"/>
      <c r="BJ80" s="58"/>
      <c r="BK80" s="58"/>
      <c r="BL80" s="58"/>
      <c r="BM80" s="58"/>
      <c r="BN80" s="58"/>
      <c r="BO80" s="59"/>
      <c r="BP80" s="58"/>
      <c r="BQ80" s="58"/>
      <c r="BR80" s="58"/>
      <c r="BS80" s="58"/>
      <c r="BT80" s="58"/>
      <c r="BU80" s="58"/>
      <c r="BV80" s="58"/>
      <c r="BW80" s="58"/>
      <c r="BX80" s="58"/>
      <c r="BY80" s="59"/>
      <c r="BZ80" s="72">
        <f t="shared" si="18"/>
        <v>0</v>
      </c>
      <c r="CA80" s="72">
        <f t="shared" si="10"/>
        <v>0</v>
      </c>
      <c r="CB80" s="72">
        <f t="shared" si="11"/>
        <v>0</v>
      </c>
      <c r="CC80" s="72">
        <f t="shared" si="12"/>
        <v>0</v>
      </c>
      <c r="CD80" s="72">
        <f t="shared" si="13"/>
        <v>0</v>
      </c>
      <c r="CE80" s="72">
        <f t="shared" si="14"/>
        <v>1</v>
      </c>
      <c r="CF80" s="72">
        <f t="shared" si="15"/>
        <v>0</v>
      </c>
      <c r="CG80" s="72">
        <f t="shared" si="16"/>
        <v>1</v>
      </c>
    </row>
    <row r="81" spans="2:85" ht="94.5" x14ac:dyDescent="0.25">
      <c r="B81" s="87" t="s">
        <v>92</v>
      </c>
      <c r="C81" s="87" t="s">
        <v>17</v>
      </c>
      <c r="D81" s="87" t="s">
        <v>45</v>
      </c>
      <c r="E81" s="87" t="s">
        <v>119</v>
      </c>
      <c r="F81" s="87" t="s">
        <v>122</v>
      </c>
      <c r="G81" s="87" t="s">
        <v>583</v>
      </c>
      <c r="H81" s="88" t="s">
        <v>584</v>
      </c>
      <c r="I81" s="89">
        <v>20</v>
      </c>
      <c r="J81" s="87" t="s">
        <v>585</v>
      </c>
      <c r="K81" s="90"/>
      <c r="L81" s="91"/>
      <c r="M81" s="92" t="s">
        <v>78</v>
      </c>
      <c r="N81" s="93">
        <v>321</v>
      </c>
      <c r="O81" s="94"/>
      <c r="P81" s="95"/>
      <c r="Q81" s="94"/>
      <c r="R81" s="94" t="s">
        <v>293</v>
      </c>
      <c r="S81" s="94" t="s">
        <v>53</v>
      </c>
      <c r="T81" s="94" t="s">
        <v>586</v>
      </c>
      <c r="U81" s="96" t="s">
        <v>91</v>
      </c>
      <c r="V81" s="97"/>
      <c r="W81" s="98">
        <v>44986</v>
      </c>
      <c r="X81" s="98">
        <v>45291</v>
      </c>
      <c r="Y81" s="93"/>
      <c r="Z81" s="93"/>
      <c r="AA81" s="93"/>
      <c r="AB81" s="93"/>
      <c r="AC81" s="93"/>
      <c r="AD81" s="93"/>
      <c r="AE81" s="93"/>
      <c r="AF81" s="93"/>
      <c r="AG81" s="93"/>
      <c r="AH81" s="93"/>
      <c r="AI81" s="93"/>
      <c r="AJ81" s="93"/>
      <c r="AK81" s="93"/>
      <c r="AL81" s="58"/>
      <c r="AM81" s="58"/>
      <c r="AN81" s="58"/>
      <c r="AO81" s="58"/>
      <c r="AP81" s="58"/>
      <c r="AQ81" s="58"/>
      <c r="AR81" s="58"/>
      <c r="AS81" s="58"/>
      <c r="AT81" s="58"/>
      <c r="AU81" s="59"/>
      <c r="AV81" s="58"/>
      <c r="AW81" s="58"/>
      <c r="AX81" s="58"/>
      <c r="AY81" s="58"/>
      <c r="AZ81" s="58"/>
      <c r="BA81" s="58"/>
      <c r="BB81" s="58"/>
      <c r="BC81" s="58"/>
      <c r="BD81" s="58"/>
      <c r="BE81" s="59"/>
      <c r="BF81" s="58"/>
      <c r="BG81" s="58"/>
      <c r="BH81" s="58"/>
      <c r="BI81" s="58"/>
      <c r="BJ81" s="58"/>
      <c r="BK81" s="58"/>
      <c r="BL81" s="58"/>
      <c r="BM81" s="58"/>
      <c r="BN81" s="58"/>
      <c r="BO81" s="59"/>
      <c r="BP81" s="58"/>
      <c r="BQ81" s="58"/>
      <c r="BR81" s="58"/>
      <c r="BS81" s="58"/>
      <c r="BT81" s="58"/>
      <c r="BU81" s="58"/>
      <c r="BV81" s="58"/>
      <c r="BW81" s="58"/>
      <c r="BX81" s="58"/>
      <c r="BY81" s="59"/>
      <c r="BZ81" s="72" t="str">
        <f t="shared" si="18"/>
        <v xml:space="preserve"> </v>
      </c>
      <c r="CA81" s="72" t="str">
        <f t="shared" si="10"/>
        <v xml:space="preserve"> </v>
      </c>
      <c r="CB81" s="72" t="str">
        <f t="shared" si="11"/>
        <v xml:space="preserve"> </v>
      </c>
      <c r="CC81" s="72" t="str">
        <f t="shared" si="12"/>
        <v xml:space="preserve"> </v>
      </c>
      <c r="CD81" s="72" t="str">
        <f t="shared" si="13"/>
        <v xml:space="preserve"> </v>
      </c>
      <c r="CE81" s="72" t="str">
        <f t="shared" si="14"/>
        <v xml:space="preserve"> </v>
      </c>
      <c r="CF81" s="72" t="str">
        <f t="shared" si="15"/>
        <v xml:space="preserve"> </v>
      </c>
      <c r="CG81" s="72" t="str">
        <f t="shared" si="16"/>
        <v xml:space="preserve"> </v>
      </c>
    </row>
    <row r="82" spans="2:85" ht="47.25" x14ac:dyDescent="0.25">
      <c r="B82" s="99"/>
      <c r="C82" s="99"/>
      <c r="D82" s="99"/>
      <c r="E82" s="99"/>
      <c r="F82" s="100"/>
      <c r="G82" s="100"/>
      <c r="H82" s="100"/>
      <c r="I82" s="101"/>
      <c r="J82" s="99"/>
      <c r="K82" s="102" t="s">
        <v>587</v>
      </c>
      <c r="L82" s="103" t="s">
        <v>588</v>
      </c>
      <c r="M82" s="104" t="s">
        <v>78</v>
      </c>
      <c r="N82" s="105">
        <v>70</v>
      </c>
      <c r="O82" s="106" t="s">
        <v>589</v>
      </c>
      <c r="P82" s="107"/>
      <c r="Q82" s="107"/>
      <c r="R82" s="108"/>
      <c r="S82" s="108"/>
      <c r="T82" s="103" t="s">
        <v>586</v>
      </c>
      <c r="U82" s="108"/>
      <c r="V82" s="109"/>
      <c r="W82" s="110">
        <v>44986</v>
      </c>
      <c r="X82" s="110">
        <v>45291</v>
      </c>
      <c r="Y82" s="105"/>
      <c r="Z82" s="105"/>
      <c r="AA82" s="105">
        <v>15</v>
      </c>
      <c r="AB82" s="105"/>
      <c r="AC82" s="105"/>
      <c r="AD82" s="105">
        <v>15</v>
      </c>
      <c r="AE82" s="105"/>
      <c r="AF82" s="105"/>
      <c r="AG82" s="105">
        <v>20</v>
      </c>
      <c r="AH82" s="105"/>
      <c r="AI82" s="105"/>
      <c r="AJ82" s="105">
        <v>20</v>
      </c>
      <c r="AK82" s="105">
        <f t="shared" ref="AK82:AK89" si="19">SUM(Y82:AJ82)</f>
        <v>70</v>
      </c>
      <c r="AL82" s="58"/>
      <c r="AM82" s="58"/>
      <c r="AN82" s="58"/>
      <c r="AO82" s="58"/>
      <c r="AP82" s="58"/>
      <c r="AQ82" s="58"/>
      <c r="AR82" s="58">
        <v>15</v>
      </c>
      <c r="AS82" s="58" t="s">
        <v>590</v>
      </c>
      <c r="AT82" s="58"/>
      <c r="AU82" s="59" t="s">
        <v>251</v>
      </c>
      <c r="AV82" s="58"/>
      <c r="AW82" s="58"/>
      <c r="AX82" s="58"/>
      <c r="AY82" s="58"/>
      <c r="AZ82" s="58"/>
      <c r="BA82" s="58"/>
      <c r="BB82" s="58">
        <v>15</v>
      </c>
      <c r="BC82" s="58" t="s">
        <v>590</v>
      </c>
      <c r="BD82" s="58"/>
      <c r="BE82" s="59" t="s">
        <v>255</v>
      </c>
      <c r="BF82" s="58"/>
      <c r="BG82" s="58"/>
      <c r="BH82" s="58"/>
      <c r="BI82" s="58"/>
      <c r="BJ82" s="58"/>
      <c r="BK82" s="58"/>
      <c r="BL82" s="58"/>
      <c r="BM82" s="58"/>
      <c r="BN82" s="58"/>
      <c r="BO82" s="59"/>
      <c r="BP82" s="58"/>
      <c r="BQ82" s="58"/>
      <c r="BR82" s="58"/>
      <c r="BS82" s="58"/>
      <c r="BT82" s="58"/>
      <c r="BU82" s="58"/>
      <c r="BV82" s="58"/>
      <c r="BW82" s="58"/>
      <c r="BX82" s="58"/>
      <c r="BY82" s="59"/>
      <c r="BZ82" s="72">
        <f t="shared" si="18"/>
        <v>0.21428571428571427</v>
      </c>
      <c r="CA82" s="72">
        <f>IFERROR((SUM(Y82:AA82))/AK82," ")</f>
        <v>0.21428571428571427</v>
      </c>
      <c r="CB82" s="72">
        <f t="shared" si="11"/>
        <v>0.42857142857142855</v>
      </c>
      <c r="CC82" s="72">
        <f t="shared" si="12"/>
        <v>0.42857142857142855</v>
      </c>
      <c r="CD82" s="72">
        <f t="shared" si="13"/>
        <v>0.42857142857142855</v>
      </c>
      <c r="CE82" s="72">
        <f t="shared" si="14"/>
        <v>0.7142857142857143</v>
      </c>
      <c r="CF82" s="72">
        <f t="shared" si="15"/>
        <v>0.42857142857142855</v>
      </c>
      <c r="CG82" s="72">
        <f t="shared" si="16"/>
        <v>1</v>
      </c>
    </row>
    <row r="83" spans="2:85" ht="47.25" x14ac:dyDescent="0.25">
      <c r="B83" s="99"/>
      <c r="C83" s="99"/>
      <c r="D83" s="99"/>
      <c r="E83" s="99"/>
      <c r="F83" s="100"/>
      <c r="G83" s="100"/>
      <c r="H83" s="100"/>
      <c r="I83" s="101"/>
      <c r="J83" s="99"/>
      <c r="K83" s="102" t="s">
        <v>591</v>
      </c>
      <c r="L83" s="103" t="s">
        <v>592</v>
      </c>
      <c r="M83" s="104" t="s">
        <v>78</v>
      </c>
      <c r="N83" s="105">
        <v>70</v>
      </c>
      <c r="O83" s="106" t="s">
        <v>589</v>
      </c>
      <c r="P83" s="107"/>
      <c r="Q83" s="107"/>
      <c r="R83" s="108"/>
      <c r="S83" s="108"/>
      <c r="T83" s="103" t="s">
        <v>586</v>
      </c>
      <c r="U83" s="108"/>
      <c r="V83" s="109"/>
      <c r="W83" s="110">
        <v>44986</v>
      </c>
      <c r="X83" s="110">
        <v>45291</v>
      </c>
      <c r="Y83" s="105"/>
      <c r="Z83" s="105"/>
      <c r="AA83" s="105">
        <v>15</v>
      </c>
      <c r="AB83" s="105"/>
      <c r="AC83" s="105"/>
      <c r="AD83" s="105">
        <v>15</v>
      </c>
      <c r="AE83" s="105"/>
      <c r="AF83" s="105"/>
      <c r="AG83" s="105">
        <v>20</v>
      </c>
      <c r="AH83" s="105"/>
      <c r="AI83" s="105"/>
      <c r="AJ83" s="105">
        <v>20</v>
      </c>
      <c r="AK83" s="105">
        <f t="shared" si="19"/>
        <v>70</v>
      </c>
      <c r="AL83" s="58"/>
      <c r="AM83" s="58"/>
      <c r="AN83" s="58"/>
      <c r="AO83" s="58"/>
      <c r="AP83" s="58"/>
      <c r="AQ83" s="58"/>
      <c r="AR83" s="58">
        <v>15</v>
      </c>
      <c r="AS83" s="58" t="s">
        <v>590</v>
      </c>
      <c r="AT83" s="58"/>
      <c r="AU83" s="59" t="s">
        <v>251</v>
      </c>
      <c r="AV83" s="58"/>
      <c r="AW83" s="58"/>
      <c r="AX83" s="58"/>
      <c r="AY83" s="58"/>
      <c r="AZ83" s="58"/>
      <c r="BA83" s="58"/>
      <c r="BB83" s="58">
        <v>15</v>
      </c>
      <c r="BC83" s="58" t="s">
        <v>590</v>
      </c>
      <c r="BD83" s="58"/>
      <c r="BE83" s="59" t="s">
        <v>255</v>
      </c>
      <c r="BF83" s="58"/>
      <c r="BG83" s="58"/>
      <c r="BH83" s="58"/>
      <c r="BI83" s="58"/>
      <c r="BJ83" s="58"/>
      <c r="BK83" s="58"/>
      <c r="BL83" s="58"/>
      <c r="BM83" s="58"/>
      <c r="BN83" s="58"/>
      <c r="BO83" s="59"/>
      <c r="BP83" s="58"/>
      <c r="BQ83" s="58"/>
      <c r="BR83" s="58"/>
      <c r="BS83" s="58"/>
      <c r="BT83" s="58"/>
      <c r="BU83" s="58"/>
      <c r="BV83" s="58"/>
      <c r="BW83" s="58"/>
      <c r="BX83" s="58"/>
      <c r="BY83" s="59"/>
      <c r="BZ83" s="72">
        <f t="shared" si="18"/>
        <v>0.21428571428571427</v>
      </c>
      <c r="CA83" s="72">
        <f t="shared" si="10"/>
        <v>0.21428571428571427</v>
      </c>
      <c r="CB83" s="72">
        <f t="shared" si="11"/>
        <v>0.42857142857142855</v>
      </c>
      <c r="CC83" s="72">
        <f t="shared" si="12"/>
        <v>0.42857142857142855</v>
      </c>
      <c r="CD83" s="72">
        <f t="shared" si="13"/>
        <v>0.42857142857142855</v>
      </c>
      <c r="CE83" s="72">
        <f t="shared" si="14"/>
        <v>0.7142857142857143</v>
      </c>
      <c r="CF83" s="72">
        <f t="shared" si="15"/>
        <v>0.42857142857142855</v>
      </c>
      <c r="CG83" s="72">
        <f t="shared" si="16"/>
        <v>1</v>
      </c>
    </row>
    <row r="84" spans="2:85" ht="63" x14ac:dyDescent="0.25">
      <c r="B84" s="99"/>
      <c r="C84" s="99"/>
      <c r="D84" s="99"/>
      <c r="E84" s="99"/>
      <c r="F84" s="100"/>
      <c r="G84" s="100"/>
      <c r="H84" s="100"/>
      <c r="I84" s="101"/>
      <c r="J84" s="99"/>
      <c r="K84" s="102" t="s">
        <v>593</v>
      </c>
      <c r="L84" s="103" t="s">
        <v>594</v>
      </c>
      <c r="M84" s="104" t="s">
        <v>78</v>
      </c>
      <c r="N84" s="105">
        <v>60</v>
      </c>
      <c r="O84" s="106" t="s">
        <v>595</v>
      </c>
      <c r="P84" s="107"/>
      <c r="Q84" s="107"/>
      <c r="R84" s="108"/>
      <c r="S84" s="108"/>
      <c r="T84" s="103" t="s">
        <v>586</v>
      </c>
      <c r="U84" s="108"/>
      <c r="V84" s="109"/>
      <c r="W84" s="110">
        <v>44986</v>
      </c>
      <c r="X84" s="110">
        <v>45291</v>
      </c>
      <c r="Y84" s="105"/>
      <c r="Z84" s="105"/>
      <c r="AA84" s="105">
        <v>10</v>
      </c>
      <c r="AB84" s="105"/>
      <c r="AC84" s="105"/>
      <c r="AD84" s="105">
        <v>15</v>
      </c>
      <c r="AE84" s="105"/>
      <c r="AF84" s="105"/>
      <c r="AG84" s="105">
        <v>15</v>
      </c>
      <c r="AH84" s="105"/>
      <c r="AI84" s="105"/>
      <c r="AJ84" s="105">
        <v>20</v>
      </c>
      <c r="AK84" s="105">
        <f t="shared" si="19"/>
        <v>60</v>
      </c>
      <c r="AL84" s="58"/>
      <c r="AM84" s="58"/>
      <c r="AN84" s="58"/>
      <c r="AO84" s="58"/>
      <c r="AP84" s="58"/>
      <c r="AQ84" s="58"/>
      <c r="AR84" s="58">
        <v>10</v>
      </c>
      <c r="AS84" s="58" t="s">
        <v>590</v>
      </c>
      <c r="AT84" s="58"/>
      <c r="AU84" s="59" t="s">
        <v>251</v>
      </c>
      <c r="AV84" s="58"/>
      <c r="AW84" s="58"/>
      <c r="AX84" s="58"/>
      <c r="AY84" s="58"/>
      <c r="AZ84" s="58"/>
      <c r="BA84" s="58"/>
      <c r="BB84" s="58">
        <v>10</v>
      </c>
      <c r="BC84" s="58" t="s">
        <v>590</v>
      </c>
      <c r="BD84" s="58"/>
      <c r="BE84" s="59" t="s">
        <v>255</v>
      </c>
      <c r="BF84" s="58"/>
      <c r="BG84" s="58"/>
      <c r="BH84" s="58"/>
      <c r="BI84" s="58"/>
      <c r="BJ84" s="58"/>
      <c r="BK84" s="58"/>
      <c r="BL84" s="58"/>
      <c r="BM84" s="58"/>
      <c r="BN84" s="58"/>
      <c r="BO84" s="59"/>
      <c r="BP84" s="58"/>
      <c r="BQ84" s="58"/>
      <c r="BR84" s="58"/>
      <c r="BS84" s="58"/>
      <c r="BT84" s="58"/>
      <c r="BU84" s="58"/>
      <c r="BV84" s="58"/>
      <c r="BW84" s="58"/>
      <c r="BX84" s="58"/>
      <c r="BY84" s="59"/>
      <c r="BZ84" s="72">
        <f t="shared" si="18"/>
        <v>0.16666666666666666</v>
      </c>
      <c r="CA84" s="72">
        <f t="shared" si="10"/>
        <v>0.16666666666666666</v>
      </c>
      <c r="CB84" s="72">
        <f t="shared" si="11"/>
        <v>0.33333333333333331</v>
      </c>
      <c r="CC84" s="72">
        <f t="shared" si="12"/>
        <v>0.41666666666666669</v>
      </c>
      <c r="CD84" s="72">
        <f t="shared" si="13"/>
        <v>0.33333333333333331</v>
      </c>
      <c r="CE84" s="72">
        <f t="shared" si="14"/>
        <v>0.66666666666666663</v>
      </c>
      <c r="CF84" s="72">
        <f t="shared" si="15"/>
        <v>0.33333333333333331</v>
      </c>
      <c r="CG84" s="72">
        <f t="shared" si="16"/>
        <v>1</v>
      </c>
    </row>
    <row r="85" spans="2:85" ht="78.75" x14ac:dyDescent="0.25">
      <c r="B85" s="99"/>
      <c r="C85" s="99"/>
      <c r="D85" s="99"/>
      <c r="E85" s="99"/>
      <c r="F85" s="100"/>
      <c r="G85" s="100"/>
      <c r="H85" s="100"/>
      <c r="I85" s="101"/>
      <c r="J85" s="99"/>
      <c r="K85" s="102" t="s">
        <v>596</v>
      </c>
      <c r="L85" s="103" t="s">
        <v>597</v>
      </c>
      <c r="M85" s="104" t="s">
        <v>78</v>
      </c>
      <c r="N85" s="105">
        <v>70</v>
      </c>
      <c r="O85" s="106" t="s">
        <v>598</v>
      </c>
      <c r="P85" s="107"/>
      <c r="Q85" s="107"/>
      <c r="R85" s="108"/>
      <c r="S85" s="108"/>
      <c r="T85" s="103" t="s">
        <v>586</v>
      </c>
      <c r="U85" s="108"/>
      <c r="V85" s="109"/>
      <c r="W85" s="110">
        <v>44986</v>
      </c>
      <c r="X85" s="110">
        <v>45291</v>
      </c>
      <c r="Y85" s="105"/>
      <c r="Z85" s="105"/>
      <c r="AA85" s="105">
        <v>15</v>
      </c>
      <c r="AB85" s="105"/>
      <c r="AC85" s="105"/>
      <c r="AD85" s="105">
        <v>15</v>
      </c>
      <c r="AE85" s="105"/>
      <c r="AF85" s="105"/>
      <c r="AG85" s="105">
        <v>20</v>
      </c>
      <c r="AH85" s="105"/>
      <c r="AI85" s="105"/>
      <c r="AJ85" s="105">
        <v>20</v>
      </c>
      <c r="AK85" s="105">
        <f t="shared" si="19"/>
        <v>70</v>
      </c>
      <c r="AL85" s="58"/>
      <c r="AM85" s="58"/>
      <c r="AN85" s="58"/>
      <c r="AO85" s="58"/>
      <c r="AP85" s="58"/>
      <c r="AQ85" s="58"/>
      <c r="AR85" s="58">
        <v>15</v>
      </c>
      <c r="AS85" s="58" t="s">
        <v>590</v>
      </c>
      <c r="AT85" s="58"/>
      <c r="AU85" s="59" t="s">
        <v>251</v>
      </c>
      <c r="AV85" s="58"/>
      <c r="AW85" s="58"/>
      <c r="AX85" s="58"/>
      <c r="AY85" s="58"/>
      <c r="AZ85" s="58"/>
      <c r="BA85" s="58"/>
      <c r="BB85" s="58">
        <v>15</v>
      </c>
      <c r="BC85" s="58" t="s">
        <v>590</v>
      </c>
      <c r="BD85" s="58"/>
      <c r="BE85" s="59" t="s">
        <v>255</v>
      </c>
      <c r="BF85" s="58"/>
      <c r="BG85" s="58"/>
      <c r="BH85" s="58"/>
      <c r="BI85" s="58"/>
      <c r="BJ85" s="58"/>
      <c r="BK85" s="58"/>
      <c r="BL85" s="58"/>
      <c r="BM85" s="58"/>
      <c r="BN85" s="58"/>
      <c r="BO85" s="59"/>
      <c r="BP85" s="58"/>
      <c r="BQ85" s="58"/>
      <c r="BR85" s="58"/>
      <c r="BS85" s="58"/>
      <c r="BT85" s="58"/>
      <c r="BU85" s="58"/>
      <c r="BV85" s="58"/>
      <c r="BW85" s="58"/>
      <c r="BX85" s="58"/>
      <c r="BY85" s="59"/>
      <c r="BZ85" s="72">
        <f t="shared" si="18"/>
        <v>0.21428571428571427</v>
      </c>
      <c r="CA85" s="72">
        <f t="shared" si="10"/>
        <v>0.21428571428571427</v>
      </c>
      <c r="CB85" s="72">
        <f t="shared" si="11"/>
        <v>0.42857142857142855</v>
      </c>
      <c r="CC85" s="72">
        <f t="shared" si="12"/>
        <v>0.42857142857142855</v>
      </c>
      <c r="CD85" s="72">
        <f t="shared" si="13"/>
        <v>0.42857142857142855</v>
      </c>
      <c r="CE85" s="72">
        <f t="shared" si="14"/>
        <v>0.7142857142857143</v>
      </c>
      <c r="CF85" s="72">
        <f t="shared" si="15"/>
        <v>0.42857142857142855</v>
      </c>
      <c r="CG85" s="72">
        <f t="shared" si="16"/>
        <v>1</v>
      </c>
    </row>
    <row r="86" spans="2:85" ht="47.25" x14ac:dyDescent="0.25">
      <c r="B86" s="99"/>
      <c r="C86" s="99"/>
      <c r="D86" s="99"/>
      <c r="E86" s="99"/>
      <c r="F86" s="100"/>
      <c r="G86" s="100"/>
      <c r="H86" s="100"/>
      <c r="I86" s="101"/>
      <c r="J86" s="99"/>
      <c r="K86" s="102" t="s">
        <v>599</v>
      </c>
      <c r="L86" s="103" t="s">
        <v>600</v>
      </c>
      <c r="M86" s="104" t="s">
        <v>78</v>
      </c>
      <c r="N86" s="105">
        <v>2</v>
      </c>
      <c r="O86" s="106" t="s">
        <v>601</v>
      </c>
      <c r="P86" s="107"/>
      <c r="Q86" s="107"/>
      <c r="R86" s="108"/>
      <c r="S86" s="108"/>
      <c r="T86" s="103" t="s">
        <v>586</v>
      </c>
      <c r="U86" s="108"/>
      <c r="V86" s="109"/>
      <c r="W86" s="110">
        <v>44986</v>
      </c>
      <c r="X86" s="110">
        <v>45291</v>
      </c>
      <c r="Y86" s="105"/>
      <c r="Z86" s="105"/>
      <c r="AA86" s="105"/>
      <c r="AB86" s="105"/>
      <c r="AC86" s="105"/>
      <c r="AD86" s="105"/>
      <c r="AE86" s="105">
        <v>1</v>
      </c>
      <c r="AF86" s="105"/>
      <c r="AG86" s="105"/>
      <c r="AH86" s="105"/>
      <c r="AI86" s="105"/>
      <c r="AJ86" s="105">
        <v>1</v>
      </c>
      <c r="AK86" s="105">
        <f t="shared" si="19"/>
        <v>2</v>
      </c>
      <c r="AL86" s="58"/>
      <c r="AM86" s="58"/>
      <c r="AN86" s="58"/>
      <c r="AO86" s="58"/>
      <c r="AP86" s="58"/>
      <c r="AQ86" s="58"/>
      <c r="AR86" s="58"/>
      <c r="AS86" s="58"/>
      <c r="AT86" s="58"/>
      <c r="AU86" s="59"/>
      <c r="AV86" s="58"/>
      <c r="AW86" s="58"/>
      <c r="AX86" s="58"/>
      <c r="AY86" s="58">
        <v>1</v>
      </c>
      <c r="AZ86" s="58"/>
      <c r="BA86" s="58"/>
      <c r="BB86" s="58"/>
      <c r="BC86" s="58"/>
      <c r="BD86" s="58"/>
      <c r="BE86" s="59"/>
      <c r="BF86" s="58"/>
      <c r="BG86" s="58"/>
      <c r="BH86" s="58"/>
      <c r="BI86" s="58"/>
      <c r="BJ86" s="58"/>
      <c r="BK86" s="58"/>
      <c r="BL86" s="58"/>
      <c r="BM86" s="58"/>
      <c r="BN86" s="58"/>
      <c r="BO86" s="59"/>
      <c r="BP86" s="58"/>
      <c r="BQ86" s="58"/>
      <c r="BR86" s="58"/>
      <c r="BS86" s="58"/>
      <c r="BT86" s="58"/>
      <c r="BU86" s="58"/>
      <c r="BV86" s="58"/>
      <c r="BW86" s="58"/>
      <c r="BX86" s="58"/>
      <c r="BY86" s="59"/>
      <c r="BZ86" s="72">
        <f t="shared" si="18"/>
        <v>0</v>
      </c>
      <c r="CA86" s="72">
        <f t="shared" si="10"/>
        <v>0</v>
      </c>
      <c r="CB86" s="72">
        <f t="shared" si="11"/>
        <v>0.5</v>
      </c>
      <c r="CC86" s="72">
        <f t="shared" si="12"/>
        <v>0</v>
      </c>
      <c r="CD86" s="72">
        <f t="shared" si="13"/>
        <v>0.5</v>
      </c>
      <c r="CE86" s="72">
        <f t="shared" si="14"/>
        <v>0.5</v>
      </c>
      <c r="CF86" s="72">
        <f t="shared" si="15"/>
        <v>0.5</v>
      </c>
      <c r="CG86" s="72">
        <f t="shared" si="16"/>
        <v>1</v>
      </c>
    </row>
    <row r="87" spans="2:85" ht="47.25" x14ac:dyDescent="0.25">
      <c r="B87" s="99"/>
      <c r="C87" s="99"/>
      <c r="D87" s="99"/>
      <c r="E87" s="99"/>
      <c r="F87" s="100"/>
      <c r="G87" s="100"/>
      <c r="H87" s="100"/>
      <c r="I87" s="101"/>
      <c r="J87" s="99"/>
      <c r="K87" s="102" t="s">
        <v>602</v>
      </c>
      <c r="L87" s="103" t="s">
        <v>603</v>
      </c>
      <c r="M87" s="104" t="s">
        <v>78</v>
      </c>
      <c r="N87" s="105">
        <v>4</v>
      </c>
      <c r="O87" s="106" t="s">
        <v>604</v>
      </c>
      <c r="P87" s="107"/>
      <c r="Q87" s="107"/>
      <c r="R87" s="108"/>
      <c r="S87" s="108"/>
      <c r="T87" s="103" t="s">
        <v>586</v>
      </c>
      <c r="U87" s="108"/>
      <c r="V87" s="109"/>
      <c r="W87" s="110">
        <v>44986</v>
      </c>
      <c r="X87" s="110">
        <v>45291</v>
      </c>
      <c r="Y87" s="105"/>
      <c r="Z87" s="105"/>
      <c r="AA87" s="105">
        <v>1</v>
      </c>
      <c r="AB87" s="105"/>
      <c r="AC87" s="105"/>
      <c r="AD87" s="105">
        <v>1</v>
      </c>
      <c r="AE87" s="105"/>
      <c r="AF87" s="105"/>
      <c r="AG87" s="105">
        <v>1</v>
      </c>
      <c r="AH87" s="105"/>
      <c r="AI87" s="105"/>
      <c r="AJ87" s="105">
        <v>1</v>
      </c>
      <c r="AK87" s="105">
        <f t="shared" si="19"/>
        <v>4</v>
      </c>
      <c r="AL87" s="58"/>
      <c r="AM87" s="58"/>
      <c r="AN87" s="58"/>
      <c r="AO87" s="58"/>
      <c r="AP87" s="58"/>
      <c r="AQ87" s="58"/>
      <c r="AR87" s="58">
        <v>0</v>
      </c>
      <c r="AS87" s="58"/>
      <c r="AT87" s="58"/>
      <c r="AU87" s="59" t="s">
        <v>328</v>
      </c>
      <c r="AV87" s="58"/>
      <c r="AW87" s="58"/>
      <c r="AX87" s="58"/>
      <c r="AY87" s="58"/>
      <c r="AZ87" s="58"/>
      <c r="BA87" s="58"/>
      <c r="BB87" s="58">
        <v>2</v>
      </c>
      <c r="BC87" s="58" t="s">
        <v>605</v>
      </c>
      <c r="BD87" s="58"/>
      <c r="BE87" s="59" t="s">
        <v>255</v>
      </c>
      <c r="BF87" s="58"/>
      <c r="BG87" s="58"/>
      <c r="BH87" s="58"/>
      <c r="BI87" s="58"/>
      <c r="BJ87" s="58"/>
      <c r="BK87" s="58"/>
      <c r="BL87" s="58"/>
      <c r="BM87" s="58"/>
      <c r="BN87" s="58"/>
      <c r="BO87" s="59"/>
      <c r="BP87" s="58"/>
      <c r="BQ87" s="58"/>
      <c r="BR87" s="58"/>
      <c r="BS87" s="58"/>
      <c r="BT87" s="58"/>
      <c r="BU87" s="58"/>
      <c r="BV87" s="58"/>
      <c r="BW87" s="58"/>
      <c r="BX87" s="58"/>
      <c r="BY87" s="59"/>
      <c r="BZ87" s="72">
        <f t="shared" si="18"/>
        <v>0</v>
      </c>
      <c r="CA87" s="72">
        <f t="shared" si="10"/>
        <v>0.25</v>
      </c>
      <c r="CB87" s="72">
        <f t="shared" si="11"/>
        <v>0.5</v>
      </c>
      <c r="CC87" s="72">
        <f t="shared" si="12"/>
        <v>0.5</v>
      </c>
      <c r="CD87" s="72">
        <f t="shared" si="13"/>
        <v>0.5</v>
      </c>
      <c r="CE87" s="72">
        <f t="shared" si="14"/>
        <v>0.75</v>
      </c>
      <c r="CF87" s="72">
        <f t="shared" si="15"/>
        <v>0.5</v>
      </c>
      <c r="CG87" s="72">
        <f t="shared" si="16"/>
        <v>1</v>
      </c>
    </row>
    <row r="88" spans="2:85" ht="47.25" x14ac:dyDescent="0.25">
      <c r="B88" s="99"/>
      <c r="C88" s="99"/>
      <c r="D88" s="99"/>
      <c r="E88" s="99"/>
      <c r="F88" s="100"/>
      <c r="G88" s="100"/>
      <c r="H88" s="100"/>
      <c r="I88" s="101"/>
      <c r="J88" s="99"/>
      <c r="K88" s="102" t="s">
        <v>606</v>
      </c>
      <c r="L88" s="103" t="s">
        <v>607</v>
      </c>
      <c r="M88" s="104" t="s">
        <v>78</v>
      </c>
      <c r="N88" s="105">
        <v>20</v>
      </c>
      <c r="O88" s="106" t="s">
        <v>608</v>
      </c>
      <c r="P88" s="107"/>
      <c r="Q88" s="107"/>
      <c r="R88" s="108"/>
      <c r="S88" s="108"/>
      <c r="T88" s="103" t="s">
        <v>586</v>
      </c>
      <c r="U88" s="108"/>
      <c r="V88" s="109"/>
      <c r="W88" s="110">
        <v>45078</v>
      </c>
      <c r="X88" s="110">
        <v>45291</v>
      </c>
      <c r="Y88" s="105"/>
      <c r="Z88" s="105"/>
      <c r="AA88" s="105"/>
      <c r="AB88" s="105"/>
      <c r="AC88" s="105"/>
      <c r="AD88" s="105">
        <v>10</v>
      </c>
      <c r="AE88" s="105"/>
      <c r="AF88" s="105"/>
      <c r="AG88" s="105"/>
      <c r="AH88" s="105"/>
      <c r="AI88" s="105"/>
      <c r="AJ88" s="105">
        <v>10</v>
      </c>
      <c r="AK88" s="105">
        <f t="shared" si="19"/>
        <v>20</v>
      </c>
      <c r="AL88" s="58"/>
      <c r="AM88" s="58"/>
      <c r="AN88" s="58"/>
      <c r="AO88" s="58"/>
      <c r="AP88" s="58"/>
      <c r="AQ88" s="58"/>
      <c r="AR88" s="58"/>
      <c r="AS88" s="58"/>
      <c r="AT88" s="58"/>
      <c r="AU88" s="59"/>
      <c r="AV88" s="58"/>
      <c r="AW88" s="58"/>
      <c r="AX88" s="58"/>
      <c r="AY88" s="58"/>
      <c r="AZ88" s="58"/>
      <c r="BA88" s="58"/>
      <c r="BB88" s="58">
        <v>0</v>
      </c>
      <c r="BC88" s="58"/>
      <c r="BD88" s="58"/>
      <c r="BE88" s="59" t="s">
        <v>328</v>
      </c>
      <c r="BF88" s="58"/>
      <c r="BG88" s="58"/>
      <c r="BH88" s="58"/>
      <c r="BI88" s="58"/>
      <c r="BJ88" s="58"/>
      <c r="BK88" s="58"/>
      <c r="BL88" s="58"/>
      <c r="BM88" s="58"/>
      <c r="BN88" s="58"/>
      <c r="BO88" s="59"/>
      <c r="BP88" s="58"/>
      <c r="BQ88" s="58"/>
      <c r="BR88" s="58"/>
      <c r="BS88" s="58"/>
      <c r="BT88" s="58"/>
      <c r="BU88" s="58"/>
      <c r="BV88" s="58"/>
      <c r="BW88" s="58"/>
      <c r="BX88" s="58"/>
      <c r="BY88" s="59"/>
      <c r="BZ88" s="72">
        <f t="shared" si="18"/>
        <v>0</v>
      </c>
      <c r="CA88" s="72">
        <f t="shared" si="10"/>
        <v>0</v>
      </c>
      <c r="CB88" s="72">
        <f t="shared" si="11"/>
        <v>0</v>
      </c>
      <c r="CC88" s="72">
        <f t="shared" si="12"/>
        <v>0.5</v>
      </c>
      <c r="CD88" s="72">
        <f t="shared" si="13"/>
        <v>0</v>
      </c>
      <c r="CE88" s="72">
        <f t="shared" si="14"/>
        <v>0.5</v>
      </c>
      <c r="CF88" s="72">
        <f t="shared" si="15"/>
        <v>0</v>
      </c>
      <c r="CG88" s="72">
        <f t="shared" si="16"/>
        <v>1</v>
      </c>
    </row>
    <row r="89" spans="2:85" ht="47.25" x14ac:dyDescent="0.25">
      <c r="B89" s="99"/>
      <c r="C89" s="99"/>
      <c r="D89" s="99"/>
      <c r="E89" s="99"/>
      <c r="F89" s="100"/>
      <c r="G89" s="100"/>
      <c r="H89" s="100"/>
      <c r="I89" s="101"/>
      <c r="J89" s="99"/>
      <c r="K89" s="102" t="s">
        <v>609</v>
      </c>
      <c r="L89" s="103" t="s">
        <v>610</v>
      </c>
      <c r="M89" s="104" t="s">
        <v>78</v>
      </c>
      <c r="N89" s="105">
        <v>25</v>
      </c>
      <c r="O89" s="106" t="s">
        <v>611</v>
      </c>
      <c r="P89" s="107"/>
      <c r="Q89" s="107"/>
      <c r="R89" s="108"/>
      <c r="S89" s="108"/>
      <c r="T89" s="103" t="s">
        <v>586</v>
      </c>
      <c r="U89" s="108"/>
      <c r="V89" s="109"/>
      <c r="W89" s="110">
        <v>45078</v>
      </c>
      <c r="X89" s="110">
        <v>45291</v>
      </c>
      <c r="Y89" s="105"/>
      <c r="Z89" s="105"/>
      <c r="AA89" s="105"/>
      <c r="AB89" s="105"/>
      <c r="AC89" s="105"/>
      <c r="AD89" s="105">
        <v>12</v>
      </c>
      <c r="AE89" s="105"/>
      <c r="AF89" s="105"/>
      <c r="AG89" s="105"/>
      <c r="AH89" s="105"/>
      <c r="AI89" s="105"/>
      <c r="AJ89" s="105">
        <v>13</v>
      </c>
      <c r="AK89" s="105">
        <f t="shared" si="19"/>
        <v>25</v>
      </c>
      <c r="AL89" s="58"/>
      <c r="AM89" s="58"/>
      <c r="AN89" s="58"/>
      <c r="AO89" s="58"/>
      <c r="AP89" s="58"/>
      <c r="AQ89" s="58"/>
      <c r="AR89" s="58"/>
      <c r="AS89" s="58"/>
      <c r="AT89" s="58"/>
      <c r="AU89" s="59"/>
      <c r="AV89" s="58"/>
      <c r="AW89" s="58"/>
      <c r="AX89" s="58"/>
      <c r="AY89" s="58"/>
      <c r="AZ89" s="58"/>
      <c r="BA89" s="58"/>
      <c r="BB89" s="58">
        <v>12</v>
      </c>
      <c r="BC89" s="58" t="s">
        <v>590</v>
      </c>
      <c r="BD89" s="58"/>
      <c r="BE89" s="59" t="s">
        <v>255</v>
      </c>
      <c r="BF89" s="58"/>
      <c r="BG89" s="58"/>
      <c r="BH89" s="58"/>
      <c r="BI89" s="58"/>
      <c r="BJ89" s="58"/>
      <c r="BK89" s="58"/>
      <c r="BL89" s="58"/>
      <c r="BM89" s="58"/>
      <c r="BN89" s="58"/>
      <c r="BO89" s="59"/>
      <c r="BP89" s="58"/>
      <c r="BQ89" s="58"/>
      <c r="BR89" s="58"/>
      <c r="BS89" s="58"/>
      <c r="BT89" s="58"/>
      <c r="BU89" s="58"/>
      <c r="BV89" s="58"/>
      <c r="BW89" s="58"/>
      <c r="BX89" s="58"/>
      <c r="BY89" s="59"/>
      <c r="BZ89" s="72">
        <f t="shared" si="18"/>
        <v>0</v>
      </c>
      <c r="CA89" s="72">
        <f t="shared" si="10"/>
        <v>0</v>
      </c>
      <c r="CB89" s="72">
        <f t="shared" si="11"/>
        <v>0.48</v>
      </c>
      <c r="CC89" s="72">
        <f t="shared" si="12"/>
        <v>0.48</v>
      </c>
      <c r="CD89" s="72">
        <f t="shared" si="13"/>
        <v>0.48</v>
      </c>
      <c r="CE89" s="72">
        <f t="shared" si="14"/>
        <v>0.48</v>
      </c>
      <c r="CF89" s="72">
        <f t="shared" si="15"/>
        <v>0.48</v>
      </c>
      <c r="CG89" s="72">
        <f t="shared" si="16"/>
        <v>1</v>
      </c>
    </row>
    <row r="90" spans="2:85" ht="78.75" x14ac:dyDescent="0.25">
      <c r="B90" s="87" t="s">
        <v>75</v>
      </c>
      <c r="C90" s="87" t="s">
        <v>31</v>
      </c>
      <c r="D90" s="87" t="s">
        <v>31</v>
      </c>
      <c r="E90" s="87" t="s">
        <v>105</v>
      </c>
      <c r="F90" s="87" t="s">
        <v>82</v>
      </c>
      <c r="G90" s="87" t="s">
        <v>270</v>
      </c>
      <c r="H90" s="88" t="s">
        <v>612</v>
      </c>
      <c r="I90" s="89">
        <v>21</v>
      </c>
      <c r="J90" s="87" t="s">
        <v>613</v>
      </c>
      <c r="K90" s="90"/>
      <c r="L90" s="91"/>
      <c r="M90" s="92" t="s">
        <v>78</v>
      </c>
      <c r="N90" s="93">
        <v>4</v>
      </c>
      <c r="O90" s="94"/>
      <c r="P90" s="95"/>
      <c r="Q90" s="94"/>
      <c r="R90" s="94" t="s">
        <v>15</v>
      </c>
      <c r="S90" s="94" t="s">
        <v>36</v>
      </c>
      <c r="T90" s="94" t="s">
        <v>614</v>
      </c>
      <c r="U90" s="96" t="s">
        <v>86</v>
      </c>
      <c r="V90" s="97"/>
      <c r="W90" s="98">
        <v>44941</v>
      </c>
      <c r="X90" s="98">
        <v>45275</v>
      </c>
      <c r="Y90" s="93"/>
      <c r="Z90" s="93"/>
      <c r="AA90" s="93"/>
      <c r="AB90" s="93"/>
      <c r="AC90" s="93"/>
      <c r="AD90" s="93">
        <v>6</v>
      </c>
      <c r="AE90" s="93"/>
      <c r="AF90" s="93"/>
      <c r="AG90" s="93"/>
      <c r="AH90" s="93"/>
      <c r="AI90" s="93"/>
      <c r="AJ90" s="93"/>
      <c r="AK90" s="93"/>
      <c r="AL90" s="58"/>
      <c r="AM90" s="58"/>
      <c r="AN90" s="58"/>
      <c r="AO90" s="58"/>
      <c r="AP90" s="58"/>
      <c r="AQ90" s="58"/>
      <c r="AR90" s="58"/>
      <c r="AS90" s="58"/>
      <c r="AT90" s="58"/>
      <c r="AU90" s="59"/>
      <c r="AV90" s="58"/>
      <c r="AW90" s="58"/>
      <c r="AX90" s="58"/>
      <c r="AY90" s="58"/>
      <c r="AZ90" s="58"/>
      <c r="BA90" s="58"/>
      <c r="BB90" s="58"/>
      <c r="BC90" s="58"/>
      <c r="BD90" s="58"/>
      <c r="BE90" s="59"/>
      <c r="BF90" s="58"/>
      <c r="BG90" s="58"/>
      <c r="BH90" s="58"/>
      <c r="BI90" s="58"/>
      <c r="BJ90" s="58"/>
      <c r="BK90" s="58"/>
      <c r="BL90" s="58"/>
      <c r="BM90" s="58"/>
      <c r="BN90" s="58"/>
      <c r="BO90" s="59"/>
      <c r="BP90" s="58"/>
      <c r="BQ90" s="58"/>
      <c r="BR90" s="58"/>
      <c r="BS90" s="58"/>
      <c r="BT90" s="58"/>
      <c r="BU90" s="58"/>
      <c r="BV90" s="58"/>
      <c r="BW90" s="58"/>
      <c r="BX90" s="58"/>
      <c r="BY90" s="59"/>
      <c r="BZ90" s="72" t="str">
        <f t="shared" si="18"/>
        <v xml:space="preserve"> </v>
      </c>
      <c r="CA90" s="72" t="str">
        <f t="shared" si="10"/>
        <v xml:space="preserve"> </v>
      </c>
      <c r="CB90" s="72" t="str">
        <f t="shared" si="11"/>
        <v xml:space="preserve"> </v>
      </c>
      <c r="CC90" s="72" t="str">
        <f t="shared" si="12"/>
        <v xml:space="preserve"> </v>
      </c>
      <c r="CD90" s="72" t="str">
        <f t="shared" si="13"/>
        <v xml:space="preserve"> </v>
      </c>
      <c r="CE90" s="72" t="str">
        <f t="shared" si="14"/>
        <v xml:space="preserve"> </v>
      </c>
      <c r="CF90" s="72" t="str">
        <f t="shared" si="15"/>
        <v xml:space="preserve"> </v>
      </c>
      <c r="CG90" s="72" t="str">
        <f t="shared" si="16"/>
        <v xml:space="preserve"> </v>
      </c>
    </row>
    <row r="91" spans="2:85" ht="63" x14ac:dyDescent="0.25">
      <c r="B91" s="99"/>
      <c r="C91" s="99"/>
      <c r="D91" s="99"/>
      <c r="E91" s="99"/>
      <c r="F91" s="100"/>
      <c r="G91" s="100"/>
      <c r="H91" s="100"/>
      <c r="I91" s="101"/>
      <c r="J91" s="99"/>
      <c r="K91" s="102" t="s">
        <v>615</v>
      </c>
      <c r="L91" s="112" t="s">
        <v>616</v>
      </c>
      <c r="M91" s="104" t="s">
        <v>78</v>
      </c>
      <c r="N91" s="105">
        <v>4</v>
      </c>
      <c r="O91" s="106" t="s">
        <v>617</v>
      </c>
      <c r="P91" s="107"/>
      <c r="Q91" s="107"/>
      <c r="R91" s="108"/>
      <c r="S91" s="108"/>
      <c r="T91" s="103" t="s">
        <v>614</v>
      </c>
      <c r="U91" s="108"/>
      <c r="V91" s="109"/>
      <c r="W91" s="110">
        <v>44941</v>
      </c>
      <c r="X91" s="110">
        <v>45275</v>
      </c>
      <c r="Y91" s="105"/>
      <c r="Z91" s="105"/>
      <c r="AA91" s="105"/>
      <c r="AB91" s="105">
        <v>1</v>
      </c>
      <c r="AC91" s="105"/>
      <c r="AD91" s="105">
        <v>1</v>
      </c>
      <c r="AE91" s="105"/>
      <c r="AF91" s="105"/>
      <c r="AG91" s="105">
        <v>1</v>
      </c>
      <c r="AH91" s="105"/>
      <c r="AI91" s="105">
        <v>1</v>
      </c>
      <c r="AJ91" s="105"/>
      <c r="AK91" s="105">
        <f t="shared" ref="AK91" si="20">SUM(Y91:AJ91)</f>
        <v>4</v>
      </c>
      <c r="AL91" s="58"/>
      <c r="AM91" s="58"/>
      <c r="AN91" s="58"/>
      <c r="AO91" s="58"/>
      <c r="AP91" s="58"/>
      <c r="AQ91" s="58"/>
      <c r="AR91" s="58"/>
      <c r="AS91" s="58"/>
      <c r="AT91" s="58"/>
      <c r="AU91" s="59"/>
      <c r="AV91" s="58"/>
      <c r="AW91" s="58"/>
      <c r="AX91" s="58"/>
      <c r="AY91" s="58"/>
      <c r="AZ91" s="58"/>
      <c r="BA91" s="58"/>
      <c r="BB91" s="58">
        <v>1</v>
      </c>
      <c r="BC91" s="58" t="s">
        <v>618</v>
      </c>
      <c r="BD91" s="58"/>
      <c r="BE91" s="59" t="s">
        <v>619</v>
      </c>
      <c r="BF91" s="58"/>
      <c r="BG91" s="58"/>
      <c r="BH91" s="58"/>
      <c r="BI91" s="58"/>
      <c r="BJ91" s="58"/>
      <c r="BK91" s="58"/>
      <c r="BL91" s="58"/>
      <c r="BM91" s="58"/>
      <c r="BN91" s="58"/>
      <c r="BO91" s="59"/>
      <c r="BP91" s="58"/>
      <c r="BQ91" s="58"/>
      <c r="BR91" s="58"/>
      <c r="BS91" s="58"/>
      <c r="BT91" s="58"/>
      <c r="BU91" s="58"/>
      <c r="BV91" s="58"/>
      <c r="BW91" s="58"/>
      <c r="BX91" s="58"/>
      <c r="BY91" s="59"/>
      <c r="BZ91" s="72">
        <f t="shared" si="18"/>
        <v>0</v>
      </c>
      <c r="CA91" s="72">
        <f t="shared" si="10"/>
        <v>0</v>
      </c>
      <c r="CB91" s="72">
        <f t="shared" si="11"/>
        <v>0.25</v>
      </c>
      <c r="CC91" s="72">
        <f t="shared" si="12"/>
        <v>0.5</v>
      </c>
      <c r="CD91" s="72">
        <f t="shared" si="13"/>
        <v>0.25</v>
      </c>
      <c r="CE91" s="72">
        <f t="shared" si="14"/>
        <v>0.75</v>
      </c>
      <c r="CF91" s="72">
        <f t="shared" si="15"/>
        <v>0.25</v>
      </c>
      <c r="CG91" s="72">
        <f t="shared" si="16"/>
        <v>1</v>
      </c>
    </row>
    <row r="92" spans="2:85" ht="110.25" x14ac:dyDescent="0.25">
      <c r="B92" s="87" t="s">
        <v>75</v>
      </c>
      <c r="C92" s="87" t="s">
        <v>31</v>
      </c>
      <c r="D92" s="87" t="s">
        <v>31</v>
      </c>
      <c r="E92" s="87" t="s">
        <v>83</v>
      </c>
      <c r="F92" s="87" t="s">
        <v>122</v>
      </c>
      <c r="G92" s="87" t="s">
        <v>261</v>
      </c>
      <c r="H92" s="88" t="s">
        <v>262</v>
      </c>
      <c r="I92" s="89">
        <v>22</v>
      </c>
      <c r="J92" s="87" t="s">
        <v>620</v>
      </c>
      <c r="K92" s="90"/>
      <c r="L92" s="91"/>
      <c r="M92" s="92" t="s">
        <v>78</v>
      </c>
      <c r="N92" s="93">
        <v>6</v>
      </c>
      <c r="O92" s="94"/>
      <c r="P92" s="95"/>
      <c r="Q92" s="94"/>
      <c r="R92" s="94" t="s">
        <v>15</v>
      </c>
      <c r="S92" s="94" t="s">
        <v>36</v>
      </c>
      <c r="T92" s="94" t="s">
        <v>614</v>
      </c>
      <c r="U92" s="96" t="s">
        <v>86</v>
      </c>
      <c r="V92" s="97"/>
      <c r="W92" s="98">
        <v>44958</v>
      </c>
      <c r="X92" s="98">
        <v>45285</v>
      </c>
      <c r="Y92" s="93"/>
      <c r="Z92" s="93"/>
      <c r="AA92" s="93"/>
      <c r="AB92" s="93"/>
      <c r="AC92" s="93"/>
      <c r="AD92" s="93">
        <v>3</v>
      </c>
      <c r="AE92" s="93"/>
      <c r="AF92" s="93"/>
      <c r="AG92" s="93"/>
      <c r="AH92" s="93"/>
      <c r="AI92" s="93"/>
      <c r="AJ92" s="93"/>
      <c r="AK92" s="93"/>
      <c r="AL92" s="58"/>
      <c r="AM92" s="58"/>
      <c r="AN92" s="58"/>
      <c r="AO92" s="58"/>
      <c r="AP92" s="58"/>
      <c r="AQ92" s="58"/>
      <c r="AR92" s="58"/>
      <c r="AS92" s="58"/>
      <c r="AT92" s="58"/>
      <c r="AU92" s="59"/>
      <c r="AV92" s="58"/>
      <c r="AW92" s="58"/>
      <c r="AX92" s="58"/>
      <c r="AY92" s="58"/>
      <c r="AZ92" s="58"/>
      <c r="BA92" s="58"/>
      <c r="BB92" s="58"/>
      <c r="BC92" s="58"/>
      <c r="BD92" s="58"/>
      <c r="BE92" s="59"/>
      <c r="BF92" s="58"/>
      <c r="BG92" s="58"/>
      <c r="BH92" s="58"/>
      <c r="BI92" s="58"/>
      <c r="BJ92" s="58"/>
      <c r="BK92" s="58"/>
      <c r="BL92" s="58"/>
      <c r="BM92" s="58"/>
      <c r="BN92" s="58"/>
      <c r="BO92" s="59"/>
      <c r="BP92" s="58"/>
      <c r="BQ92" s="58"/>
      <c r="BR92" s="58"/>
      <c r="BS92" s="58"/>
      <c r="BT92" s="58"/>
      <c r="BU92" s="58"/>
      <c r="BV92" s="58"/>
      <c r="BW92" s="58"/>
      <c r="BX92" s="58"/>
      <c r="BY92" s="59"/>
      <c r="BZ92" s="72" t="str">
        <f t="shared" si="18"/>
        <v xml:space="preserve"> </v>
      </c>
      <c r="CA92" s="72" t="str">
        <f t="shared" si="10"/>
        <v xml:space="preserve"> </v>
      </c>
      <c r="CB92" s="72" t="str">
        <f t="shared" si="11"/>
        <v xml:space="preserve"> </v>
      </c>
      <c r="CC92" s="72" t="str">
        <f t="shared" si="12"/>
        <v xml:space="preserve"> </v>
      </c>
      <c r="CD92" s="72" t="str">
        <f t="shared" si="13"/>
        <v xml:space="preserve"> </v>
      </c>
      <c r="CE92" s="72" t="str">
        <f t="shared" si="14"/>
        <v xml:space="preserve"> </v>
      </c>
      <c r="CF92" s="72" t="str">
        <f t="shared" si="15"/>
        <v xml:space="preserve"> </v>
      </c>
      <c r="CG92" s="72" t="str">
        <f t="shared" si="16"/>
        <v xml:space="preserve"> </v>
      </c>
    </row>
    <row r="93" spans="2:85" ht="63" x14ac:dyDescent="0.25">
      <c r="B93" s="99"/>
      <c r="C93" s="99"/>
      <c r="D93" s="99"/>
      <c r="E93" s="99"/>
      <c r="F93" s="100"/>
      <c r="G93" s="100"/>
      <c r="H93" s="100"/>
      <c r="I93" s="101"/>
      <c r="J93" s="99"/>
      <c r="K93" s="102" t="s">
        <v>621</v>
      </c>
      <c r="L93" s="112" t="s">
        <v>622</v>
      </c>
      <c r="M93" s="104" t="s">
        <v>78</v>
      </c>
      <c r="N93" s="105">
        <v>6</v>
      </c>
      <c r="O93" s="106" t="s">
        <v>617</v>
      </c>
      <c r="P93" s="107"/>
      <c r="Q93" s="107"/>
      <c r="R93" s="108"/>
      <c r="S93" s="108"/>
      <c r="T93" s="103" t="s">
        <v>614</v>
      </c>
      <c r="U93" s="108"/>
      <c r="V93" s="109"/>
      <c r="W93" s="110">
        <v>44958</v>
      </c>
      <c r="X93" s="110">
        <v>45285</v>
      </c>
      <c r="Y93" s="105"/>
      <c r="Z93" s="105"/>
      <c r="AA93" s="105"/>
      <c r="AB93" s="105">
        <v>1</v>
      </c>
      <c r="AC93" s="105"/>
      <c r="AD93" s="105"/>
      <c r="AE93" s="105">
        <v>1</v>
      </c>
      <c r="AF93" s="105"/>
      <c r="AG93" s="105">
        <v>1</v>
      </c>
      <c r="AH93" s="105">
        <v>1</v>
      </c>
      <c r="AI93" s="105">
        <v>1</v>
      </c>
      <c r="AJ93" s="105">
        <v>1</v>
      </c>
      <c r="AK93" s="105">
        <f t="shared" ref="AK93" si="21">SUM(Y93:AJ93)</f>
        <v>6</v>
      </c>
      <c r="AL93" s="58"/>
      <c r="AM93" s="58"/>
      <c r="AN93" s="58"/>
      <c r="AO93" s="58"/>
      <c r="AP93" s="58"/>
      <c r="AQ93" s="58"/>
      <c r="AR93" s="58"/>
      <c r="AS93" s="58"/>
      <c r="AT93" s="58"/>
      <c r="AU93" s="59"/>
      <c r="AV93" s="58"/>
      <c r="AW93" s="58"/>
      <c r="AX93" s="58"/>
      <c r="AY93" s="58"/>
      <c r="AZ93" s="58"/>
      <c r="BA93" s="58"/>
      <c r="BB93" s="58"/>
      <c r="BC93" s="58"/>
      <c r="BD93" s="58"/>
      <c r="BE93" s="59" t="s">
        <v>317</v>
      </c>
      <c r="BF93" s="58"/>
      <c r="BG93" s="58"/>
      <c r="BH93" s="58"/>
      <c r="BI93" s="58"/>
      <c r="BJ93" s="58"/>
      <c r="BK93" s="58"/>
      <c r="BL93" s="58"/>
      <c r="BM93" s="58"/>
      <c r="BN93" s="58"/>
      <c r="BO93" s="59"/>
      <c r="BP93" s="58"/>
      <c r="BQ93" s="58"/>
      <c r="BR93" s="58"/>
      <c r="BS93" s="58"/>
      <c r="BT93" s="58"/>
      <c r="BU93" s="58"/>
      <c r="BV93" s="58"/>
      <c r="BW93" s="58"/>
      <c r="BX93" s="58"/>
      <c r="BY93" s="59"/>
      <c r="BZ93" s="72">
        <f t="shared" si="18"/>
        <v>0</v>
      </c>
      <c r="CA93" s="72">
        <f t="shared" si="10"/>
        <v>0</v>
      </c>
      <c r="CB93" s="72">
        <f t="shared" si="11"/>
        <v>0</v>
      </c>
      <c r="CC93" s="72">
        <f t="shared" si="12"/>
        <v>0.16666666666666666</v>
      </c>
      <c r="CD93" s="72">
        <f t="shared" si="13"/>
        <v>0</v>
      </c>
      <c r="CE93" s="72">
        <f t="shared" si="14"/>
        <v>0.5</v>
      </c>
      <c r="CF93" s="72">
        <f t="shared" si="15"/>
        <v>0</v>
      </c>
      <c r="CG93" s="72">
        <f t="shared" si="16"/>
        <v>1</v>
      </c>
    </row>
    <row r="94" spans="2:85" ht="78.75" x14ac:dyDescent="0.25">
      <c r="B94" s="87" t="s">
        <v>75</v>
      </c>
      <c r="C94" s="87" t="s">
        <v>31</v>
      </c>
      <c r="D94" s="87" t="s">
        <v>31</v>
      </c>
      <c r="E94" s="87" t="s">
        <v>97</v>
      </c>
      <c r="F94" s="87" t="s">
        <v>122</v>
      </c>
      <c r="G94" s="87" t="s">
        <v>261</v>
      </c>
      <c r="H94" s="88" t="s">
        <v>262</v>
      </c>
      <c r="I94" s="89">
        <v>23</v>
      </c>
      <c r="J94" s="87" t="s">
        <v>623</v>
      </c>
      <c r="K94" s="90"/>
      <c r="L94" s="91"/>
      <c r="M94" s="92" t="s">
        <v>78</v>
      </c>
      <c r="N94" s="93">
        <v>1</v>
      </c>
      <c r="O94" s="94"/>
      <c r="P94" s="95"/>
      <c r="Q94" s="94"/>
      <c r="R94" s="94" t="s">
        <v>15</v>
      </c>
      <c r="S94" s="94" t="s">
        <v>36</v>
      </c>
      <c r="T94" s="94" t="s">
        <v>614</v>
      </c>
      <c r="U94" s="96" t="s">
        <v>91</v>
      </c>
      <c r="V94" s="97"/>
      <c r="W94" s="98">
        <v>45017</v>
      </c>
      <c r="X94" s="98">
        <v>45275</v>
      </c>
      <c r="Y94" s="93"/>
      <c r="Z94" s="93"/>
      <c r="AA94" s="93"/>
      <c r="AB94" s="93"/>
      <c r="AC94" s="93">
        <v>1</v>
      </c>
      <c r="AD94" s="93"/>
      <c r="AE94" s="93"/>
      <c r="AF94" s="93"/>
      <c r="AG94" s="93"/>
      <c r="AH94" s="93"/>
      <c r="AI94" s="93"/>
      <c r="AJ94" s="93"/>
      <c r="AK94" s="93"/>
      <c r="AL94" s="58"/>
      <c r="AM94" s="58"/>
      <c r="AN94" s="58"/>
      <c r="AO94" s="58"/>
      <c r="AP94" s="58"/>
      <c r="AQ94" s="58"/>
      <c r="AR94" s="58"/>
      <c r="AS94" s="58"/>
      <c r="AT94" s="58"/>
      <c r="AU94" s="59"/>
      <c r="AV94" s="58"/>
      <c r="AW94" s="58"/>
      <c r="AX94" s="58"/>
      <c r="AY94" s="58"/>
      <c r="AZ94" s="58"/>
      <c r="BA94" s="58"/>
      <c r="BB94" s="58"/>
      <c r="BC94" s="58"/>
      <c r="BD94" s="58"/>
      <c r="BE94" s="59"/>
      <c r="BF94" s="58"/>
      <c r="BG94" s="58"/>
      <c r="BH94" s="58"/>
      <c r="BI94" s="58"/>
      <c r="BJ94" s="58"/>
      <c r="BK94" s="58"/>
      <c r="BL94" s="58"/>
      <c r="BM94" s="58"/>
      <c r="BN94" s="58"/>
      <c r="BO94" s="59"/>
      <c r="BP94" s="58"/>
      <c r="BQ94" s="58"/>
      <c r="BR94" s="58"/>
      <c r="BS94" s="58"/>
      <c r="BT94" s="58"/>
      <c r="BU94" s="58"/>
      <c r="BV94" s="58"/>
      <c r="BW94" s="58"/>
      <c r="BX94" s="58"/>
      <c r="BY94" s="59"/>
      <c r="BZ94" s="72" t="str">
        <f t="shared" si="18"/>
        <v xml:space="preserve"> </v>
      </c>
      <c r="CA94" s="72" t="str">
        <f t="shared" si="10"/>
        <v xml:space="preserve"> </v>
      </c>
      <c r="CB94" s="72" t="str">
        <f t="shared" si="11"/>
        <v xml:space="preserve"> </v>
      </c>
      <c r="CC94" s="72" t="str">
        <f t="shared" si="12"/>
        <v xml:space="preserve"> </v>
      </c>
      <c r="CD94" s="72" t="str">
        <f t="shared" si="13"/>
        <v xml:space="preserve"> </v>
      </c>
      <c r="CE94" s="72" t="str">
        <f t="shared" si="14"/>
        <v xml:space="preserve"> </v>
      </c>
      <c r="CF94" s="72" t="str">
        <f t="shared" si="15"/>
        <v xml:space="preserve"> </v>
      </c>
      <c r="CG94" s="72" t="str">
        <f t="shared" si="16"/>
        <v xml:space="preserve"> </v>
      </c>
    </row>
    <row r="95" spans="2:85" ht="126" x14ac:dyDescent="0.25">
      <c r="B95" s="99"/>
      <c r="C95" s="99"/>
      <c r="D95" s="99"/>
      <c r="E95" s="99"/>
      <c r="F95" s="100"/>
      <c r="G95" s="100"/>
      <c r="H95" s="100"/>
      <c r="I95" s="101"/>
      <c r="J95" s="99"/>
      <c r="K95" s="102" t="s">
        <v>624</v>
      </c>
      <c r="L95" s="112" t="s">
        <v>625</v>
      </c>
      <c r="M95" s="104" t="s">
        <v>78</v>
      </c>
      <c r="N95" s="105">
        <v>1</v>
      </c>
      <c r="O95" s="106" t="s">
        <v>626</v>
      </c>
      <c r="P95" s="107"/>
      <c r="Q95" s="107"/>
      <c r="R95" s="108"/>
      <c r="S95" s="108"/>
      <c r="T95" s="103" t="s">
        <v>614</v>
      </c>
      <c r="U95" s="108"/>
      <c r="V95" s="109"/>
      <c r="W95" s="110">
        <v>45017</v>
      </c>
      <c r="X95" s="110">
        <v>45275</v>
      </c>
      <c r="Y95" s="105"/>
      <c r="Z95" s="105"/>
      <c r="AA95" s="105"/>
      <c r="AB95" s="105"/>
      <c r="AC95" s="105">
        <v>1</v>
      </c>
      <c r="AD95" s="105"/>
      <c r="AE95" s="105"/>
      <c r="AF95" s="105"/>
      <c r="AG95" s="105"/>
      <c r="AH95" s="105"/>
      <c r="AI95" s="105"/>
      <c r="AJ95" s="105"/>
      <c r="AK95" s="105">
        <f t="shared" ref="AK95" si="22">SUM(Y95:AJ95)</f>
        <v>1</v>
      </c>
      <c r="AL95" s="58"/>
      <c r="AM95" s="58"/>
      <c r="AN95" s="58"/>
      <c r="AO95" s="58"/>
      <c r="AP95" s="58"/>
      <c r="AQ95" s="58"/>
      <c r="AR95" s="58"/>
      <c r="AS95" s="58"/>
      <c r="AT95" s="58"/>
      <c r="AU95" s="59"/>
      <c r="AV95" s="58"/>
      <c r="AW95" s="58"/>
      <c r="AX95" s="58"/>
      <c r="AY95" s="58">
        <v>1</v>
      </c>
      <c r="AZ95" s="58" t="s">
        <v>627</v>
      </c>
      <c r="BA95" s="58" t="s">
        <v>628</v>
      </c>
      <c r="BB95" s="58"/>
      <c r="BC95" s="58"/>
      <c r="BD95" s="58"/>
      <c r="BE95" s="59" t="s">
        <v>255</v>
      </c>
      <c r="BF95" s="58"/>
      <c r="BG95" s="58"/>
      <c r="BH95" s="58"/>
      <c r="BI95" s="58"/>
      <c r="BJ95" s="58"/>
      <c r="BK95" s="58"/>
      <c r="BL95" s="58"/>
      <c r="BM95" s="58"/>
      <c r="BN95" s="58"/>
      <c r="BO95" s="59"/>
      <c r="BP95" s="58"/>
      <c r="BQ95" s="58"/>
      <c r="BR95" s="58"/>
      <c r="BS95" s="58"/>
      <c r="BT95" s="58"/>
      <c r="BU95" s="58"/>
      <c r="BV95" s="58"/>
      <c r="BW95" s="58"/>
      <c r="BX95" s="58"/>
      <c r="BY95" s="59"/>
      <c r="BZ95" s="72">
        <f t="shared" si="18"/>
        <v>0</v>
      </c>
      <c r="CA95" s="72">
        <f t="shared" si="10"/>
        <v>0</v>
      </c>
      <c r="CB95" s="72">
        <f t="shared" si="11"/>
        <v>1</v>
      </c>
      <c r="CC95" s="72">
        <f t="shared" si="12"/>
        <v>1</v>
      </c>
      <c r="CD95" s="72">
        <f t="shared" si="13"/>
        <v>1</v>
      </c>
      <c r="CE95" s="72">
        <f t="shared" si="14"/>
        <v>1</v>
      </c>
      <c r="CF95" s="72">
        <f t="shared" si="15"/>
        <v>1</v>
      </c>
      <c r="CG95" s="72">
        <f t="shared" si="16"/>
        <v>1</v>
      </c>
    </row>
    <row r="96" spans="2:85" ht="94.5" x14ac:dyDescent="0.25">
      <c r="B96" s="87" t="s">
        <v>92</v>
      </c>
      <c r="C96" s="87" t="s">
        <v>31</v>
      </c>
      <c r="D96" s="87" t="s">
        <v>31</v>
      </c>
      <c r="E96" s="87" t="s">
        <v>97</v>
      </c>
      <c r="F96" s="87" t="s">
        <v>122</v>
      </c>
      <c r="G96" s="87" t="s">
        <v>261</v>
      </c>
      <c r="H96" s="87" t="s">
        <v>629</v>
      </c>
      <c r="I96" s="87">
        <v>24</v>
      </c>
      <c r="J96" s="87" t="s">
        <v>630</v>
      </c>
      <c r="K96" s="91"/>
      <c r="L96" s="91"/>
      <c r="M96" s="92" t="s">
        <v>78</v>
      </c>
      <c r="N96" s="92">
        <v>5</v>
      </c>
      <c r="O96" s="92"/>
      <c r="P96" s="92"/>
      <c r="Q96" s="92"/>
      <c r="R96" s="92" t="s">
        <v>15</v>
      </c>
      <c r="S96" s="92" t="s">
        <v>36</v>
      </c>
      <c r="T96" s="92" t="s">
        <v>614</v>
      </c>
      <c r="U96" s="92" t="s">
        <v>86</v>
      </c>
      <c r="V96" s="92"/>
      <c r="W96" s="110">
        <v>44929</v>
      </c>
      <c r="X96" s="110">
        <v>45285</v>
      </c>
      <c r="Y96" s="92"/>
      <c r="Z96" s="92"/>
      <c r="AA96" s="92"/>
      <c r="AB96" s="92"/>
      <c r="AC96" s="92">
        <v>1</v>
      </c>
      <c r="AD96" s="92"/>
      <c r="AE96" s="92"/>
      <c r="AF96" s="92"/>
      <c r="AG96" s="92"/>
      <c r="AH96" s="92"/>
      <c r="AI96" s="92"/>
      <c r="AJ96" s="92"/>
      <c r="AK96" s="92"/>
      <c r="AL96" s="58"/>
      <c r="AM96" s="58"/>
      <c r="AN96" s="58"/>
      <c r="AO96" s="58"/>
      <c r="AP96" s="58"/>
      <c r="AQ96" s="58"/>
      <c r="AR96" s="58"/>
      <c r="AS96" s="58"/>
      <c r="AT96" s="58"/>
      <c r="AU96" s="59"/>
      <c r="AV96" s="58"/>
      <c r="AW96" s="58"/>
      <c r="AX96" s="58"/>
      <c r="AY96" s="58"/>
      <c r="AZ96" s="58"/>
      <c r="BA96" s="58"/>
      <c r="BB96" s="58"/>
      <c r="BC96" s="58"/>
      <c r="BD96" s="58"/>
      <c r="BE96" s="59"/>
      <c r="BF96" s="58"/>
      <c r="BG96" s="58"/>
      <c r="BH96" s="58"/>
      <c r="BI96" s="58"/>
      <c r="BJ96" s="58"/>
      <c r="BK96" s="58"/>
      <c r="BL96" s="58"/>
      <c r="BM96" s="58"/>
      <c r="BN96" s="58"/>
      <c r="BO96" s="59"/>
      <c r="BP96" s="58"/>
      <c r="BQ96" s="58"/>
      <c r="BR96" s="58"/>
      <c r="BS96" s="58"/>
      <c r="BT96" s="58"/>
      <c r="BU96" s="58"/>
      <c r="BV96" s="58"/>
      <c r="BW96" s="58"/>
      <c r="BX96" s="58"/>
      <c r="BY96" s="59"/>
      <c r="BZ96" s="72" t="str">
        <f t="shared" si="18"/>
        <v xml:space="preserve"> </v>
      </c>
      <c r="CA96" s="72" t="str">
        <f t="shared" si="10"/>
        <v xml:space="preserve"> </v>
      </c>
      <c r="CB96" s="72" t="str">
        <f t="shared" si="11"/>
        <v xml:space="preserve"> </v>
      </c>
      <c r="CC96" s="72" t="str">
        <f t="shared" si="12"/>
        <v xml:space="preserve"> </v>
      </c>
      <c r="CD96" s="72" t="str">
        <f t="shared" si="13"/>
        <v xml:space="preserve"> </v>
      </c>
      <c r="CE96" s="72" t="str">
        <f t="shared" si="14"/>
        <v xml:space="preserve"> </v>
      </c>
      <c r="CF96" s="72" t="str">
        <f t="shared" si="15"/>
        <v xml:space="preserve"> </v>
      </c>
      <c r="CG96" s="72" t="str">
        <f t="shared" si="16"/>
        <v xml:space="preserve"> </v>
      </c>
    </row>
    <row r="97" spans="2:85" ht="63" x14ac:dyDescent="0.25">
      <c r="B97" s="90"/>
      <c r="C97" s="90"/>
      <c r="D97" s="90"/>
      <c r="E97" s="90"/>
      <c r="F97" s="90"/>
      <c r="G97" s="90"/>
      <c r="H97" s="90"/>
      <c r="I97" s="90"/>
      <c r="J97" s="90"/>
      <c r="K97" s="106" t="s">
        <v>631</v>
      </c>
      <c r="L97" s="106" t="s">
        <v>632</v>
      </c>
      <c r="M97" s="106" t="s">
        <v>78</v>
      </c>
      <c r="N97" s="106">
        <v>5</v>
      </c>
      <c r="O97" s="106" t="s">
        <v>633</v>
      </c>
      <c r="P97" s="108"/>
      <c r="Q97" s="108"/>
      <c r="R97" s="108"/>
      <c r="S97" s="108"/>
      <c r="T97" s="103" t="s">
        <v>614</v>
      </c>
      <c r="U97" s="108"/>
      <c r="V97" s="109"/>
      <c r="W97" s="110">
        <v>44929</v>
      </c>
      <c r="X97" s="110">
        <v>45285</v>
      </c>
      <c r="Y97" s="105"/>
      <c r="Z97" s="105"/>
      <c r="AA97" s="105"/>
      <c r="AB97" s="105"/>
      <c r="AC97" s="105">
        <v>1</v>
      </c>
      <c r="AD97" s="105">
        <v>1</v>
      </c>
      <c r="AE97" s="105"/>
      <c r="AF97" s="105"/>
      <c r="AG97" s="105">
        <v>1</v>
      </c>
      <c r="AH97" s="105">
        <v>1</v>
      </c>
      <c r="AI97" s="105"/>
      <c r="AJ97" s="105">
        <v>1</v>
      </c>
      <c r="AK97" s="105">
        <f t="shared" ref="AK97" si="23">SUM(Y97:AJ97)</f>
        <v>5</v>
      </c>
      <c r="AL97" s="58"/>
      <c r="AM97" s="58"/>
      <c r="AN97" s="58"/>
      <c r="AO97" s="58"/>
      <c r="AP97" s="58"/>
      <c r="AQ97" s="58"/>
      <c r="AR97" s="58"/>
      <c r="AS97" s="58"/>
      <c r="AT97" s="58"/>
      <c r="AU97" s="59"/>
      <c r="AV97" s="58"/>
      <c r="AW97" s="58"/>
      <c r="AX97" s="58"/>
      <c r="AY97" s="133">
        <v>1</v>
      </c>
      <c r="AZ97" s="133" t="s">
        <v>634</v>
      </c>
      <c r="BA97" s="58"/>
      <c r="BB97" s="58"/>
      <c r="BC97" s="58"/>
      <c r="BD97" s="58"/>
      <c r="BE97" s="59" t="s">
        <v>619</v>
      </c>
      <c r="BF97" s="58"/>
      <c r="BG97" s="58"/>
      <c r="BH97" s="58"/>
      <c r="BI97" s="58"/>
      <c r="BJ97" s="58"/>
      <c r="BK97" s="58"/>
      <c r="BL97" s="58"/>
      <c r="BM97" s="58"/>
      <c r="BN97" s="58"/>
      <c r="BO97" s="59"/>
      <c r="BP97" s="58"/>
      <c r="BQ97" s="58"/>
      <c r="BR97" s="58"/>
      <c r="BS97" s="58"/>
      <c r="BT97" s="58"/>
      <c r="BU97" s="58"/>
      <c r="BV97" s="58"/>
      <c r="BW97" s="58"/>
      <c r="BX97" s="58"/>
      <c r="BY97" s="59"/>
      <c r="BZ97" s="72">
        <f t="shared" si="18"/>
        <v>0</v>
      </c>
      <c r="CA97" s="72">
        <f t="shared" si="10"/>
        <v>0</v>
      </c>
      <c r="CB97" s="72">
        <f t="shared" si="11"/>
        <v>0.2</v>
      </c>
      <c r="CC97" s="72">
        <f t="shared" si="12"/>
        <v>0.4</v>
      </c>
      <c r="CD97" s="72">
        <f t="shared" si="13"/>
        <v>0.2</v>
      </c>
      <c r="CE97" s="72">
        <f t="shared" si="14"/>
        <v>0.6</v>
      </c>
      <c r="CF97" s="72">
        <f t="shared" si="15"/>
        <v>0.2</v>
      </c>
      <c r="CG97" s="72">
        <f t="shared" si="16"/>
        <v>1</v>
      </c>
    </row>
    <row r="98" spans="2:85" ht="78.75" x14ac:dyDescent="0.25">
      <c r="B98" s="87" t="s">
        <v>95</v>
      </c>
      <c r="C98" s="87" t="s">
        <v>29</v>
      </c>
      <c r="D98" s="87" t="s">
        <v>29</v>
      </c>
      <c r="E98" s="87" t="s">
        <v>101</v>
      </c>
      <c r="F98" s="87" t="s">
        <v>122</v>
      </c>
      <c r="G98" s="87" t="s">
        <v>270</v>
      </c>
      <c r="H98" s="88" t="s">
        <v>271</v>
      </c>
      <c r="I98" s="89">
        <v>25</v>
      </c>
      <c r="J98" s="87" t="s">
        <v>635</v>
      </c>
      <c r="K98" s="90"/>
      <c r="L98" s="91"/>
      <c r="M98" s="92" t="s">
        <v>78</v>
      </c>
      <c r="N98" s="93">
        <v>3</v>
      </c>
      <c r="O98" s="94"/>
      <c r="P98" s="95"/>
      <c r="Q98" s="94"/>
      <c r="R98" s="94" t="s">
        <v>14</v>
      </c>
      <c r="S98" s="94" t="s">
        <v>35</v>
      </c>
      <c r="T98" s="94" t="s">
        <v>636</v>
      </c>
      <c r="U98" s="96" t="s">
        <v>91</v>
      </c>
      <c r="V98" s="97"/>
      <c r="W98" s="98">
        <v>44986</v>
      </c>
      <c r="X98" s="98">
        <v>45230</v>
      </c>
      <c r="Y98" s="93"/>
      <c r="Z98" s="93"/>
      <c r="AA98" s="93"/>
      <c r="AB98" s="93"/>
      <c r="AC98" s="93"/>
      <c r="AD98" s="93"/>
      <c r="AE98" s="93"/>
      <c r="AF98" s="93"/>
      <c r="AG98" s="93"/>
      <c r="AH98" s="93"/>
      <c r="AI98" s="93"/>
      <c r="AJ98" s="93"/>
      <c r="AK98" s="93"/>
      <c r="AL98" s="58"/>
      <c r="AM98" s="58"/>
      <c r="AN98" s="58"/>
      <c r="AO98" s="58"/>
      <c r="AP98" s="58"/>
      <c r="AQ98" s="58"/>
      <c r="AR98" s="58"/>
      <c r="AS98" s="58"/>
      <c r="AT98" s="58"/>
      <c r="AU98" s="59"/>
      <c r="AV98" s="58"/>
      <c r="AW98" s="58"/>
      <c r="AX98" s="58"/>
      <c r="AY98" s="58"/>
      <c r="AZ98" s="58"/>
      <c r="BA98" s="58"/>
      <c r="BB98" s="58"/>
      <c r="BC98" s="58"/>
      <c r="BD98" s="58"/>
      <c r="BE98" s="59"/>
      <c r="BF98" s="58"/>
      <c r="BG98" s="58"/>
      <c r="BH98" s="58"/>
      <c r="BI98" s="58"/>
      <c r="BJ98" s="58"/>
      <c r="BK98" s="58"/>
      <c r="BL98" s="58"/>
      <c r="BM98" s="58"/>
      <c r="BN98" s="58"/>
      <c r="BO98" s="59"/>
      <c r="BP98" s="58"/>
      <c r="BQ98" s="58"/>
      <c r="BR98" s="58"/>
      <c r="BS98" s="58"/>
      <c r="BT98" s="58"/>
      <c r="BU98" s="58"/>
      <c r="BV98" s="58"/>
      <c r="BW98" s="58"/>
      <c r="BX98" s="58"/>
      <c r="BY98" s="59"/>
      <c r="BZ98" s="72" t="str">
        <f t="shared" si="18"/>
        <v xml:space="preserve"> </v>
      </c>
      <c r="CA98" s="72" t="str">
        <f t="shared" si="10"/>
        <v xml:space="preserve"> </v>
      </c>
      <c r="CB98" s="72" t="str">
        <f t="shared" si="11"/>
        <v xml:space="preserve"> </v>
      </c>
      <c r="CC98" s="72" t="str">
        <f t="shared" si="12"/>
        <v xml:space="preserve"> </v>
      </c>
      <c r="CD98" s="72" t="str">
        <f t="shared" si="13"/>
        <v xml:space="preserve"> </v>
      </c>
      <c r="CE98" s="72" t="str">
        <f t="shared" si="14"/>
        <v xml:space="preserve"> </v>
      </c>
      <c r="CF98" s="72" t="str">
        <f t="shared" si="15"/>
        <v xml:space="preserve"> </v>
      </c>
      <c r="CG98" s="72" t="str">
        <f t="shared" si="16"/>
        <v xml:space="preserve"> </v>
      </c>
    </row>
    <row r="99" spans="2:85" ht="362.25" x14ac:dyDescent="0.25">
      <c r="B99" s="99"/>
      <c r="C99" s="99"/>
      <c r="D99" s="99"/>
      <c r="E99" s="99"/>
      <c r="F99" s="100"/>
      <c r="G99" s="100"/>
      <c r="H99" s="100"/>
      <c r="I99" s="101"/>
      <c r="J99" s="99"/>
      <c r="K99" s="102" t="s">
        <v>637</v>
      </c>
      <c r="L99" s="103" t="s">
        <v>638</v>
      </c>
      <c r="M99" s="104" t="s">
        <v>78</v>
      </c>
      <c r="N99" s="105">
        <v>3</v>
      </c>
      <c r="O99" s="106" t="s">
        <v>639</v>
      </c>
      <c r="P99" s="107"/>
      <c r="Q99" s="107"/>
      <c r="R99" s="108"/>
      <c r="S99" s="108"/>
      <c r="T99" s="113" t="s">
        <v>636</v>
      </c>
      <c r="U99" s="108"/>
      <c r="V99" s="109"/>
      <c r="W99" s="110">
        <v>44986</v>
      </c>
      <c r="X99" s="110">
        <v>45230</v>
      </c>
      <c r="Y99" s="105"/>
      <c r="Z99" s="105"/>
      <c r="AA99" s="105"/>
      <c r="AB99" s="105">
        <v>1</v>
      </c>
      <c r="AC99" s="105"/>
      <c r="AD99" s="105"/>
      <c r="AE99" s="105">
        <v>1</v>
      </c>
      <c r="AF99" s="105"/>
      <c r="AG99" s="105"/>
      <c r="AH99" s="105">
        <v>1</v>
      </c>
      <c r="AI99" s="105"/>
      <c r="AJ99" s="105"/>
      <c r="AK99" s="105">
        <f t="shared" ref="AK99" si="24">SUM(Y99:AJ99)</f>
        <v>3</v>
      </c>
      <c r="AL99" s="58"/>
      <c r="AM99" s="58"/>
      <c r="AN99" s="58"/>
      <c r="AO99" s="58"/>
      <c r="AP99" s="58"/>
      <c r="AQ99" s="58"/>
      <c r="AR99" s="58"/>
      <c r="AS99" s="58"/>
      <c r="AT99" s="58"/>
      <c r="AU99" s="59"/>
      <c r="AV99" s="58">
        <v>1</v>
      </c>
      <c r="AW99" s="58" t="s">
        <v>640</v>
      </c>
      <c r="AX99" s="58" t="s">
        <v>641</v>
      </c>
      <c r="AY99" s="58"/>
      <c r="AZ99" s="58"/>
      <c r="BA99" s="58"/>
      <c r="BB99" s="141">
        <v>1</v>
      </c>
      <c r="BC99" s="58" t="s">
        <v>642</v>
      </c>
      <c r="BD99" s="58" t="s">
        <v>643</v>
      </c>
      <c r="BE99" s="59" t="s">
        <v>251</v>
      </c>
      <c r="BF99" s="58"/>
      <c r="BG99" s="58"/>
      <c r="BH99" s="58"/>
      <c r="BI99" s="58"/>
      <c r="BJ99" s="58"/>
      <c r="BK99" s="58"/>
      <c r="BL99" s="58"/>
      <c r="BM99" s="58"/>
      <c r="BN99" s="58"/>
      <c r="BO99" s="59"/>
      <c r="BP99" s="58"/>
      <c r="BQ99" s="58"/>
      <c r="BR99" s="58"/>
      <c r="BS99" s="58"/>
      <c r="BT99" s="58"/>
      <c r="BU99" s="58"/>
      <c r="BV99" s="58"/>
      <c r="BW99" s="58"/>
      <c r="BX99" s="58"/>
      <c r="BY99" s="59"/>
      <c r="BZ99" s="72">
        <f t="shared" si="18"/>
        <v>0</v>
      </c>
      <c r="CA99" s="72">
        <f t="shared" si="10"/>
        <v>0</v>
      </c>
      <c r="CB99" s="72">
        <f t="shared" si="11"/>
        <v>0.66666666666666663</v>
      </c>
      <c r="CC99" s="72">
        <f t="shared" si="12"/>
        <v>0.33333333333333331</v>
      </c>
      <c r="CD99" s="72">
        <f t="shared" si="13"/>
        <v>0.66666666666666663</v>
      </c>
      <c r="CE99" s="72">
        <f t="shared" si="14"/>
        <v>0.66666666666666663</v>
      </c>
      <c r="CF99" s="72">
        <f t="shared" si="15"/>
        <v>0.66666666666666663</v>
      </c>
      <c r="CG99" s="72">
        <f t="shared" si="16"/>
        <v>1</v>
      </c>
    </row>
    <row r="100" spans="2:85" ht="78.75" x14ac:dyDescent="0.25">
      <c r="B100" s="87" t="s">
        <v>95</v>
      </c>
      <c r="C100" s="87" t="s">
        <v>29</v>
      </c>
      <c r="D100" s="87" t="s">
        <v>29</v>
      </c>
      <c r="E100" s="87" t="s">
        <v>101</v>
      </c>
      <c r="F100" s="87" t="s">
        <v>122</v>
      </c>
      <c r="G100" s="87" t="s">
        <v>270</v>
      </c>
      <c r="H100" s="88" t="s">
        <v>271</v>
      </c>
      <c r="I100" s="89">
        <v>26</v>
      </c>
      <c r="J100" s="87" t="s">
        <v>644</v>
      </c>
      <c r="K100" s="90"/>
      <c r="L100" s="91"/>
      <c r="M100" s="92" t="s">
        <v>78</v>
      </c>
      <c r="N100" s="93">
        <v>1</v>
      </c>
      <c r="O100" s="94"/>
      <c r="P100" s="95"/>
      <c r="Q100" s="94"/>
      <c r="R100" s="94" t="s">
        <v>14</v>
      </c>
      <c r="S100" s="94" t="s">
        <v>35</v>
      </c>
      <c r="T100" s="94" t="s">
        <v>636</v>
      </c>
      <c r="U100" s="96" t="s">
        <v>91</v>
      </c>
      <c r="V100" s="97"/>
      <c r="W100" s="98">
        <v>44986</v>
      </c>
      <c r="X100" s="98">
        <v>45077</v>
      </c>
      <c r="Y100" s="93"/>
      <c r="Z100" s="93"/>
      <c r="AA100" s="93"/>
      <c r="AB100" s="93"/>
      <c r="AC100" s="93"/>
      <c r="AD100" s="93"/>
      <c r="AE100" s="93"/>
      <c r="AF100" s="93"/>
      <c r="AG100" s="93"/>
      <c r="AH100" s="93"/>
      <c r="AI100" s="93"/>
      <c r="AJ100" s="93"/>
      <c r="AK100" s="93"/>
      <c r="AL100" s="58"/>
      <c r="AM100" s="58"/>
      <c r="AN100" s="58"/>
      <c r="AO100" s="58"/>
      <c r="AP100" s="58"/>
      <c r="AQ100" s="58"/>
      <c r="AR100" s="58"/>
      <c r="AS100" s="58"/>
      <c r="AT100" s="58"/>
      <c r="AU100" s="59"/>
      <c r="AV100" s="58"/>
      <c r="AW100" s="58"/>
      <c r="AX100" s="58"/>
      <c r="AY100" s="58"/>
      <c r="AZ100" s="58"/>
      <c r="BA100" s="58"/>
      <c r="BB100" s="58"/>
      <c r="BC100" s="58"/>
      <c r="BD100" s="58"/>
      <c r="BE100" s="59"/>
      <c r="BF100" s="58"/>
      <c r="BG100" s="58"/>
      <c r="BH100" s="58"/>
      <c r="BI100" s="58"/>
      <c r="BJ100" s="58"/>
      <c r="BK100" s="58"/>
      <c r="BL100" s="58"/>
      <c r="BM100" s="58"/>
      <c r="BN100" s="58"/>
      <c r="BO100" s="59"/>
      <c r="BP100" s="58"/>
      <c r="BQ100" s="58"/>
      <c r="BR100" s="58"/>
      <c r="BS100" s="58"/>
      <c r="BT100" s="58"/>
      <c r="BU100" s="58"/>
      <c r="BV100" s="58"/>
      <c r="BW100" s="58"/>
      <c r="BX100" s="58"/>
      <c r="BY100" s="59"/>
      <c r="BZ100" s="72" t="str">
        <f t="shared" si="18"/>
        <v xml:space="preserve"> </v>
      </c>
      <c r="CA100" s="72" t="str">
        <f t="shared" si="10"/>
        <v xml:space="preserve"> </v>
      </c>
      <c r="CB100" s="72" t="str">
        <f t="shared" si="11"/>
        <v xml:space="preserve"> </v>
      </c>
      <c r="CC100" s="72" t="str">
        <f t="shared" si="12"/>
        <v xml:space="preserve"> </v>
      </c>
      <c r="CD100" s="72" t="str">
        <f t="shared" si="13"/>
        <v xml:space="preserve"> </v>
      </c>
      <c r="CE100" s="72" t="str">
        <f t="shared" si="14"/>
        <v xml:space="preserve"> </v>
      </c>
      <c r="CF100" s="72" t="str">
        <f t="shared" si="15"/>
        <v xml:space="preserve"> </v>
      </c>
      <c r="CG100" s="72" t="str">
        <f t="shared" si="16"/>
        <v xml:space="preserve"> </v>
      </c>
    </row>
    <row r="101" spans="2:85" ht="236.25" customHeight="1" x14ac:dyDescent="0.25">
      <c r="B101" s="99"/>
      <c r="C101" s="99"/>
      <c r="D101" s="99"/>
      <c r="E101" s="99"/>
      <c r="F101" s="100"/>
      <c r="G101" s="100"/>
      <c r="H101" s="100"/>
      <c r="I101" s="101"/>
      <c r="J101" s="99"/>
      <c r="K101" s="102" t="s">
        <v>645</v>
      </c>
      <c r="L101" s="103" t="s">
        <v>646</v>
      </c>
      <c r="M101" s="104" t="s">
        <v>78</v>
      </c>
      <c r="N101" s="105">
        <v>1</v>
      </c>
      <c r="O101" s="106" t="s">
        <v>647</v>
      </c>
      <c r="P101" s="107"/>
      <c r="Q101" s="107"/>
      <c r="R101" s="108"/>
      <c r="S101" s="108"/>
      <c r="T101" s="113" t="s">
        <v>636</v>
      </c>
      <c r="U101" s="108"/>
      <c r="V101" s="109"/>
      <c r="W101" s="110">
        <v>44958</v>
      </c>
      <c r="X101" s="110">
        <v>45077</v>
      </c>
      <c r="Y101" s="105"/>
      <c r="Z101" s="105"/>
      <c r="AA101" s="105"/>
      <c r="AB101" s="105"/>
      <c r="AC101" s="105">
        <v>1</v>
      </c>
      <c r="AD101" s="105"/>
      <c r="AE101" s="105"/>
      <c r="AF101" s="105"/>
      <c r="AG101" s="105"/>
      <c r="AH101" s="105"/>
      <c r="AI101" s="105"/>
      <c r="AJ101" s="105"/>
      <c r="AK101" s="105">
        <f t="shared" ref="AK101" si="25">SUM(Y101:AJ101)</f>
        <v>1</v>
      </c>
      <c r="AL101" s="58"/>
      <c r="AM101" s="58"/>
      <c r="AN101" s="58"/>
      <c r="AO101" s="58"/>
      <c r="AP101" s="58"/>
      <c r="AQ101" s="58"/>
      <c r="AR101" s="58"/>
      <c r="AS101" s="58"/>
      <c r="AT101" s="58"/>
      <c r="AU101" s="59"/>
      <c r="AV101" s="58"/>
      <c r="AW101" s="58"/>
      <c r="AX101" s="58"/>
      <c r="AY101" s="58">
        <v>0</v>
      </c>
      <c r="AZ101" s="58"/>
      <c r="BA101" s="58"/>
      <c r="BB101" s="58">
        <v>1</v>
      </c>
      <c r="BC101" s="58" t="s">
        <v>648</v>
      </c>
      <c r="BD101" s="58" t="s">
        <v>649</v>
      </c>
      <c r="BE101" s="59" t="s">
        <v>251</v>
      </c>
      <c r="BF101" s="58"/>
      <c r="BG101" s="58"/>
      <c r="BH101" s="58"/>
      <c r="BI101" s="58"/>
      <c r="BJ101" s="58"/>
      <c r="BK101" s="58"/>
      <c r="BL101" s="58"/>
      <c r="BM101" s="58"/>
      <c r="BN101" s="58"/>
      <c r="BO101" s="59"/>
      <c r="BP101" s="58"/>
      <c r="BQ101" s="58"/>
      <c r="BR101" s="58"/>
      <c r="BS101" s="58"/>
      <c r="BT101" s="58"/>
      <c r="BU101" s="58"/>
      <c r="BV101" s="58"/>
      <c r="BW101" s="58"/>
      <c r="BX101" s="58"/>
      <c r="BY101" s="59"/>
      <c r="BZ101" s="72">
        <f t="shared" si="18"/>
        <v>0</v>
      </c>
      <c r="CA101" s="72">
        <f t="shared" si="10"/>
        <v>0</v>
      </c>
      <c r="CB101" s="72">
        <f t="shared" si="11"/>
        <v>1</v>
      </c>
      <c r="CC101" s="72">
        <f t="shared" si="12"/>
        <v>1</v>
      </c>
      <c r="CD101" s="72">
        <f t="shared" si="13"/>
        <v>1</v>
      </c>
      <c r="CE101" s="72">
        <f t="shared" si="14"/>
        <v>1</v>
      </c>
      <c r="CF101" s="72">
        <f t="shared" si="15"/>
        <v>1</v>
      </c>
      <c r="CG101" s="72">
        <f t="shared" si="16"/>
        <v>1</v>
      </c>
    </row>
    <row r="102" spans="2:85" ht="78.75" x14ac:dyDescent="0.25">
      <c r="B102" s="87" t="s">
        <v>95</v>
      </c>
      <c r="C102" s="87" t="s">
        <v>29</v>
      </c>
      <c r="D102" s="87" t="s">
        <v>29</v>
      </c>
      <c r="E102" s="87" t="s">
        <v>101</v>
      </c>
      <c r="F102" s="87" t="s">
        <v>122</v>
      </c>
      <c r="G102" s="87" t="s">
        <v>270</v>
      </c>
      <c r="H102" s="88" t="s">
        <v>271</v>
      </c>
      <c r="I102" s="89">
        <v>27</v>
      </c>
      <c r="J102" s="87" t="s">
        <v>650</v>
      </c>
      <c r="K102" s="90"/>
      <c r="L102" s="91"/>
      <c r="M102" s="92" t="s">
        <v>78</v>
      </c>
      <c r="N102" s="93">
        <v>1</v>
      </c>
      <c r="O102" s="94"/>
      <c r="P102" s="95"/>
      <c r="Q102" s="94"/>
      <c r="R102" s="94" t="s">
        <v>14</v>
      </c>
      <c r="S102" s="94" t="s">
        <v>35</v>
      </c>
      <c r="T102" s="94" t="s">
        <v>636</v>
      </c>
      <c r="U102" s="96" t="s">
        <v>91</v>
      </c>
      <c r="V102" s="97"/>
      <c r="W102" s="98">
        <v>44986</v>
      </c>
      <c r="X102" s="98">
        <v>45044</v>
      </c>
      <c r="Y102" s="93"/>
      <c r="Z102" s="93"/>
      <c r="AA102" s="93"/>
      <c r="AB102" s="93"/>
      <c r="AC102" s="93"/>
      <c r="AD102" s="93"/>
      <c r="AE102" s="93"/>
      <c r="AF102" s="93"/>
      <c r="AG102" s="93"/>
      <c r="AH102" s="93"/>
      <c r="AI102" s="93"/>
      <c r="AJ102" s="93"/>
      <c r="AK102" s="93"/>
      <c r="AL102" s="58"/>
      <c r="AM102" s="58"/>
      <c r="AN102" s="58"/>
      <c r="AO102" s="58"/>
      <c r="AP102" s="58"/>
      <c r="AQ102" s="58"/>
      <c r="AR102" s="58"/>
      <c r="AS102" s="58"/>
      <c r="AT102" s="58"/>
      <c r="AU102" s="59"/>
      <c r="AV102" s="58"/>
      <c r="AW102" s="58"/>
      <c r="AX102" s="58"/>
      <c r="AY102" s="58"/>
      <c r="AZ102" s="58"/>
      <c r="BA102" s="58"/>
      <c r="BB102" s="58"/>
      <c r="BC102" s="58"/>
      <c r="BD102" s="58"/>
      <c r="BE102" s="59"/>
      <c r="BF102" s="58"/>
      <c r="BG102" s="58"/>
      <c r="BH102" s="58"/>
      <c r="BI102" s="58"/>
      <c r="BJ102" s="58"/>
      <c r="BK102" s="58"/>
      <c r="BL102" s="58"/>
      <c r="BM102" s="58"/>
      <c r="BN102" s="58"/>
      <c r="BO102" s="59"/>
      <c r="BP102" s="58"/>
      <c r="BQ102" s="58"/>
      <c r="BR102" s="58"/>
      <c r="BS102" s="58"/>
      <c r="BT102" s="58"/>
      <c r="BU102" s="58"/>
      <c r="BV102" s="58"/>
      <c r="BW102" s="58"/>
      <c r="BX102" s="58"/>
      <c r="BY102" s="59"/>
      <c r="BZ102" s="72" t="str">
        <f t="shared" si="18"/>
        <v xml:space="preserve"> </v>
      </c>
      <c r="CA102" s="72" t="str">
        <f t="shared" si="10"/>
        <v xml:space="preserve"> </v>
      </c>
      <c r="CB102" s="72" t="str">
        <f t="shared" si="11"/>
        <v xml:space="preserve"> </v>
      </c>
      <c r="CC102" s="72" t="str">
        <f t="shared" si="12"/>
        <v xml:space="preserve"> </v>
      </c>
      <c r="CD102" s="72" t="str">
        <f t="shared" si="13"/>
        <v xml:space="preserve"> </v>
      </c>
      <c r="CE102" s="72" t="str">
        <f t="shared" si="14"/>
        <v xml:space="preserve"> </v>
      </c>
      <c r="CF102" s="72" t="str">
        <f t="shared" si="15"/>
        <v xml:space="preserve"> </v>
      </c>
      <c r="CG102" s="72" t="str">
        <f t="shared" si="16"/>
        <v xml:space="preserve"> </v>
      </c>
    </row>
    <row r="103" spans="2:85" ht="252" x14ac:dyDescent="0.25">
      <c r="B103" s="99"/>
      <c r="C103" s="99"/>
      <c r="D103" s="99"/>
      <c r="E103" s="99"/>
      <c r="F103" s="100"/>
      <c r="G103" s="100"/>
      <c r="H103" s="100"/>
      <c r="I103" s="101"/>
      <c r="J103" s="99"/>
      <c r="K103" s="102" t="s">
        <v>651</v>
      </c>
      <c r="L103" s="103" t="s">
        <v>652</v>
      </c>
      <c r="M103" s="104" t="s">
        <v>78</v>
      </c>
      <c r="N103" s="105">
        <v>1</v>
      </c>
      <c r="O103" s="106" t="s">
        <v>653</v>
      </c>
      <c r="P103" s="107"/>
      <c r="Q103" s="107"/>
      <c r="R103" s="108"/>
      <c r="S103" s="108"/>
      <c r="T103" s="113" t="s">
        <v>636</v>
      </c>
      <c r="U103" s="108"/>
      <c r="V103" s="109"/>
      <c r="W103" s="110">
        <v>45139</v>
      </c>
      <c r="X103" s="110">
        <v>45169</v>
      </c>
      <c r="Y103" s="105"/>
      <c r="Z103" s="105"/>
      <c r="AA103" s="105"/>
      <c r="AB103" s="105"/>
      <c r="AC103" s="105"/>
      <c r="AD103" s="105"/>
      <c r="AE103" s="105"/>
      <c r="AF103" s="105">
        <v>1</v>
      </c>
      <c r="AG103" s="105"/>
      <c r="AH103" s="105"/>
      <c r="AI103" s="105"/>
      <c r="AJ103" s="105"/>
      <c r="AK103" s="105">
        <f t="shared" ref="AK103:AK104" si="26">SUM(Y103:AJ103)</f>
        <v>1</v>
      </c>
      <c r="AL103" s="58"/>
      <c r="AM103" s="58"/>
      <c r="AN103" s="58"/>
      <c r="AO103" s="58"/>
      <c r="AP103" s="58"/>
      <c r="AQ103" s="58"/>
      <c r="AR103" s="58"/>
      <c r="AS103" s="58"/>
      <c r="AT103" s="58"/>
      <c r="AU103" s="59"/>
      <c r="AV103" s="58"/>
      <c r="AW103" s="58"/>
      <c r="AX103" s="58"/>
      <c r="AY103" s="58"/>
      <c r="AZ103" s="58"/>
      <c r="BA103" s="58"/>
      <c r="BB103" s="58">
        <v>1</v>
      </c>
      <c r="BC103" s="58" t="s">
        <v>654</v>
      </c>
      <c r="BD103" s="58" t="s">
        <v>655</v>
      </c>
      <c r="BE103" s="59" t="s">
        <v>251</v>
      </c>
      <c r="BF103" s="58"/>
      <c r="BG103" s="58"/>
      <c r="BH103" s="58"/>
      <c r="BI103" s="58"/>
      <c r="BJ103" s="58"/>
      <c r="BK103" s="58"/>
      <c r="BL103" s="58"/>
      <c r="BM103" s="58"/>
      <c r="BN103" s="58"/>
      <c r="BO103" s="59"/>
      <c r="BP103" s="58"/>
      <c r="BQ103" s="58"/>
      <c r="BR103" s="58"/>
      <c r="BS103" s="58"/>
      <c r="BT103" s="58"/>
      <c r="BU103" s="58"/>
      <c r="BV103" s="58"/>
      <c r="BW103" s="58"/>
      <c r="BX103" s="58"/>
      <c r="BY103" s="59"/>
      <c r="BZ103" s="72">
        <f t="shared" si="18"/>
        <v>0</v>
      </c>
      <c r="CA103" s="72">
        <f t="shared" si="10"/>
        <v>0</v>
      </c>
      <c r="CB103" s="72">
        <f t="shared" si="11"/>
        <v>1</v>
      </c>
      <c r="CC103" s="72">
        <f t="shared" si="12"/>
        <v>0</v>
      </c>
      <c r="CD103" s="72">
        <f t="shared" si="13"/>
        <v>1</v>
      </c>
      <c r="CE103" s="72">
        <f t="shared" si="14"/>
        <v>1</v>
      </c>
      <c r="CF103" s="72">
        <f t="shared" si="15"/>
        <v>1</v>
      </c>
      <c r="CG103" s="72">
        <f t="shared" si="16"/>
        <v>1</v>
      </c>
    </row>
    <row r="104" spans="2:85" ht="315" x14ac:dyDescent="0.25">
      <c r="B104" s="99"/>
      <c r="C104" s="99"/>
      <c r="D104" s="99"/>
      <c r="E104" s="99"/>
      <c r="F104" s="100"/>
      <c r="G104" s="100"/>
      <c r="H104" s="100"/>
      <c r="I104" s="101"/>
      <c r="J104" s="99"/>
      <c r="K104" s="102" t="s">
        <v>656</v>
      </c>
      <c r="L104" s="103" t="s">
        <v>657</v>
      </c>
      <c r="M104" s="104" t="s">
        <v>78</v>
      </c>
      <c r="N104" s="105">
        <v>1</v>
      </c>
      <c r="O104" s="106" t="s">
        <v>658</v>
      </c>
      <c r="P104" s="107"/>
      <c r="Q104" s="107"/>
      <c r="R104" s="108"/>
      <c r="S104" s="108"/>
      <c r="T104" s="113" t="s">
        <v>636</v>
      </c>
      <c r="U104" s="108"/>
      <c r="V104" s="109"/>
      <c r="W104" s="110">
        <v>45019</v>
      </c>
      <c r="X104" s="110">
        <v>45044</v>
      </c>
      <c r="Y104" s="105"/>
      <c r="Z104" s="105"/>
      <c r="AA104" s="105"/>
      <c r="AB104" s="105">
        <v>1</v>
      </c>
      <c r="AC104" s="105"/>
      <c r="AD104" s="105"/>
      <c r="AE104" s="105"/>
      <c r="AF104" s="105"/>
      <c r="AG104" s="105"/>
      <c r="AH104" s="105"/>
      <c r="AI104" s="105"/>
      <c r="AJ104" s="105"/>
      <c r="AK104" s="105">
        <f t="shared" si="26"/>
        <v>1</v>
      </c>
      <c r="AL104" s="58"/>
      <c r="AM104" s="58"/>
      <c r="AN104" s="58"/>
      <c r="AO104" s="58"/>
      <c r="AP104" s="58"/>
      <c r="AQ104" s="58"/>
      <c r="AR104" s="58"/>
      <c r="AS104" s="58"/>
      <c r="AT104" s="58"/>
      <c r="AU104" s="59"/>
      <c r="AV104" s="58"/>
      <c r="AW104" s="58"/>
      <c r="AX104" s="58"/>
      <c r="AY104" s="58"/>
      <c r="AZ104" s="58"/>
      <c r="BA104" s="58"/>
      <c r="BB104" s="142">
        <v>0.5</v>
      </c>
      <c r="BC104" s="58" t="s">
        <v>659</v>
      </c>
      <c r="BD104" s="58" t="s">
        <v>660</v>
      </c>
      <c r="BE104" s="59" t="s">
        <v>661</v>
      </c>
      <c r="BF104" s="58"/>
      <c r="BG104" s="58"/>
      <c r="BH104" s="58"/>
      <c r="BI104" s="58"/>
      <c r="BJ104" s="58"/>
      <c r="BK104" s="58"/>
      <c r="BL104" s="58"/>
      <c r="BM104" s="58"/>
      <c r="BN104" s="58"/>
      <c r="BO104" s="59"/>
      <c r="BP104" s="58"/>
      <c r="BQ104" s="58"/>
      <c r="BR104" s="58"/>
      <c r="BS104" s="58"/>
      <c r="BT104" s="58"/>
      <c r="BU104" s="58"/>
      <c r="BV104" s="58"/>
      <c r="BW104" s="58"/>
      <c r="BX104" s="58"/>
      <c r="BY104" s="59"/>
      <c r="BZ104" s="72">
        <f t="shared" si="18"/>
        <v>0</v>
      </c>
      <c r="CA104" s="72">
        <f t="shared" si="10"/>
        <v>0</v>
      </c>
      <c r="CB104" s="72">
        <f t="shared" si="11"/>
        <v>0.5</v>
      </c>
      <c r="CC104" s="72">
        <f t="shared" si="12"/>
        <v>1</v>
      </c>
      <c r="CD104" s="72">
        <f t="shared" si="13"/>
        <v>0.5</v>
      </c>
      <c r="CE104" s="72">
        <f t="shared" si="14"/>
        <v>1</v>
      </c>
      <c r="CF104" s="72">
        <f t="shared" si="15"/>
        <v>0.5</v>
      </c>
      <c r="CG104" s="72">
        <f t="shared" si="16"/>
        <v>1</v>
      </c>
    </row>
    <row r="105" spans="2:85" ht="110.25" x14ac:dyDescent="0.25">
      <c r="B105" s="87" t="s">
        <v>75</v>
      </c>
      <c r="C105" s="87" t="s">
        <v>29</v>
      </c>
      <c r="D105" s="87" t="s">
        <v>29</v>
      </c>
      <c r="E105" s="87" t="s">
        <v>83</v>
      </c>
      <c r="F105" s="87" t="s">
        <v>122</v>
      </c>
      <c r="G105" s="87" t="s">
        <v>270</v>
      </c>
      <c r="H105" s="88" t="s">
        <v>271</v>
      </c>
      <c r="I105" s="89">
        <v>28</v>
      </c>
      <c r="J105" s="87" t="s">
        <v>662</v>
      </c>
      <c r="K105" s="90"/>
      <c r="L105" s="91"/>
      <c r="M105" s="92" t="s">
        <v>78</v>
      </c>
      <c r="N105" s="93">
        <v>50</v>
      </c>
      <c r="O105" s="94"/>
      <c r="P105" s="95"/>
      <c r="Q105" s="94"/>
      <c r="R105" s="94" t="s">
        <v>10</v>
      </c>
      <c r="S105" s="94" t="s">
        <v>34</v>
      </c>
      <c r="T105" s="94" t="s">
        <v>663</v>
      </c>
      <c r="U105" s="96" t="s">
        <v>91</v>
      </c>
      <c r="V105" s="97"/>
      <c r="W105" s="98">
        <v>44958</v>
      </c>
      <c r="X105" s="98">
        <v>45169</v>
      </c>
      <c r="Y105" s="93"/>
      <c r="Z105" s="93"/>
      <c r="AA105" s="93"/>
      <c r="AB105" s="93"/>
      <c r="AC105" s="93"/>
      <c r="AD105" s="93"/>
      <c r="AE105" s="93"/>
      <c r="AF105" s="93"/>
      <c r="AG105" s="93"/>
      <c r="AH105" s="93"/>
      <c r="AI105" s="93"/>
      <c r="AJ105" s="93"/>
      <c r="AK105" s="93"/>
      <c r="AL105" s="58">
        <v>0</v>
      </c>
      <c r="AM105" s="58"/>
      <c r="AN105" s="58"/>
      <c r="AO105" s="58">
        <v>0</v>
      </c>
      <c r="AP105" s="58"/>
      <c r="AQ105" s="58"/>
      <c r="AR105" s="58">
        <v>0</v>
      </c>
      <c r="AS105" s="58"/>
      <c r="AT105" s="58"/>
      <c r="AU105" s="59"/>
      <c r="AV105" s="58">
        <v>0</v>
      </c>
      <c r="AW105" s="58"/>
      <c r="AX105" s="58"/>
      <c r="AY105" s="58">
        <v>0</v>
      </c>
      <c r="AZ105" s="58"/>
      <c r="BA105" s="58"/>
      <c r="BB105" s="58">
        <v>70</v>
      </c>
      <c r="BC105" s="58" t="s">
        <v>664</v>
      </c>
      <c r="BD105" s="58"/>
      <c r="BE105" s="59"/>
      <c r="BF105" s="58"/>
      <c r="BG105" s="58"/>
      <c r="BH105" s="58"/>
      <c r="BI105" s="58"/>
      <c r="BJ105" s="58"/>
      <c r="BK105" s="58"/>
      <c r="BL105" s="58"/>
      <c r="BM105" s="58"/>
      <c r="BN105" s="58"/>
      <c r="BO105" s="59"/>
      <c r="BP105" s="58"/>
      <c r="BQ105" s="58"/>
      <c r="BR105" s="58"/>
      <c r="BS105" s="58"/>
      <c r="BT105" s="58"/>
      <c r="BU105" s="58"/>
      <c r="BV105" s="58"/>
      <c r="BW105" s="58"/>
      <c r="BX105" s="58"/>
      <c r="BY105" s="59"/>
      <c r="BZ105" s="72" t="str">
        <f t="shared" si="18"/>
        <v xml:space="preserve"> </v>
      </c>
      <c r="CA105" s="72" t="str">
        <f t="shared" si="10"/>
        <v xml:space="preserve"> </v>
      </c>
      <c r="CB105" s="72" t="str">
        <f t="shared" si="11"/>
        <v xml:space="preserve"> </v>
      </c>
      <c r="CC105" s="72" t="str">
        <f t="shared" si="12"/>
        <v xml:space="preserve"> </v>
      </c>
      <c r="CD105" s="72" t="str">
        <f t="shared" si="13"/>
        <v xml:space="preserve"> </v>
      </c>
      <c r="CE105" s="72" t="str">
        <f t="shared" si="14"/>
        <v xml:space="preserve"> </v>
      </c>
      <c r="CF105" s="72" t="str">
        <f t="shared" si="15"/>
        <v xml:space="preserve"> </v>
      </c>
      <c r="CG105" s="72" t="str">
        <f t="shared" si="16"/>
        <v xml:space="preserve"> </v>
      </c>
    </row>
    <row r="106" spans="2:85" ht="110.25" x14ac:dyDescent="0.25">
      <c r="B106" s="99"/>
      <c r="C106" s="99"/>
      <c r="D106" s="99"/>
      <c r="E106" s="99"/>
      <c r="F106" s="100"/>
      <c r="G106" s="100"/>
      <c r="H106" s="100"/>
      <c r="I106" s="101"/>
      <c r="J106" s="99"/>
      <c r="K106" s="102" t="s">
        <v>665</v>
      </c>
      <c r="L106" s="103" t="s">
        <v>666</v>
      </c>
      <c r="M106" s="104" t="s">
        <v>78</v>
      </c>
      <c r="N106" s="105">
        <v>20</v>
      </c>
      <c r="O106" s="106" t="s">
        <v>667</v>
      </c>
      <c r="P106" s="107"/>
      <c r="Q106" s="107"/>
      <c r="R106" s="108"/>
      <c r="S106" s="108"/>
      <c r="T106" s="103" t="s">
        <v>663</v>
      </c>
      <c r="U106" s="108"/>
      <c r="V106" s="109"/>
      <c r="W106" s="110">
        <v>45139</v>
      </c>
      <c r="X106" s="110">
        <v>45169</v>
      </c>
      <c r="Y106" s="105"/>
      <c r="Z106" s="105"/>
      <c r="AA106" s="105"/>
      <c r="AB106" s="105"/>
      <c r="AC106" s="105"/>
      <c r="AD106" s="105"/>
      <c r="AE106" s="105"/>
      <c r="AF106" s="105">
        <v>20</v>
      </c>
      <c r="AG106" s="105"/>
      <c r="AH106" s="105"/>
      <c r="AI106" s="105"/>
      <c r="AJ106" s="105"/>
      <c r="AK106" s="105">
        <f t="shared" ref="AK106" si="27">SUM(Y106:AJ106)</f>
        <v>20</v>
      </c>
      <c r="AL106" s="58"/>
      <c r="AM106" s="58"/>
      <c r="AN106" s="58"/>
      <c r="AO106" s="58"/>
      <c r="AP106" s="58"/>
      <c r="AQ106" s="58"/>
      <c r="AR106" s="58"/>
      <c r="AS106" s="58"/>
      <c r="AT106" s="58"/>
      <c r="AU106" s="59"/>
      <c r="AV106" s="58"/>
      <c r="AW106" s="58"/>
      <c r="AX106" s="58"/>
      <c r="AY106" s="58"/>
      <c r="AZ106" s="58"/>
      <c r="BA106" s="58"/>
      <c r="BB106" s="58">
        <v>70</v>
      </c>
      <c r="BC106" s="58" t="s">
        <v>664</v>
      </c>
      <c r="BD106" s="58"/>
      <c r="BE106" s="59" t="s">
        <v>668</v>
      </c>
      <c r="BF106" s="58"/>
      <c r="BG106" s="58"/>
      <c r="BH106" s="58"/>
      <c r="BI106" s="58"/>
      <c r="BJ106" s="58"/>
      <c r="BK106" s="58"/>
      <c r="BL106" s="58"/>
      <c r="BM106" s="58"/>
      <c r="BN106" s="58"/>
      <c r="BO106" s="59"/>
      <c r="BP106" s="58"/>
      <c r="BQ106" s="58"/>
      <c r="BR106" s="58"/>
      <c r="BS106" s="58"/>
      <c r="BT106" s="58"/>
      <c r="BU106" s="58"/>
      <c r="BV106" s="58"/>
      <c r="BW106" s="58"/>
      <c r="BX106" s="58"/>
      <c r="BY106" s="59"/>
      <c r="BZ106" s="72">
        <f t="shared" si="18"/>
        <v>0</v>
      </c>
      <c r="CA106" s="72">
        <f t="shared" si="10"/>
        <v>0</v>
      </c>
      <c r="CB106" s="72">
        <f t="shared" si="11"/>
        <v>3.5</v>
      </c>
      <c r="CC106" s="72">
        <f t="shared" si="12"/>
        <v>0</v>
      </c>
      <c r="CD106" s="72">
        <f t="shared" si="13"/>
        <v>3.5</v>
      </c>
      <c r="CE106" s="72">
        <f t="shared" si="14"/>
        <v>1</v>
      </c>
      <c r="CF106" s="72">
        <f t="shared" si="15"/>
        <v>3.5</v>
      </c>
      <c r="CG106" s="72">
        <f t="shared" si="16"/>
        <v>1</v>
      </c>
    </row>
    <row r="107" spans="2:85" ht="78.75" x14ac:dyDescent="0.25">
      <c r="B107" s="87" t="s">
        <v>95</v>
      </c>
      <c r="C107" s="87" t="s">
        <v>50</v>
      </c>
      <c r="D107" s="87" t="s">
        <v>65</v>
      </c>
      <c r="E107" s="87" t="s">
        <v>115</v>
      </c>
      <c r="F107" s="87" t="s">
        <v>119</v>
      </c>
      <c r="G107" s="87" t="s">
        <v>234</v>
      </c>
      <c r="H107" s="88" t="s">
        <v>235</v>
      </c>
      <c r="I107" s="89">
        <v>29</v>
      </c>
      <c r="J107" s="87" t="s">
        <v>669</v>
      </c>
      <c r="K107" s="90"/>
      <c r="L107" s="91"/>
      <c r="M107" s="92" t="s">
        <v>84</v>
      </c>
      <c r="N107" s="93">
        <v>4</v>
      </c>
      <c r="O107" s="94"/>
      <c r="P107" s="95"/>
      <c r="Q107" s="94"/>
      <c r="R107" s="94" t="s">
        <v>670</v>
      </c>
      <c r="S107" s="94" t="s">
        <v>38</v>
      </c>
      <c r="T107" s="94" t="s">
        <v>671</v>
      </c>
      <c r="U107" s="96" t="s">
        <v>80</v>
      </c>
      <c r="V107" s="97"/>
      <c r="W107" s="98">
        <v>44986</v>
      </c>
      <c r="X107" s="98">
        <v>45291</v>
      </c>
      <c r="Y107" s="93"/>
      <c r="Z107" s="93"/>
      <c r="AA107" s="93"/>
      <c r="AB107" s="93"/>
      <c r="AC107" s="93"/>
      <c r="AD107" s="93"/>
      <c r="AE107" s="93"/>
      <c r="AF107" s="93"/>
      <c r="AG107" s="93"/>
      <c r="AH107" s="93"/>
      <c r="AI107" s="93"/>
      <c r="AJ107" s="93"/>
      <c r="AK107" s="93"/>
      <c r="AL107" s="58"/>
      <c r="AM107" s="58"/>
      <c r="AN107" s="58"/>
      <c r="AO107" s="58"/>
      <c r="AP107" s="58"/>
      <c r="AQ107" s="58"/>
      <c r="AR107" s="58"/>
      <c r="AS107" s="58"/>
      <c r="AT107" s="58"/>
      <c r="AU107" s="59"/>
      <c r="AV107" s="58"/>
      <c r="AW107" s="58"/>
      <c r="AX107" s="58"/>
      <c r="AY107" s="58"/>
      <c r="AZ107" s="58"/>
      <c r="BA107" s="58"/>
      <c r="BB107" s="58"/>
      <c r="BC107" s="58"/>
      <c r="BD107" s="58"/>
      <c r="BE107" s="59"/>
      <c r="BF107" s="58"/>
      <c r="BG107" s="58"/>
      <c r="BH107" s="58"/>
      <c r="BI107" s="58"/>
      <c r="BJ107" s="58"/>
      <c r="BK107" s="58"/>
      <c r="BL107" s="58"/>
      <c r="BM107" s="58"/>
      <c r="BN107" s="58"/>
      <c r="BO107" s="59"/>
      <c r="BP107" s="58"/>
      <c r="BQ107" s="58"/>
      <c r="BR107" s="58"/>
      <c r="BS107" s="58"/>
      <c r="BT107" s="58"/>
      <c r="BU107" s="58"/>
      <c r="BV107" s="58"/>
      <c r="BW107" s="58"/>
      <c r="BX107" s="58"/>
      <c r="BY107" s="59"/>
      <c r="BZ107" s="72" t="str">
        <f t="shared" si="18"/>
        <v xml:space="preserve"> </v>
      </c>
      <c r="CA107" s="72" t="str">
        <f t="shared" si="10"/>
        <v xml:space="preserve"> </v>
      </c>
      <c r="CB107" s="72" t="str">
        <f t="shared" si="11"/>
        <v xml:space="preserve"> </v>
      </c>
      <c r="CC107" s="72" t="str">
        <f t="shared" si="12"/>
        <v xml:space="preserve"> </v>
      </c>
      <c r="CD107" s="72" t="str">
        <f t="shared" si="13"/>
        <v xml:space="preserve"> </v>
      </c>
      <c r="CE107" s="72" t="str">
        <f t="shared" si="14"/>
        <v xml:space="preserve"> </v>
      </c>
      <c r="CF107" s="72" t="str">
        <f t="shared" si="15"/>
        <v xml:space="preserve"> </v>
      </c>
      <c r="CG107" s="72" t="str">
        <f t="shared" si="16"/>
        <v xml:space="preserve"> </v>
      </c>
    </row>
    <row r="108" spans="2:85" ht="63" x14ac:dyDescent="0.25">
      <c r="B108" s="99"/>
      <c r="C108" s="99"/>
      <c r="D108" s="99"/>
      <c r="E108" s="99"/>
      <c r="F108" s="100"/>
      <c r="G108" s="100"/>
      <c r="H108" s="100"/>
      <c r="I108" s="101"/>
      <c r="J108" s="99"/>
      <c r="K108" s="102" t="s">
        <v>672</v>
      </c>
      <c r="L108" s="103" t="s">
        <v>673</v>
      </c>
      <c r="M108" s="104" t="s">
        <v>84</v>
      </c>
      <c r="N108" s="105">
        <v>4</v>
      </c>
      <c r="O108" s="106" t="s">
        <v>674</v>
      </c>
      <c r="P108" s="107"/>
      <c r="Q108" s="107"/>
      <c r="R108" s="108"/>
      <c r="S108" s="108"/>
      <c r="T108" s="103" t="s">
        <v>671</v>
      </c>
      <c r="U108" s="108"/>
      <c r="V108" s="109"/>
      <c r="W108" s="110">
        <v>44958</v>
      </c>
      <c r="X108" s="110">
        <v>45289</v>
      </c>
      <c r="Y108" s="105"/>
      <c r="Z108" s="105"/>
      <c r="AA108" s="105">
        <v>1</v>
      </c>
      <c r="AB108" s="105"/>
      <c r="AC108" s="105"/>
      <c r="AD108" s="105">
        <v>1</v>
      </c>
      <c r="AE108" s="105"/>
      <c r="AF108" s="105"/>
      <c r="AG108" s="105">
        <v>1</v>
      </c>
      <c r="AH108" s="105"/>
      <c r="AI108" s="105"/>
      <c r="AJ108" s="105">
        <v>1</v>
      </c>
      <c r="AK108" s="105">
        <f t="shared" ref="AK108" si="28">SUM(Y108:AJ108)</f>
        <v>4</v>
      </c>
      <c r="AL108" s="58"/>
      <c r="AM108" s="58"/>
      <c r="AN108" s="58"/>
      <c r="AO108" s="58"/>
      <c r="AP108" s="58"/>
      <c r="AQ108" s="58"/>
      <c r="AR108" s="58">
        <v>0</v>
      </c>
      <c r="AS108" s="58"/>
      <c r="AT108" s="58"/>
      <c r="AU108" s="59" t="s">
        <v>328</v>
      </c>
      <c r="AV108" s="58"/>
      <c r="AW108" s="58"/>
      <c r="AX108" s="58"/>
      <c r="AY108" s="58"/>
      <c r="AZ108" s="58"/>
      <c r="BA108" s="58"/>
      <c r="BB108" s="58">
        <v>0</v>
      </c>
      <c r="BC108" s="58"/>
      <c r="BD108" s="58"/>
      <c r="BE108" s="59" t="s">
        <v>328</v>
      </c>
      <c r="BF108" s="58"/>
      <c r="BG108" s="58"/>
      <c r="BH108" s="58"/>
      <c r="BI108" s="58"/>
      <c r="BJ108" s="58"/>
      <c r="BK108" s="58"/>
      <c r="BL108" s="58"/>
      <c r="BM108" s="58"/>
      <c r="BN108" s="58"/>
      <c r="BO108" s="59"/>
      <c r="BP108" s="58"/>
      <c r="BQ108" s="58"/>
      <c r="BR108" s="58"/>
      <c r="BS108" s="58"/>
      <c r="BT108" s="58"/>
      <c r="BU108" s="58"/>
      <c r="BV108" s="58"/>
      <c r="BW108" s="58"/>
      <c r="BX108" s="58"/>
      <c r="BY108" s="59"/>
      <c r="BZ108" s="72">
        <f t="shared" si="18"/>
        <v>0</v>
      </c>
      <c r="CA108" s="72">
        <f t="shared" si="10"/>
        <v>0.25</v>
      </c>
      <c r="CB108" s="72">
        <f t="shared" si="11"/>
        <v>0</v>
      </c>
      <c r="CC108" s="72">
        <f t="shared" si="12"/>
        <v>0.5</v>
      </c>
      <c r="CD108" s="72">
        <f t="shared" si="13"/>
        <v>0</v>
      </c>
      <c r="CE108" s="72">
        <f t="shared" si="14"/>
        <v>0.75</v>
      </c>
      <c r="CF108" s="72">
        <f t="shared" si="15"/>
        <v>0</v>
      </c>
      <c r="CG108" s="72">
        <f t="shared" si="16"/>
        <v>1</v>
      </c>
    </row>
    <row r="109" spans="2:85" ht="78.75" x14ac:dyDescent="0.25">
      <c r="B109" s="87" t="s">
        <v>95</v>
      </c>
      <c r="C109" s="87" t="s">
        <v>50</v>
      </c>
      <c r="D109" s="87" t="s">
        <v>26</v>
      </c>
      <c r="E109" s="87" t="s">
        <v>107</v>
      </c>
      <c r="F109" s="87" t="s">
        <v>119</v>
      </c>
      <c r="G109" s="87" t="s">
        <v>234</v>
      </c>
      <c r="H109" s="88" t="s">
        <v>235</v>
      </c>
      <c r="I109" s="89">
        <v>30</v>
      </c>
      <c r="J109" s="87" t="s">
        <v>675</v>
      </c>
      <c r="K109" s="90"/>
      <c r="L109" s="91"/>
      <c r="M109" s="92" t="s">
        <v>78</v>
      </c>
      <c r="N109" s="93">
        <v>1</v>
      </c>
      <c r="O109" s="94"/>
      <c r="P109" s="95"/>
      <c r="Q109" s="94"/>
      <c r="R109" s="94" t="s">
        <v>676</v>
      </c>
      <c r="S109" s="94" t="s">
        <v>677</v>
      </c>
      <c r="T109" s="94" t="s">
        <v>678</v>
      </c>
      <c r="U109" s="96" t="s">
        <v>91</v>
      </c>
      <c r="V109" s="97"/>
      <c r="W109" s="98">
        <v>44928</v>
      </c>
      <c r="X109" s="98">
        <v>45289</v>
      </c>
      <c r="Y109" s="93"/>
      <c r="Z109" s="93"/>
      <c r="AA109" s="93"/>
      <c r="AB109" s="93"/>
      <c r="AC109" s="93"/>
      <c r="AD109" s="93"/>
      <c r="AE109" s="93"/>
      <c r="AF109" s="93"/>
      <c r="AG109" s="93"/>
      <c r="AH109" s="93"/>
      <c r="AI109" s="93"/>
      <c r="AJ109" s="93"/>
      <c r="AK109" s="93"/>
      <c r="AL109" s="58"/>
      <c r="AM109" s="58"/>
      <c r="AN109" s="58"/>
      <c r="AO109" s="58"/>
      <c r="AP109" s="58"/>
      <c r="AQ109" s="58"/>
      <c r="AR109" s="58"/>
      <c r="AS109" s="58"/>
      <c r="AT109" s="58"/>
      <c r="AU109" s="59"/>
      <c r="AV109" s="58"/>
      <c r="AW109" s="58"/>
      <c r="AX109" s="58"/>
      <c r="AY109" s="58"/>
      <c r="AZ109" s="58"/>
      <c r="BA109" s="58"/>
      <c r="BB109" s="58"/>
      <c r="BC109" s="58"/>
      <c r="BD109" s="58"/>
      <c r="BE109" s="59"/>
      <c r="BF109" s="58"/>
      <c r="BG109" s="58"/>
      <c r="BH109" s="58"/>
      <c r="BI109" s="58"/>
      <c r="BJ109" s="58"/>
      <c r="BK109" s="58"/>
      <c r="BL109" s="58"/>
      <c r="BM109" s="58"/>
      <c r="BN109" s="58"/>
      <c r="BO109" s="59"/>
      <c r="BP109" s="58"/>
      <c r="BQ109" s="58"/>
      <c r="BR109" s="58"/>
      <c r="BS109" s="58"/>
      <c r="BT109" s="58"/>
      <c r="BU109" s="58"/>
      <c r="BV109" s="58"/>
      <c r="BW109" s="58"/>
      <c r="BX109" s="58"/>
      <c r="BY109" s="59"/>
      <c r="BZ109" s="72" t="str">
        <f t="shared" si="18"/>
        <v xml:space="preserve"> </v>
      </c>
      <c r="CA109" s="72" t="str">
        <f t="shared" si="10"/>
        <v xml:space="preserve"> </v>
      </c>
      <c r="CB109" s="72" t="str">
        <f t="shared" si="11"/>
        <v xml:space="preserve"> </v>
      </c>
      <c r="CC109" s="72" t="str">
        <f t="shared" si="12"/>
        <v xml:space="preserve"> </v>
      </c>
      <c r="CD109" s="72" t="str">
        <f t="shared" si="13"/>
        <v xml:space="preserve"> </v>
      </c>
      <c r="CE109" s="72" t="str">
        <f t="shared" si="14"/>
        <v xml:space="preserve"> </v>
      </c>
      <c r="CF109" s="72" t="str">
        <f t="shared" si="15"/>
        <v xml:space="preserve"> </v>
      </c>
      <c r="CG109" s="72" t="str">
        <f t="shared" si="16"/>
        <v xml:space="preserve"> </v>
      </c>
    </row>
    <row r="110" spans="2:85" ht="225" customHeight="1" x14ac:dyDescent="0.25">
      <c r="B110" s="99"/>
      <c r="C110" s="99"/>
      <c r="D110" s="99"/>
      <c r="E110" s="99"/>
      <c r="F110" s="100"/>
      <c r="G110" s="100"/>
      <c r="H110" s="100"/>
      <c r="I110" s="101"/>
      <c r="J110" s="99"/>
      <c r="K110" s="102" t="s">
        <v>679</v>
      </c>
      <c r="L110" s="103" t="s">
        <v>680</v>
      </c>
      <c r="M110" s="104" t="s">
        <v>78</v>
      </c>
      <c r="N110" s="105">
        <v>1</v>
      </c>
      <c r="O110" s="106" t="s">
        <v>681</v>
      </c>
      <c r="P110" s="107"/>
      <c r="Q110" s="107"/>
      <c r="R110" s="108"/>
      <c r="S110" s="108"/>
      <c r="T110" s="103" t="s">
        <v>678</v>
      </c>
      <c r="U110" s="108"/>
      <c r="V110" s="109"/>
      <c r="W110" s="110">
        <v>44958</v>
      </c>
      <c r="X110" s="110">
        <v>44985</v>
      </c>
      <c r="Y110" s="105"/>
      <c r="Z110" s="105">
        <v>1</v>
      </c>
      <c r="AA110" s="105"/>
      <c r="AB110" s="105"/>
      <c r="AC110" s="105"/>
      <c r="AD110" s="105"/>
      <c r="AE110" s="105"/>
      <c r="AF110" s="105"/>
      <c r="AG110" s="105"/>
      <c r="AH110" s="105"/>
      <c r="AI110" s="105"/>
      <c r="AJ110" s="105"/>
      <c r="AK110" s="105">
        <f t="shared" ref="AK110:AK114" si="29">SUM(Y110:AJ110)</f>
        <v>1</v>
      </c>
      <c r="AL110" s="58"/>
      <c r="AM110" s="58"/>
      <c r="AN110" s="58"/>
      <c r="AO110" s="58">
        <v>0</v>
      </c>
      <c r="AP110" s="58"/>
      <c r="AQ110" s="58"/>
      <c r="AR110" s="58"/>
      <c r="AS110" s="58"/>
      <c r="AT110" s="58"/>
      <c r="AU110" s="59" t="s">
        <v>328</v>
      </c>
      <c r="AV110" s="58"/>
      <c r="AW110" s="58"/>
      <c r="AX110" s="58"/>
      <c r="AY110" s="58"/>
      <c r="AZ110" s="58"/>
      <c r="BA110" s="58"/>
      <c r="BB110" s="58"/>
      <c r="BC110" s="58"/>
      <c r="BD110" s="58"/>
      <c r="BE110" s="59" t="s">
        <v>328</v>
      </c>
      <c r="BF110" s="58">
        <v>1</v>
      </c>
      <c r="BG110" s="58" t="s">
        <v>682</v>
      </c>
      <c r="BH110" s="58" t="s">
        <v>683</v>
      </c>
      <c r="BI110" s="58"/>
      <c r="BJ110" s="58"/>
      <c r="BK110" s="58"/>
      <c r="BL110" s="58"/>
      <c r="BM110" s="58"/>
      <c r="BN110" s="58"/>
      <c r="BO110" s="59"/>
      <c r="BP110" s="58"/>
      <c r="BQ110" s="58"/>
      <c r="BR110" s="58"/>
      <c r="BS110" s="58"/>
      <c r="BT110" s="58"/>
      <c r="BU110" s="58"/>
      <c r="BV110" s="58"/>
      <c r="BW110" s="58"/>
      <c r="BX110" s="58"/>
      <c r="BY110" s="59"/>
      <c r="BZ110" s="72">
        <f t="shared" si="18"/>
        <v>0</v>
      </c>
      <c r="CA110" s="72">
        <f t="shared" si="10"/>
        <v>1</v>
      </c>
      <c r="CB110" s="72">
        <f t="shared" si="11"/>
        <v>0</v>
      </c>
      <c r="CC110" s="72">
        <f t="shared" si="12"/>
        <v>1</v>
      </c>
      <c r="CD110" s="72">
        <f t="shared" si="13"/>
        <v>1</v>
      </c>
      <c r="CE110" s="72">
        <f t="shared" si="14"/>
        <v>1</v>
      </c>
      <c r="CF110" s="72">
        <f t="shared" si="15"/>
        <v>1</v>
      </c>
      <c r="CG110" s="72">
        <f t="shared" si="16"/>
        <v>1</v>
      </c>
    </row>
    <row r="111" spans="2:85" ht="94.5" x14ac:dyDescent="0.25">
      <c r="B111" s="99"/>
      <c r="C111" s="99"/>
      <c r="D111" s="99"/>
      <c r="E111" s="99"/>
      <c r="F111" s="100"/>
      <c r="G111" s="100"/>
      <c r="H111" s="100"/>
      <c r="I111" s="101"/>
      <c r="J111" s="99"/>
      <c r="K111" s="102" t="s">
        <v>684</v>
      </c>
      <c r="L111" s="103" t="s">
        <v>685</v>
      </c>
      <c r="M111" s="104" t="s">
        <v>78</v>
      </c>
      <c r="N111" s="105">
        <v>1</v>
      </c>
      <c r="O111" s="106" t="s">
        <v>686</v>
      </c>
      <c r="P111" s="107"/>
      <c r="Q111" s="107"/>
      <c r="R111" s="108"/>
      <c r="S111" s="108"/>
      <c r="T111" s="103" t="s">
        <v>678</v>
      </c>
      <c r="U111" s="108"/>
      <c r="V111" s="109"/>
      <c r="W111" s="110">
        <v>44958</v>
      </c>
      <c r="X111" s="110">
        <v>44985</v>
      </c>
      <c r="Y111" s="105"/>
      <c r="Z111" s="105">
        <v>1</v>
      </c>
      <c r="AA111" s="105"/>
      <c r="AB111" s="105"/>
      <c r="AC111" s="105"/>
      <c r="AD111" s="105"/>
      <c r="AE111" s="105"/>
      <c r="AF111" s="105"/>
      <c r="AG111" s="105"/>
      <c r="AH111" s="105"/>
      <c r="AI111" s="105"/>
      <c r="AJ111" s="105"/>
      <c r="AK111" s="105">
        <f t="shared" si="29"/>
        <v>1</v>
      </c>
      <c r="AL111" s="58"/>
      <c r="AM111" s="58"/>
      <c r="AN111" s="58"/>
      <c r="AO111" s="58"/>
      <c r="AP111" s="58"/>
      <c r="AQ111" s="58"/>
      <c r="AR111" s="58"/>
      <c r="AS111" s="58"/>
      <c r="AT111" s="58"/>
      <c r="AU111" s="59" t="s">
        <v>328</v>
      </c>
      <c r="AV111" s="58"/>
      <c r="AW111" s="58"/>
      <c r="AX111" s="58"/>
      <c r="AY111" s="58"/>
      <c r="AZ111" s="58"/>
      <c r="BA111" s="58"/>
      <c r="BB111" s="58"/>
      <c r="BC111" s="58"/>
      <c r="BD111" s="58"/>
      <c r="BE111" s="59" t="s">
        <v>328</v>
      </c>
      <c r="BF111" s="58">
        <v>1</v>
      </c>
      <c r="BG111" s="58" t="s">
        <v>687</v>
      </c>
      <c r="BH111" s="58" t="s">
        <v>688</v>
      </c>
      <c r="BI111" s="58"/>
      <c r="BJ111" s="58"/>
      <c r="BK111" s="58"/>
      <c r="BL111" s="58"/>
      <c r="BM111" s="58"/>
      <c r="BN111" s="58"/>
      <c r="BO111" s="59"/>
      <c r="BP111" s="58"/>
      <c r="BQ111" s="58"/>
      <c r="BR111" s="58"/>
      <c r="BS111" s="58"/>
      <c r="BT111" s="58"/>
      <c r="BU111" s="58"/>
      <c r="BV111" s="58"/>
      <c r="BW111" s="58"/>
      <c r="BX111" s="58"/>
      <c r="BY111" s="59"/>
      <c r="BZ111" s="72">
        <f t="shared" si="18"/>
        <v>0</v>
      </c>
      <c r="CA111" s="72">
        <f t="shared" si="10"/>
        <v>1</v>
      </c>
      <c r="CB111" s="72">
        <f t="shared" si="11"/>
        <v>0</v>
      </c>
      <c r="CC111" s="72">
        <f t="shared" si="12"/>
        <v>1</v>
      </c>
      <c r="CD111" s="72">
        <f t="shared" si="13"/>
        <v>1</v>
      </c>
      <c r="CE111" s="72">
        <f t="shared" si="14"/>
        <v>1</v>
      </c>
      <c r="CF111" s="72">
        <f t="shared" si="15"/>
        <v>1</v>
      </c>
      <c r="CG111" s="72">
        <f t="shared" si="16"/>
        <v>1</v>
      </c>
    </row>
    <row r="112" spans="2:85" ht="47.25" x14ac:dyDescent="0.25">
      <c r="B112" s="99"/>
      <c r="C112" s="99"/>
      <c r="D112" s="99"/>
      <c r="E112" s="99"/>
      <c r="F112" s="100"/>
      <c r="G112" s="100"/>
      <c r="H112" s="100"/>
      <c r="I112" s="101"/>
      <c r="J112" s="99"/>
      <c r="K112" s="102" t="s">
        <v>689</v>
      </c>
      <c r="L112" s="103" t="s">
        <v>690</v>
      </c>
      <c r="M112" s="104" t="s">
        <v>78</v>
      </c>
      <c r="N112" s="105">
        <v>10</v>
      </c>
      <c r="O112" s="106" t="s">
        <v>691</v>
      </c>
      <c r="P112" s="107"/>
      <c r="Q112" s="107"/>
      <c r="R112" s="108"/>
      <c r="S112" s="108"/>
      <c r="T112" s="103" t="s">
        <v>678</v>
      </c>
      <c r="U112" s="108"/>
      <c r="V112" s="109"/>
      <c r="W112" s="110">
        <v>44958</v>
      </c>
      <c r="X112" s="110">
        <v>45289</v>
      </c>
      <c r="Y112" s="105"/>
      <c r="Z112" s="105"/>
      <c r="AA112" s="105">
        <v>1</v>
      </c>
      <c r="AB112" s="105">
        <v>1</v>
      </c>
      <c r="AC112" s="105">
        <v>1</v>
      </c>
      <c r="AD112" s="105">
        <v>1</v>
      </c>
      <c r="AE112" s="105">
        <v>1</v>
      </c>
      <c r="AF112" s="105">
        <v>1</v>
      </c>
      <c r="AG112" s="105">
        <v>1</v>
      </c>
      <c r="AH112" s="105">
        <v>1</v>
      </c>
      <c r="AI112" s="105">
        <v>1</v>
      </c>
      <c r="AJ112" s="105">
        <v>1</v>
      </c>
      <c r="AK112" s="105">
        <f t="shared" si="29"/>
        <v>10</v>
      </c>
      <c r="AL112" s="58"/>
      <c r="AM112" s="58"/>
      <c r="AN112" s="58"/>
      <c r="AO112" s="58"/>
      <c r="AP112" s="58"/>
      <c r="AQ112" s="58"/>
      <c r="AR112" s="58">
        <v>0</v>
      </c>
      <c r="AS112" s="58"/>
      <c r="AT112" s="58"/>
      <c r="AU112" s="59" t="s">
        <v>328</v>
      </c>
      <c r="AV112" s="58"/>
      <c r="AW112" s="58"/>
      <c r="AX112" s="58"/>
      <c r="AY112" s="58">
        <v>0</v>
      </c>
      <c r="AZ112" s="58"/>
      <c r="BA112" s="58"/>
      <c r="BB112" s="58">
        <v>0</v>
      </c>
      <c r="BC112" s="58"/>
      <c r="BD112" s="58"/>
      <c r="BE112" s="59" t="s">
        <v>328</v>
      </c>
      <c r="BF112" s="58"/>
      <c r="BG112" s="58"/>
      <c r="BH112" s="58"/>
      <c r="BI112" s="58"/>
      <c r="BJ112" s="58"/>
      <c r="BK112" s="58"/>
      <c r="BL112" s="58"/>
      <c r="BM112" s="58"/>
      <c r="BN112" s="58"/>
      <c r="BO112" s="59"/>
      <c r="BP112" s="58"/>
      <c r="BQ112" s="58"/>
      <c r="BR112" s="58"/>
      <c r="BS112" s="58"/>
      <c r="BT112" s="58"/>
      <c r="BU112" s="58"/>
      <c r="BV112" s="58"/>
      <c r="BW112" s="58"/>
      <c r="BX112" s="58"/>
      <c r="BY112" s="59"/>
      <c r="BZ112" s="72">
        <f t="shared" si="18"/>
        <v>0</v>
      </c>
      <c r="CA112" s="72">
        <f t="shared" si="10"/>
        <v>0.1</v>
      </c>
      <c r="CB112" s="72">
        <f t="shared" si="11"/>
        <v>0</v>
      </c>
      <c r="CC112" s="72">
        <f t="shared" si="12"/>
        <v>0.4</v>
      </c>
      <c r="CD112" s="72">
        <f t="shared" si="13"/>
        <v>0</v>
      </c>
      <c r="CE112" s="72">
        <f t="shared" si="14"/>
        <v>0.7</v>
      </c>
      <c r="CF112" s="72">
        <f t="shared" si="15"/>
        <v>0</v>
      </c>
      <c r="CG112" s="72">
        <f t="shared" si="16"/>
        <v>1</v>
      </c>
    </row>
    <row r="113" spans="2:85" ht="110.25" x14ac:dyDescent="0.25">
      <c r="B113" s="99"/>
      <c r="C113" s="99"/>
      <c r="D113" s="99"/>
      <c r="E113" s="99"/>
      <c r="F113" s="100"/>
      <c r="G113" s="100"/>
      <c r="H113" s="100"/>
      <c r="I113" s="101"/>
      <c r="J113" s="99"/>
      <c r="K113" s="102" t="s">
        <v>692</v>
      </c>
      <c r="L113" s="103" t="s">
        <v>693</v>
      </c>
      <c r="M113" s="104" t="s">
        <v>78</v>
      </c>
      <c r="N113" s="105">
        <v>10</v>
      </c>
      <c r="O113" s="106" t="s">
        <v>694</v>
      </c>
      <c r="P113" s="107"/>
      <c r="Q113" s="107"/>
      <c r="R113" s="108"/>
      <c r="S113" s="108"/>
      <c r="T113" s="103" t="s">
        <v>678</v>
      </c>
      <c r="U113" s="108"/>
      <c r="V113" s="109"/>
      <c r="W113" s="110">
        <v>44928</v>
      </c>
      <c r="X113" s="110">
        <v>45289</v>
      </c>
      <c r="Y113" s="105"/>
      <c r="Z113" s="105"/>
      <c r="AA113" s="105">
        <v>1</v>
      </c>
      <c r="AB113" s="105">
        <v>1</v>
      </c>
      <c r="AC113" s="105">
        <v>1</v>
      </c>
      <c r="AD113" s="105">
        <v>1</v>
      </c>
      <c r="AE113" s="105">
        <v>1</v>
      </c>
      <c r="AF113" s="105">
        <v>1</v>
      </c>
      <c r="AG113" s="105">
        <v>1</v>
      </c>
      <c r="AH113" s="105">
        <v>1</v>
      </c>
      <c r="AI113" s="105">
        <v>1</v>
      </c>
      <c r="AJ113" s="105">
        <v>1</v>
      </c>
      <c r="AK113" s="105">
        <f t="shared" si="29"/>
        <v>10</v>
      </c>
      <c r="AL113" s="58"/>
      <c r="AM113" s="58"/>
      <c r="AN113" s="58"/>
      <c r="AO113" s="58"/>
      <c r="AP113" s="58"/>
      <c r="AQ113" s="58"/>
      <c r="AR113" s="58">
        <v>0</v>
      </c>
      <c r="AS113" s="58"/>
      <c r="AT113" s="58"/>
      <c r="AU113" s="59" t="s">
        <v>328</v>
      </c>
      <c r="AV113" s="58"/>
      <c r="AW113" s="58"/>
      <c r="AX113" s="58"/>
      <c r="AY113" s="58">
        <v>0</v>
      </c>
      <c r="AZ113" s="58"/>
      <c r="BA113" s="58"/>
      <c r="BB113" s="58">
        <v>0</v>
      </c>
      <c r="BC113" s="58"/>
      <c r="BD113" s="58"/>
      <c r="BE113" s="59" t="s">
        <v>328</v>
      </c>
      <c r="BF113" s="58">
        <v>4</v>
      </c>
      <c r="BG113" s="58" t="s">
        <v>695</v>
      </c>
      <c r="BH113" s="58" t="s">
        <v>696</v>
      </c>
      <c r="BI113" s="58"/>
      <c r="BJ113" s="58"/>
      <c r="BK113" s="58"/>
      <c r="BL113" s="58"/>
      <c r="BM113" s="58"/>
      <c r="BN113" s="58"/>
      <c r="BO113" s="59"/>
      <c r="BP113" s="58"/>
      <c r="BQ113" s="58"/>
      <c r="BR113" s="58"/>
      <c r="BS113" s="58"/>
      <c r="BT113" s="58"/>
      <c r="BU113" s="58"/>
      <c r="BV113" s="58"/>
      <c r="BW113" s="58"/>
      <c r="BX113" s="58"/>
      <c r="BY113" s="59"/>
      <c r="BZ113" s="72">
        <f t="shared" si="18"/>
        <v>0</v>
      </c>
      <c r="CA113" s="72">
        <f t="shared" si="10"/>
        <v>0.1</v>
      </c>
      <c r="CB113" s="72">
        <f t="shared" si="11"/>
        <v>0</v>
      </c>
      <c r="CC113" s="72">
        <f t="shared" si="12"/>
        <v>0.4</v>
      </c>
      <c r="CD113" s="72">
        <f t="shared" si="13"/>
        <v>0.4</v>
      </c>
      <c r="CE113" s="72">
        <f t="shared" si="14"/>
        <v>0.7</v>
      </c>
      <c r="CF113" s="72">
        <f t="shared" si="15"/>
        <v>0.4</v>
      </c>
      <c r="CG113" s="72">
        <f t="shared" si="16"/>
        <v>1</v>
      </c>
    </row>
    <row r="114" spans="2:85" ht="94.5" x14ac:dyDescent="0.25">
      <c r="B114" s="99"/>
      <c r="C114" s="99"/>
      <c r="D114" s="99"/>
      <c r="E114" s="99"/>
      <c r="F114" s="100"/>
      <c r="G114" s="100"/>
      <c r="H114" s="100"/>
      <c r="I114" s="101"/>
      <c r="J114" s="99"/>
      <c r="K114" s="102" t="s">
        <v>697</v>
      </c>
      <c r="L114" s="103" t="s">
        <v>698</v>
      </c>
      <c r="M114" s="104" t="s">
        <v>78</v>
      </c>
      <c r="N114" s="105">
        <v>2</v>
      </c>
      <c r="O114" s="106" t="s">
        <v>699</v>
      </c>
      <c r="P114" s="107"/>
      <c r="Q114" s="107"/>
      <c r="R114" s="108"/>
      <c r="S114" s="108"/>
      <c r="T114" s="103" t="s">
        <v>678</v>
      </c>
      <c r="U114" s="108"/>
      <c r="V114" s="109"/>
      <c r="W114" s="110">
        <v>44986</v>
      </c>
      <c r="X114" s="110">
        <v>45289</v>
      </c>
      <c r="Y114" s="105"/>
      <c r="Z114" s="105"/>
      <c r="AA114" s="105"/>
      <c r="AB114" s="105"/>
      <c r="AC114" s="105"/>
      <c r="AD114" s="105"/>
      <c r="AE114" s="105">
        <v>1</v>
      </c>
      <c r="AF114" s="105"/>
      <c r="AG114" s="105"/>
      <c r="AH114" s="105"/>
      <c r="AI114" s="105"/>
      <c r="AJ114" s="105">
        <v>1</v>
      </c>
      <c r="AK114" s="105">
        <f t="shared" si="29"/>
        <v>2</v>
      </c>
      <c r="AL114" s="58"/>
      <c r="AM114" s="58"/>
      <c r="AN114" s="58"/>
      <c r="AO114" s="58"/>
      <c r="AP114" s="58"/>
      <c r="AQ114" s="58"/>
      <c r="AR114" s="58"/>
      <c r="AS114" s="58"/>
      <c r="AT114" s="58"/>
      <c r="AU114" s="59"/>
      <c r="AV114" s="58"/>
      <c r="AW114" s="58"/>
      <c r="AX114" s="58"/>
      <c r="AY114" s="58"/>
      <c r="AZ114" s="58"/>
      <c r="BA114" s="58"/>
      <c r="BB114" s="58"/>
      <c r="BC114" s="58"/>
      <c r="BD114" s="58"/>
      <c r="BE114" s="59"/>
      <c r="BF114" s="58">
        <v>1</v>
      </c>
      <c r="BG114" s="58" t="s">
        <v>700</v>
      </c>
      <c r="BH114" s="58" t="s">
        <v>701</v>
      </c>
      <c r="BI114" s="58"/>
      <c r="BJ114" s="58"/>
      <c r="BK114" s="58"/>
      <c r="BL114" s="58"/>
      <c r="BM114" s="58"/>
      <c r="BN114" s="58"/>
      <c r="BO114" s="59"/>
      <c r="BP114" s="58"/>
      <c r="BQ114" s="58"/>
      <c r="BR114" s="58"/>
      <c r="BS114" s="58"/>
      <c r="BT114" s="58"/>
      <c r="BU114" s="58"/>
      <c r="BV114" s="58"/>
      <c r="BW114" s="58"/>
      <c r="BX114" s="58"/>
      <c r="BY114" s="59"/>
      <c r="BZ114" s="72">
        <f t="shared" si="18"/>
        <v>0</v>
      </c>
      <c r="CA114" s="72">
        <f t="shared" si="10"/>
        <v>0</v>
      </c>
      <c r="CB114" s="72">
        <f t="shared" si="11"/>
        <v>0</v>
      </c>
      <c r="CC114" s="72">
        <f t="shared" si="12"/>
        <v>0</v>
      </c>
      <c r="CD114" s="72">
        <f t="shared" si="13"/>
        <v>0.5</v>
      </c>
      <c r="CE114" s="72">
        <f t="shared" si="14"/>
        <v>0.5</v>
      </c>
      <c r="CF114" s="72">
        <f t="shared" si="15"/>
        <v>0.5</v>
      </c>
      <c r="CG114" s="72">
        <f t="shared" si="16"/>
        <v>1</v>
      </c>
    </row>
    <row r="115" spans="2:85" ht="78.75" x14ac:dyDescent="0.25">
      <c r="B115" s="87" t="s">
        <v>95</v>
      </c>
      <c r="C115" s="87" t="s">
        <v>50</v>
      </c>
      <c r="D115" s="87" t="s">
        <v>26</v>
      </c>
      <c r="E115" s="87" t="s">
        <v>107</v>
      </c>
      <c r="F115" s="87" t="s">
        <v>119</v>
      </c>
      <c r="G115" s="87" t="s">
        <v>234</v>
      </c>
      <c r="H115" s="88" t="s">
        <v>235</v>
      </c>
      <c r="I115" s="89">
        <v>31</v>
      </c>
      <c r="J115" s="87" t="s">
        <v>702</v>
      </c>
      <c r="K115" s="90"/>
      <c r="L115" s="91"/>
      <c r="M115" s="92" t="s">
        <v>78</v>
      </c>
      <c r="N115" s="93">
        <v>12</v>
      </c>
      <c r="O115" s="94"/>
      <c r="P115" s="95"/>
      <c r="Q115" s="94"/>
      <c r="R115" s="94" t="s">
        <v>676</v>
      </c>
      <c r="S115" s="94" t="s">
        <v>39</v>
      </c>
      <c r="T115" s="94" t="s">
        <v>678</v>
      </c>
      <c r="U115" s="96" t="s">
        <v>91</v>
      </c>
      <c r="V115" s="97"/>
      <c r="W115" s="98">
        <v>45047</v>
      </c>
      <c r="X115" s="98">
        <v>45275</v>
      </c>
      <c r="Y115" s="93"/>
      <c r="Z115" s="93"/>
      <c r="AA115" s="93"/>
      <c r="AB115" s="93"/>
      <c r="AC115" s="93"/>
      <c r="AD115" s="93"/>
      <c r="AE115" s="93"/>
      <c r="AF115" s="93"/>
      <c r="AG115" s="93"/>
      <c r="AH115" s="93"/>
      <c r="AI115" s="93"/>
      <c r="AJ115" s="93"/>
      <c r="AK115" s="93"/>
      <c r="AL115" s="58"/>
      <c r="AM115" s="58"/>
      <c r="AN115" s="58"/>
      <c r="AO115" s="58"/>
      <c r="AP115" s="58"/>
      <c r="AQ115" s="58"/>
      <c r="AR115" s="58"/>
      <c r="AS115" s="58"/>
      <c r="AT115" s="58"/>
      <c r="AU115" s="59"/>
      <c r="AV115" s="58"/>
      <c r="AW115" s="58"/>
      <c r="AX115" s="58"/>
      <c r="AY115" s="58"/>
      <c r="AZ115" s="58"/>
      <c r="BA115" s="58"/>
      <c r="BB115" s="58"/>
      <c r="BC115" s="58"/>
      <c r="BD115" s="58"/>
      <c r="BE115" s="59"/>
      <c r="BF115" s="58"/>
      <c r="BG115" s="58"/>
      <c r="BH115" s="58"/>
      <c r="BI115" s="58"/>
      <c r="BJ115" s="58"/>
      <c r="BK115" s="58"/>
      <c r="BL115" s="58"/>
      <c r="BM115" s="58"/>
      <c r="BN115" s="58"/>
      <c r="BO115" s="59"/>
      <c r="BP115" s="58"/>
      <c r="BQ115" s="58"/>
      <c r="BR115" s="58"/>
      <c r="BS115" s="58"/>
      <c r="BT115" s="58"/>
      <c r="BU115" s="58"/>
      <c r="BV115" s="58"/>
      <c r="BW115" s="58"/>
      <c r="BX115" s="58"/>
      <c r="BY115" s="59"/>
      <c r="BZ115" s="72" t="str">
        <f t="shared" si="18"/>
        <v xml:space="preserve"> </v>
      </c>
      <c r="CA115" s="72" t="str">
        <f t="shared" si="10"/>
        <v xml:space="preserve"> </v>
      </c>
      <c r="CB115" s="72" t="str">
        <f t="shared" si="11"/>
        <v xml:space="preserve"> </v>
      </c>
      <c r="CC115" s="72" t="str">
        <f t="shared" si="12"/>
        <v xml:space="preserve"> </v>
      </c>
      <c r="CD115" s="72" t="str">
        <f t="shared" si="13"/>
        <v xml:space="preserve"> </v>
      </c>
      <c r="CE115" s="72" t="str">
        <f t="shared" si="14"/>
        <v xml:space="preserve"> </v>
      </c>
      <c r="CF115" s="72" t="str">
        <f t="shared" si="15"/>
        <v xml:space="preserve"> </v>
      </c>
      <c r="CG115" s="72" t="str">
        <f t="shared" si="16"/>
        <v xml:space="preserve"> </v>
      </c>
    </row>
    <row r="116" spans="2:85" ht="126" x14ac:dyDescent="0.25">
      <c r="B116" s="99"/>
      <c r="C116" s="99"/>
      <c r="D116" s="99"/>
      <c r="E116" s="99"/>
      <c r="F116" s="100"/>
      <c r="G116" s="100"/>
      <c r="H116" s="100"/>
      <c r="I116" s="101"/>
      <c r="J116" s="99"/>
      <c r="K116" s="102" t="s">
        <v>703</v>
      </c>
      <c r="L116" s="103" t="s">
        <v>704</v>
      </c>
      <c r="M116" s="104" t="s">
        <v>78</v>
      </c>
      <c r="N116" s="105">
        <v>1</v>
      </c>
      <c r="O116" s="106" t="s">
        <v>705</v>
      </c>
      <c r="P116" s="107"/>
      <c r="Q116" s="107"/>
      <c r="R116" s="108"/>
      <c r="S116" s="108"/>
      <c r="T116" s="103" t="s">
        <v>678</v>
      </c>
      <c r="U116" s="108"/>
      <c r="V116" s="109"/>
      <c r="W116" s="110">
        <v>45061</v>
      </c>
      <c r="X116" s="110">
        <v>45077</v>
      </c>
      <c r="Y116" s="105"/>
      <c r="Z116" s="105"/>
      <c r="AA116" s="105"/>
      <c r="AB116" s="105"/>
      <c r="AC116" s="105">
        <v>1</v>
      </c>
      <c r="AD116" s="105"/>
      <c r="AE116" s="105"/>
      <c r="AF116" s="105"/>
      <c r="AG116" s="105"/>
      <c r="AH116" s="105"/>
      <c r="AI116" s="105"/>
      <c r="AJ116" s="105"/>
      <c r="AK116" s="105">
        <f t="shared" ref="AK116:AK118" si="30">SUM(Y116:AJ116)</f>
        <v>1</v>
      </c>
      <c r="AL116" s="58"/>
      <c r="AM116" s="58"/>
      <c r="AN116" s="58"/>
      <c r="AO116" s="58"/>
      <c r="AP116" s="58"/>
      <c r="AQ116" s="58"/>
      <c r="AR116" s="58"/>
      <c r="AS116" s="58"/>
      <c r="AT116" s="58"/>
      <c r="AU116" s="59"/>
      <c r="AV116" s="58"/>
      <c r="AW116" s="58"/>
      <c r="AX116" s="58"/>
      <c r="AY116" s="58">
        <v>0</v>
      </c>
      <c r="AZ116" s="58"/>
      <c r="BA116" s="58"/>
      <c r="BB116" s="58"/>
      <c r="BC116" s="58"/>
      <c r="BD116" s="58"/>
      <c r="BE116" s="59" t="s">
        <v>328</v>
      </c>
      <c r="BF116" s="58">
        <v>1</v>
      </c>
      <c r="BG116" s="58" t="s">
        <v>706</v>
      </c>
      <c r="BH116" s="58" t="s">
        <v>707</v>
      </c>
      <c r="BI116" s="58"/>
      <c r="BJ116" s="58"/>
      <c r="BK116" s="58"/>
      <c r="BL116" s="58"/>
      <c r="BM116" s="58"/>
      <c r="BN116" s="58"/>
      <c r="BO116" s="59"/>
      <c r="BP116" s="58"/>
      <c r="BQ116" s="58"/>
      <c r="BR116" s="58"/>
      <c r="BS116" s="58"/>
      <c r="BT116" s="58"/>
      <c r="BU116" s="58"/>
      <c r="BV116" s="58"/>
      <c r="BW116" s="58"/>
      <c r="BX116" s="58"/>
      <c r="BY116" s="59"/>
      <c r="BZ116" s="72">
        <f t="shared" si="18"/>
        <v>0</v>
      </c>
      <c r="CA116" s="72">
        <f t="shared" si="10"/>
        <v>0</v>
      </c>
      <c r="CB116" s="72">
        <f t="shared" si="11"/>
        <v>0</v>
      </c>
      <c r="CC116" s="72">
        <f t="shared" si="12"/>
        <v>1</v>
      </c>
      <c r="CD116" s="72">
        <f t="shared" si="13"/>
        <v>1</v>
      </c>
      <c r="CE116" s="72">
        <f t="shared" si="14"/>
        <v>1</v>
      </c>
      <c r="CF116" s="72">
        <f t="shared" si="15"/>
        <v>1</v>
      </c>
      <c r="CG116" s="72">
        <f t="shared" si="16"/>
        <v>1</v>
      </c>
    </row>
    <row r="117" spans="2:85" ht="31.5" x14ac:dyDescent="0.25">
      <c r="B117" s="99"/>
      <c r="C117" s="99"/>
      <c r="D117" s="99"/>
      <c r="E117" s="99"/>
      <c r="F117" s="100"/>
      <c r="G117" s="100"/>
      <c r="H117" s="100"/>
      <c r="I117" s="101"/>
      <c r="J117" s="99"/>
      <c r="K117" s="102" t="s">
        <v>708</v>
      </c>
      <c r="L117" s="103" t="s">
        <v>709</v>
      </c>
      <c r="M117" s="104" t="s">
        <v>78</v>
      </c>
      <c r="N117" s="105">
        <v>4</v>
      </c>
      <c r="O117" s="106" t="s">
        <v>710</v>
      </c>
      <c r="P117" s="107"/>
      <c r="Q117" s="107"/>
      <c r="R117" s="108"/>
      <c r="S117" s="108"/>
      <c r="T117" s="103" t="s">
        <v>678</v>
      </c>
      <c r="U117" s="108"/>
      <c r="V117" s="109"/>
      <c r="W117" s="110">
        <v>45153</v>
      </c>
      <c r="X117" s="110">
        <v>45275</v>
      </c>
      <c r="Y117" s="105"/>
      <c r="Z117" s="105"/>
      <c r="AA117" s="105"/>
      <c r="AB117" s="105"/>
      <c r="AC117" s="105"/>
      <c r="AD117" s="105"/>
      <c r="AE117" s="105"/>
      <c r="AF117" s="105"/>
      <c r="AG117" s="105">
        <v>1</v>
      </c>
      <c r="AH117" s="105">
        <v>1</v>
      </c>
      <c r="AI117" s="105">
        <v>1</v>
      </c>
      <c r="AJ117" s="105">
        <v>1</v>
      </c>
      <c r="AK117" s="105">
        <f t="shared" si="30"/>
        <v>4</v>
      </c>
      <c r="AL117" s="58"/>
      <c r="AM117" s="58"/>
      <c r="AN117" s="58"/>
      <c r="AO117" s="58"/>
      <c r="AP117" s="58"/>
      <c r="AQ117" s="58"/>
      <c r="AR117" s="58"/>
      <c r="AS117" s="58"/>
      <c r="AT117" s="58"/>
      <c r="AU117" s="59"/>
      <c r="AV117" s="58"/>
      <c r="AW117" s="58"/>
      <c r="AX117" s="58"/>
      <c r="AY117" s="58"/>
      <c r="AZ117" s="58"/>
      <c r="BA117" s="58"/>
      <c r="BB117" s="58"/>
      <c r="BC117" s="58"/>
      <c r="BD117" s="58"/>
      <c r="BE117" s="59"/>
      <c r="BF117" s="58"/>
      <c r="BG117" s="58"/>
      <c r="BH117" s="58"/>
      <c r="BI117" s="58"/>
      <c r="BJ117" s="58"/>
      <c r="BK117" s="58"/>
      <c r="BL117" s="58"/>
      <c r="BM117" s="58"/>
      <c r="BN117" s="58"/>
      <c r="BO117" s="59"/>
      <c r="BP117" s="58"/>
      <c r="BQ117" s="58"/>
      <c r="BR117" s="58"/>
      <c r="BS117" s="58"/>
      <c r="BT117" s="58"/>
      <c r="BU117" s="58"/>
      <c r="BV117" s="58"/>
      <c r="BW117" s="58"/>
      <c r="BX117" s="58"/>
      <c r="BY117" s="59"/>
      <c r="BZ117" s="72">
        <f t="shared" si="18"/>
        <v>0</v>
      </c>
      <c r="CA117" s="72">
        <f t="shared" si="10"/>
        <v>0</v>
      </c>
      <c r="CB117" s="72">
        <f t="shared" si="11"/>
        <v>0</v>
      </c>
      <c r="CC117" s="72">
        <f t="shared" si="12"/>
        <v>0</v>
      </c>
      <c r="CD117" s="72">
        <f t="shared" si="13"/>
        <v>0</v>
      </c>
      <c r="CE117" s="72">
        <f t="shared" si="14"/>
        <v>0.25</v>
      </c>
      <c r="CF117" s="72">
        <f t="shared" si="15"/>
        <v>0</v>
      </c>
      <c r="CG117" s="72">
        <f t="shared" si="16"/>
        <v>1</v>
      </c>
    </row>
    <row r="118" spans="2:85" ht="78.75" x14ac:dyDescent="0.25">
      <c r="B118" s="99"/>
      <c r="C118" s="99"/>
      <c r="D118" s="99"/>
      <c r="E118" s="99"/>
      <c r="F118" s="100"/>
      <c r="G118" s="100"/>
      <c r="H118" s="100"/>
      <c r="I118" s="101"/>
      <c r="J118" s="99"/>
      <c r="K118" s="102" t="s">
        <v>711</v>
      </c>
      <c r="L118" s="103" t="s">
        <v>712</v>
      </c>
      <c r="M118" s="104" t="s">
        <v>78</v>
      </c>
      <c r="N118" s="105">
        <v>7</v>
      </c>
      <c r="O118" s="106" t="s">
        <v>713</v>
      </c>
      <c r="P118" s="107"/>
      <c r="Q118" s="107"/>
      <c r="R118" s="108"/>
      <c r="S118" s="108"/>
      <c r="T118" s="103" t="s">
        <v>678</v>
      </c>
      <c r="U118" s="108"/>
      <c r="V118" s="109"/>
      <c r="W118" s="110">
        <v>45047</v>
      </c>
      <c r="X118" s="110">
        <v>45275</v>
      </c>
      <c r="Y118" s="105"/>
      <c r="Z118" s="105"/>
      <c r="AA118" s="105"/>
      <c r="AB118" s="105"/>
      <c r="AC118" s="105"/>
      <c r="AD118" s="105">
        <v>1</v>
      </c>
      <c r="AE118" s="105">
        <v>1</v>
      </c>
      <c r="AF118" s="105">
        <v>1</v>
      </c>
      <c r="AG118" s="105">
        <v>1</v>
      </c>
      <c r="AH118" s="105">
        <v>1</v>
      </c>
      <c r="AI118" s="105">
        <v>1</v>
      </c>
      <c r="AJ118" s="105">
        <v>1</v>
      </c>
      <c r="AK118" s="105">
        <f t="shared" si="30"/>
        <v>7</v>
      </c>
      <c r="AL118" s="58"/>
      <c r="AM118" s="58"/>
      <c r="AN118" s="58"/>
      <c r="AO118" s="58"/>
      <c r="AP118" s="58"/>
      <c r="AQ118" s="58"/>
      <c r="AR118" s="58"/>
      <c r="AS118" s="58"/>
      <c r="AT118" s="58"/>
      <c r="AU118" s="59"/>
      <c r="AV118" s="58"/>
      <c r="AW118" s="58"/>
      <c r="AX118" s="58"/>
      <c r="AY118" s="58"/>
      <c r="AZ118" s="58"/>
      <c r="BA118" s="58"/>
      <c r="BB118" s="58">
        <v>0</v>
      </c>
      <c r="BC118" s="58"/>
      <c r="BD118" s="58"/>
      <c r="BE118" s="59" t="s">
        <v>328</v>
      </c>
      <c r="BF118" s="58">
        <v>1</v>
      </c>
      <c r="BG118" s="58" t="s">
        <v>714</v>
      </c>
      <c r="BH118" s="58" t="s">
        <v>715</v>
      </c>
      <c r="BI118" s="58"/>
      <c r="BJ118" s="58"/>
      <c r="BK118" s="58"/>
      <c r="BL118" s="58"/>
      <c r="BM118" s="58"/>
      <c r="BN118" s="58"/>
      <c r="BO118" s="59"/>
      <c r="BP118" s="58"/>
      <c r="BQ118" s="58"/>
      <c r="BR118" s="58"/>
      <c r="BS118" s="58"/>
      <c r="BT118" s="58"/>
      <c r="BU118" s="58"/>
      <c r="BV118" s="58"/>
      <c r="BW118" s="58"/>
      <c r="BX118" s="58"/>
      <c r="BY118" s="59"/>
      <c r="BZ118" s="72">
        <f t="shared" si="18"/>
        <v>0</v>
      </c>
      <c r="CA118" s="72">
        <f t="shared" si="10"/>
        <v>0</v>
      </c>
      <c r="CB118" s="72">
        <f t="shared" si="11"/>
        <v>0</v>
      </c>
      <c r="CC118" s="72">
        <f t="shared" si="12"/>
        <v>0.14285714285714285</v>
      </c>
      <c r="CD118" s="72">
        <f t="shared" si="13"/>
        <v>0.14285714285714285</v>
      </c>
      <c r="CE118" s="72">
        <f t="shared" si="14"/>
        <v>0.5714285714285714</v>
      </c>
      <c r="CF118" s="72">
        <f t="shared" si="15"/>
        <v>0.14285714285714285</v>
      </c>
      <c r="CG118" s="72">
        <f t="shared" si="16"/>
        <v>1</v>
      </c>
    </row>
    <row r="119" spans="2:85" ht="78.75" x14ac:dyDescent="0.25">
      <c r="B119" s="87" t="s">
        <v>95</v>
      </c>
      <c r="C119" s="87" t="s">
        <v>50</v>
      </c>
      <c r="D119" s="87" t="s">
        <v>26</v>
      </c>
      <c r="E119" s="87" t="s">
        <v>89</v>
      </c>
      <c r="F119" s="87" t="s">
        <v>93</v>
      </c>
      <c r="G119" s="87" t="s">
        <v>234</v>
      </c>
      <c r="H119" s="88" t="s">
        <v>235</v>
      </c>
      <c r="I119" s="89">
        <v>32</v>
      </c>
      <c r="J119" s="87" t="s">
        <v>716</v>
      </c>
      <c r="K119" s="90"/>
      <c r="L119" s="91"/>
      <c r="M119" s="92" t="s">
        <v>78</v>
      </c>
      <c r="N119" s="93">
        <v>3</v>
      </c>
      <c r="O119" s="94"/>
      <c r="P119" s="95"/>
      <c r="Q119" s="94"/>
      <c r="R119" s="94" t="s">
        <v>676</v>
      </c>
      <c r="S119" s="94" t="s">
        <v>39</v>
      </c>
      <c r="T119" s="94" t="s">
        <v>678</v>
      </c>
      <c r="U119" s="96" t="s">
        <v>86</v>
      </c>
      <c r="V119" s="97"/>
      <c r="W119" s="98">
        <v>45019</v>
      </c>
      <c r="X119" s="98">
        <v>45289</v>
      </c>
      <c r="Y119" s="93"/>
      <c r="Z119" s="93"/>
      <c r="AA119" s="93"/>
      <c r="AB119" s="93"/>
      <c r="AC119" s="93"/>
      <c r="AD119" s="93"/>
      <c r="AE119" s="93"/>
      <c r="AF119" s="93"/>
      <c r="AG119" s="93"/>
      <c r="AH119" s="93"/>
      <c r="AI119" s="93"/>
      <c r="AJ119" s="93"/>
      <c r="AK119" s="93"/>
      <c r="AL119" s="58"/>
      <c r="AM119" s="58"/>
      <c r="AN119" s="58"/>
      <c r="AO119" s="58"/>
      <c r="AP119" s="58"/>
      <c r="AQ119" s="58"/>
      <c r="AR119" s="58"/>
      <c r="AS119" s="58"/>
      <c r="AT119" s="58"/>
      <c r="AU119" s="59"/>
      <c r="AV119" s="58"/>
      <c r="AW119" s="58"/>
      <c r="AX119" s="58"/>
      <c r="AY119" s="58"/>
      <c r="AZ119" s="58"/>
      <c r="BA119" s="58"/>
      <c r="BB119" s="58"/>
      <c r="BC119" s="58"/>
      <c r="BD119" s="58"/>
      <c r="BE119" s="59"/>
      <c r="BF119" s="58"/>
      <c r="BG119" s="58"/>
      <c r="BH119" s="58"/>
      <c r="BI119" s="58"/>
      <c r="BJ119" s="58"/>
      <c r="BK119" s="58"/>
      <c r="BL119" s="58"/>
      <c r="BM119" s="58"/>
      <c r="BN119" s="58"/>
      <c r="BO119" s="59"/>
      <c r="BP119" s="58"/>
      <c r="BQ119" s="58"/>
      <c r="BR119" s="58"/>
      <c r="BS119" s="58"/>
      <c r="BT119" s="58"/>
      <c r="BU119" s="58"/>
      <c r="BV119" s="58"/>
      <c r="BW119" s="58"/>
      <c r="BX119" s="58"/>
      <c r="BY119" s="59"/>
      <c r="BZ119" s="72" t="str">
        <f t="shared" si="18"/>
        <v xml:space="preserve"> </v>
      </c>
      <c r="CA119" s="72" t="str">
        <f t="shared" si="10"/>
        <v xml:space="preserve"> </v>
      </c>
      <c r="CB119" s="72" t="str">
        <f t="shared" si="11"/>
        <v xml:space="preserve"> </v>
      </c>
      <c r="CC119" s="72" t="str">
        <f t="shared" si="12"/>
        <v xml:space="preserve"> </v>
      </c>
      <c r="CD119" s="72" t="str">
        <f t="shared" si="13"/>
        <v xml:space="preserve"> </v>
      </c>
      <c r="CE119" s="72" t="str">
        <f t="shared" si="14"/>
        <v xml:space="preserve"> </v>
      </c>
      <c r="CF119" s="72" t="str">
        <f t="shared" si="15"/>
        <v xml:space="preserve"> </v>
      </c>
      <c r="CG119" s="72" t="str">
        <f t="shared" si="16"/>
        <v xml:space="preserve"> </v>
      </c>
    </row>
    <row r="120" spans="2:85" ht="78.75" x14ac:dyDescent="0.25">
      <c r="B120" s="99"/>
      <c r="C120" s="99"/>
      <c r="D120" s="99"/>
      <c r="E120" s="99"/>
      <c r="F120" s="100"/>
      <c r="G120" s="100"/>
      <c r="H120" s="100"/>
      <c r="I120" s="101"/>
      <c r="J120" s="99"/>
      <c r="K120" s="102" t="s">
        <v>717</v>
      </c>
      <c r="L120" s="103" t="s">
        <v>718</v>
      </c>
      <c r="M120" s="104" t="s">
        <v>78</v>
      </c>
      <c r="N120" s="105">
        <v>3</v>
      </c>
      <c r="O120" s="106" t="s">
        <v>719</v>
      </c>
      <c r="P120" s="107"/>
      <c r="Q120" s="107"/>
      <c r="R120" s="108"/>
      <c r="S120" s="108"/>
      <c r="T120" s="103" t="s">
        <v>678</v>
      </c>
      <c r="U120" s="108"/>
      <c r="V120" s="109"/>
      <c r="W120" s="110">
        <v>44986</v>
      </c>
      <c r="X120" s="110">
        <v>45289</v>
      </c>
      <c r="Y120" s="105"/>
      <c r="Z120" s="105"/>
      <c r="AA120" s="105"/>
      <c r="AB120" s="105">
        <v>1</v>
      </c>
      <c r="AC120" s="105"/>
      <c r="AD120" s="105"/>
      <c r="AE120" s="105"/>
      <c r="AF120" s="105">
        <v>1</v>
      </c>
      <c r="AG120" s="105"/>
      <c r="AH120" s="105"/>
      <c r="AI120" s="105"/>
      <c r="AJ120" s="105">
        <v>1</v>
      </c>
      <c r="AK120" s="105">
        <f t="shared" ref="AK120" si="31">SUM(Y120:AJ120)</f>
        <v>3</v>
      </c>
      <c r="AL120" s="58"/>
      <c r="AM120" s="58"/>
      <c r="AN120" s="58"/>
      <c r="AO120" s="58"/>
      <c r="AP120" s="58"/>
      <c r="AQ120" s="58"/>
      <c r="AR120" s="58"/>
      <c r="AS120" s="58"/>
      <c r="AT120" s="58"/>
      <c r="AU120" s="59"/>
      <c r="AV120" s="58">
        <v>0</v>
      </c>
      <c r="AW120" s="58"/>
      <c r="AX120" s="58"/>
      <c r="AY120" s="58"/>
      <c r="AZ120" s="58"/>
      <c r="BA120" s="58"/>
      <c r="BB120" s="58"/>
      <c r="BC120" s="58"/>
      <c r="BD120" s="58"/>
      <c r="BE120" s="59" t="s">
        <v>328</v>
      </c>
      <c r="BF120" s="58">
        <v>1</v>
      </c>
      <c r="BG120" s="58" t="s">
        <v>720</v>
      </c>
      <c r="BH120" s="58" t="s">
        <v>721</v>
      </c>
      <c r="BI120" s="58"/>
      <c r="BJ120" s="58"/>
      <c r="BK120" s="58"/>
      <c r="BL120" s="58"/>
      <c r="BM120" s="58"/>
      <c r="BN120" s="58"/>
      <c r="BO120" s="59"/>
      <c r="BP120" s="58"/>
      <c r="BQ120" s="58"/>
      <c r="BR120" s="58"/>
      <c r="BS120" s="58"/>
      <c r="BT120" s="58"/>
      <c r="BU120" s="58"/>
      <c r="BV120" s="58"/>
      <c r="BW120" s="58"/>
      <c r="BX120" s="58"/>
      <c r="BY120" s="59"/>
      <c r="BZ120" s="72">
        <f t="shared" si="18"/>
        <v>0</v>
      </c>
      <c r="CA120" s="72">
        <f t="shared" si="10"/>
        <v>0</v>
      </c>
      <c r="CB120" s="72">
        <f t="shared" si="11"/>
        <v>0</v>
      </c>
      <c r="CC120" s="72">
        <f t="shared" si="12"/>
        <v>0.33333333333333331</v>
      </c>
      <c r="CD120" s="72">
        <f t="shared" si="13"/>
        <v>0.33333333333333331</v>
      </c>
      <c r="CE120" s="72">
        <f t="shared" si="14"/>
        <v>0.66666666666666663</v>
      </c>
      <c r="CF120" s="72">
        <f t="shared" si="15"/>
        <v>0.33333333333333331</v>
      </c>
      <c r="CG120" s="72">
        <f t="shared" si="16"/>
        <v>1</v>
      </c>
    </row>
    <row r="121" spans="2:85" ht="271.5" customHeight="1" x14ac:dyDescent="0.25">
      <c r="B121" s="87" t="s">
        <v>95</v>
      </c>
      <c r="C121" s="87" t="s">
        <v>23</v>
      </c>
      <c r="D121" s="87" t="s">
        <v>42</v>
      </c>
      <c r="E121" s="87" t="s">
        <v>119</v>
      </c>
      <c r="F121" s="87" t="s">
        <v>119</v>
      </c>
      <c r="G121" s="87" t="s">
        <v>234</v>
      </c>
      <c r="H121" s="88" t="s">
        <v>722</v>
      </c>
      <c r="I121" s="89">
        <v>33</v>
      </c>
      <c r="J121" s="87" t="s">
        <v>723</v>
      </c>
      <c r="K121" s="90"/>
      <c r="L121" s="91"/>
      <c r="M121" s="92" t="s">
        <v>78</v>
      </c>
      <c r="N121" s="93">
        <v>6</v>
      </c>
      <c r="O121" s="94"/>
      <c r="P121" s="95"/>
      <c r="Q121" s="94"/>
      <c r="R121" s="94" t="s">
        <v>724</v>
      </c>
      <c r="S121" s="94" t="s">
        <v>725</v>
      </c>
      <c r="T121" s="94" t="s">
        <v>726</v>
      </c>
      <c r="U121" s="96" t="s">
        <v>91</v>
      </c>
      <c r="V121" s="97"/>
      <c r="W121" s="98">
        <v>44986</v>
      </c>
      <c r="X121" s="98">
        <v>45275</v>
      </c>
      <c r="Y121" s="93"/>
      <c r="Z121" s="93"/>
      <c r="AA121" s="93"/>
      <c r="AB121" s="93"/>
      <c r="AC121" s="93"/>
      <c r="AD121" s="93"/>
      <c r="AE121" s="93"/>
      <c r="AF121" s="93"/>
      <c r="AG121" s="93"/>
      <c r="AH121" s="93"/>
      <c r="AI121" s="93"/>
      <c r="AJ121" s="93"/>
      <c r="AK121" s="93"/>
      <c r="AL121" s="58"/>
      <c r="AM121" s="58"/>
      <c r="AN121" s="58"/>
      <c r="AO121" s="58"/>
      <c r="AP121" s="58"/>
      <c r="AQ121" s="58"/>
      <c r="AR121" s="58" t="s">
        <v>727</v>
      </c>
      <c r="AS121" s="58"/>
      <c r="AT121" s="58"/>
      <c r="AU121" s="59"/>
      <c r="AV121" s="58"/>
      <c r="AW121" s="58"/>
      <c r="AX121" s="58"/>
      <c r="AY121" s="58"/>
      <c r="AZ121" s="58"/>
      <c r="BA121" s="58"/>
      <c r="BC121" s="58"/>
      <c r="BD121" s="58"/>
      <c r="BE121" s="59"/>
      <c r="BF121" s="58"/>
      <c r="BG121" s="58"/>
      <c r="BH121" s="58"/>
      <c r="BI121" s="58"/>
      <c r="BJ121" s="58"/>
      <c r="BK121" s="58"/>
      <c r="BL121" s="58"/>
      <c r="BM121" s="58"/>
      <c r="BN121" s="58"/>
      <c r="BO121" s="59"/>
      <c r="BP121" s="58"/>
      <c r="BQ121" s="58"/>
      <c r="BR121" s="58"/>
      <c r="BS121" s="58"/>
      <c r="BT121" s="58"/>
      <c r="BU121" s="58"/>
      <c r="BV121" s="58"/>
      <c r="BW121" s="58"/>
      <c r="BX121" s="58"/>
      <c r="BY121" s="59"/>
      <c r="BZ121" s="72" t="str">
        <f>IFERROR(($AL121+$AO121+#REF!)/$AK121," ")</f>
        <v xml:space="preserve"> </v>
      </c>
      <c r="CA121" s="72" t="str">
        <f t="shared" si="10"/>
        <v xml:space="preserve"> </v>
      </c>
      <c r="CB121" s="72" t="str">
        <f>IFERROR(($AL121+$AO121+#REF!+$AV121+$AY121+$AR121)/$AK121," ")</f>
        <v xml:space="preserve"> </v>
      </c>
      <c r="CC121" s="72" t="str">
        <f t="shared" si="12"/>
        <v xml:space="preserve"> </v>
      </c>
      <c r="CD121" s="72" t="str">
        <f>IFERROR(($AL121+$AO121+#REF!+$AV121+$AY121+$AR121+$BF121+$BI121+$BL121)/$AK121," ")</f>
        <v xml:space="preserve"> </v>
      </c>
      <c r="CE121" s="72" t="str">
        <f t="shared" si="14"/>
        <v xml:space="preserve"> </v>
      </c>
      <c r="CF121" s="72" t="str">
        <f>IFERROR(($AL121+$AO121+#REF!+$AV121+$AY121+$AR121+$BF121+$BI121+$BL121+$BP121+$BS121+$BV121)/$AK121," ")</f>
        <v xml:space="preserve"> </v>
      </c>
      <c r="CG121" s="72" t="str">
        <f t="shared" si="16"/>
        <v xml:space="preserve"> </v>
      </c>
    </row>
    <row r="122" spans="2:85" ht="173.25" x14ac:dyDescent="0.25">
      <c r="B122" s="99"/>
      <c r="C122" s="99"/>
      <c r="D122" s="99"/>
      <c r="E122" s="99"/>
      <c r="F122" s="100"/>
      <c r="G122" s="100"/>
      <c r="H122" s="100"/>
      <c r="I122" s="101"/>
      <c r="J122" s="99"/>
      <c r="K122" s="102" t="s">
        <v>728</v>
      </c>
      <c r="L122" s="103" t="s">
        <v>729</v>
      </c>
      <c r="M122" s="104" t="s">
        <v>78</v>
      </c>
      <c r="N122" s="105">
        <v>3</v>
      </c>
      <c r="O122" s="106" t="s">
        <v>730</v>
      </c>
      <c r="P122" s="107"/>
      <c r="Q122" s="107"/>
      <c r="R122" s="108"/>
      <c r="S122" s="108"/>
      <c r="T122" s="103" t="s">
        <v>726</v>
      </c>
      <c r="U122" s="108"/>
      <c r="V122" s="109"/>
      <c r="W122" s="110">
        <v>44988</v>
      </c>
      <c r="X122" s="110">
        <v>45275</v>
      </c>
      <c r="Y122" s="105"/>
      <c r="Z122" s="105"/>
      <c r="AA122" s="105">
        <v>1</v>
      </c>
      <c r="AB122" s="105"/>
      <c r="AC122" s="105"/>
      <c r="AD122" s="105">
        <v>1</v>
      </c>
      <c r="AE122" s="105"/>
      <c r="AF122" s="105"/>
      <c r="AG122" s="105"/>
      <c r="AH122" s="105"/>
      <c r="AI122" s="105">
        <v>1</v>
      </c>
      <c r="AJ122" s="105"/>
      <c r="AK122" s="105">
        <f t="shared" ref="AK122:AK123" si="32">SUM(Y122:AJ122)</f>
        <v>3</v>
      </c>
      <c r="AL122" s="58"/>
      <c r="AM122" s="58"/>
      <c r="AN122" s="58"/>
      <c r="AO122" s="58"/>
      <c r="AP122" s="58"/>
      <c r="AQ122" s="58"/>
      <c r="AR122" s="58">
        <v>1</v>
      </c>
      <c r="AS122" s="58">
        <v>1</v>
      </c>
      <c r="AT122" s="58" t="s">
        <v>727</v>
      </c>
      <c r="AU122" s="59" t="s">
        <v>731</v>
      </c>
      <c r="AV122" s="58"/>
      <c r="AW122" s="58"/>
      <c r="AX122" s="58"/>
      <c r="AY122" s="58"/>
      <c r="AZ122" s="58"/>
      <c r="BA122" s="58"/>
      <c r="BB122" s="58">
        <v>0</v>
      </c>
      <c r="BC122" s="58"/>
      <c r="BD122" s="58"/>
      <c r="BE122" s="59" t="s">
        <v>269</v>
      </c>
      <c r="BF122" s="58"/>
      <c r="BG122" s="58"/>
      <c r="BH122" s="58"/>
      <c r="BI122" s="58"/>
      <c r="BJ122" s="58"/>
      <c r="BK122" s="58"/>
      <c r="BL122" s="58"/>
      <c r="BM122" s="58"/>
      <c r="BN122" s="58"/>
      <c r="BO122" s="59"/>
      <c r="BP122" s="58"/>
      <c r="BQ122" s="58"/>
      <c r="BR122" s="58"/>
      <c r="BS122" s="58"/>
      <c r="BT122" s="58"/>
      <c r="BU122" s="58"/>
      <c r="BV122" s="58"/>
      <c r="BW122" s="58"/>
      <c r="BX122" s="58"/>
      <c r="BY122" s="59"/>
      <c r="BZ122" s="72">
        <f t="shared" si="18"/>
        <v>0.33333333333333331</v>
      </c>
      <c r="CA122" s="72">
        <f t="shared" si="10"/>
        <v>0.33333333333333331</v>
      </c>
      <c r="CB122" s="72">
        <f t="shared" si="11"/>
        <v>0.33333333333333331</v>
      </c>
      <c r="CC122" s="72">
        <f t="shared" si="12"/>
        <v>0.66666666666666663</v>
      </c>
      <c r="CD122" s="72">
        <f t="shared" si="13"/>
        <v>0.33333333333333331</v>
      </c>
      <c r="CE122" s="72">
        <f t="shared" si="14"/>
        <v>0.66666666666666663</v>
      </c>
      <c r="CF122" s="72">
        <f t="shared" si="15"/>
        <v>0.33333333333333331</v>
      </c>
      <c r="CG122" s="72">
        <f t="shared" si="16"/>
        <v>1</v>
      </c>
    </row>
    <row r="123" spans="2:85" ht="47.25" x14ac:dyDescent="0.25">
      <c r="B123" s="99"/>
      <c r="C123" s="99"/>
      <c r="D123" s="99"/>
      <c r="E123" s="99"/>
      <c r="F123" s="100"/>
      <c r="G123" s="100"/>
      <c r="H123" s="100"/>
      <c r="I123" s="101"/>
      <c r="J123" s="99"/>
      <c r="K123" s="102" t="s">
        <v>732</v>
      </c>
      <c r="L123" s="103" t="s">
        <v>733</v>
      </c>
      <c r="M123" s="104" t="s">
        <v>78</v>
      </c>
      <c r="N123" s="105">
        <v>3</v>
      </c>
      <c r="O123" s="106" t="s">
        <v>734</v>
      </c>
      <c r="P123" s="107"/>
      <c r="Q123" s="107"/>
      <c r="R123" s="108"/>
      <c r="S123" s="108"/>
      <c r="T123" s="103" t="s">
        <v>726</v>
      </c>
      <c r="U123" s="108"/>
      <c r="V123" s="109"/>
      <c r="W123" s="110">
        <v>44988</v>
      </c>
      <c r="X123" s="110">
        <v>45275</v>
      </c>
      <c r="Y123" s="105"/>
      <c r="Z123" s="105"/>
      <c r="AA123" s="105"/>
      <c r="AB123" s="105">
        <v>1</v>
      </c>
      <c r="AC123" s="105"/>
      <c r="AD123" s="105"/>
      <c r="AE123" s="105">
        <v>1</v>
      </c>
      <c r="AF123" s="105"/>
      <c r="AG123" s="105"/>
      <c r="AH123" s="105"/>
      <c r="AI123" s="105"/>
      <c r="AJ123" s="105">
        <v>1</v>
      </c>
      <c r="AK123" s="105">
        <f t="shared" si="32"/>
        <v>3</v>
      </c>
      <c r="AL123" s="58"/>
      <c r="AM123" s="58"/>
      <c r="AN123" s="58"/>
      <c r="AO123" s="58"/>
      <c r="AP123" s="58"/>
      <c r="AQ123" s="58"/>
      <c r="AR123" s="58"/>
      <c r="AS123" s="58"/>
      <c r="AT123" s="58"/>
      <c r="AU123" s="59"/>
      <c r="AV123" s="58">
        <v>1</v>
      </c>
      <c r="AW123" s="58" t="s">
        <v>735</v>
      </c>
      <c r="AX123" s="58" t="s">
        <v>736</v>
      </c>
      <c r="AY123" s="58"/>
      <c r="AZ123" s="58"/>
      <c r="BA123" s="58"/>
      <c r="BB123" s="58"/>
      <c r="BC123" s="58"/>
      <c r="BD123" s="58"/>
      <c r="BE123" s="59" t="s">
        <v>255</v>
      </c>
      <c r="BF123" s="58"/>
      <c r="BG123" s="58"/>
      <c r="BH123" s="58"/>
      <c r="BI123" s="58"/>
      <c r="BJ123" s="58"/>
      <c r="BK123" s="58"/>
      <c r="BL123" s="58"/>
      <c r="BM123" s="58"/>
      <c r="BN123" s="58"/>
      <c r="BO123" s="59"/>
      <c r="BP123" s="58"/>
      <c r="BQ123" s="58"/>
      <c r="BR123" s="58"/>
      <c r="BS123" s="58"/>
      <c r="BT123" s="58"/>
      <c r="BU123" s="58"/>
      <c r="BV123" s="58"/>
      <c r="BW123" s="58"/>
      <c r="BX123" s="58"/>
      <c r="BY123" s="59"/>
      <c r="BZ123" s="72">
        <f t="shared" si="18"/>
        <v>0</v>
      </c>
      <c r="CA123" s="72">
        <f t="shared" si="10"/>
        <v>0</v>
      </c>
      <c r="CB123" s="72">
        <f t="shared" si="11"/>
        <v>0.33333333333333331</v>
      </c>
      <c r="CC123" s="72">
        <f t="shared" si="12"/>
        <v>0.33333333333333331</v>
      </c>
      <c r="CD123" s="72">
        <f t="shared" si="13"/>
        <v>0.33333333333333331</v>
      </c>
      <c r="CE123" s="72">
        <f t="shared" si="14"/>
        <v>0.66666666666666663</v>
      </c>
      <c r="CF123" s="72">
        <f t="shared" si="15"/>
        <v>0.33333333333333331</v>
      </c>
      <c r="CG123" s="72">
        <f t="shared" si="16"/>
        <v>1</v>
      </c>
    </row>
    <row r="124" spans="2:85" ht="63" x14ac:dyDescent="0.25">
      <c r="B124" s="87" t="s">
        <v>75</v>
      </c>
      <c r="C124" s="87" t="s">
        <v>50</v>
      </c>
      <c r="D124" s="87" t="s">
        <v>44</v>
      </c>
      <c r="E124" s="87" t="s">
        <v>119</v>
      </c>
      <c r="F124" s="87" t="s">
        <v>119</v>
      </c>
      <c r="G124" s="87" t="s">
        <v>261</v>
      </c>
      <c r="H124" s="88" t="s">
        <v>262</v>
      </c>
      <c r="I124" s="89">
        <v>34</v>
      </c>
      <c r="J124" s="87" t="s">
        <v>737</v>
      </c>
      <c r="K124" s="90"/>
      <c r="L124" s="91"/>
      <c r="M124" s="92" t="s">
        <v>78</v>
      </c>
      <c r="N124" s="93">
        <v>2</v>
      </c>
      <c r="O124" s="94"/>
      <c r="P124" s="95"/>
      <c r="Q124" s="94"/>
      <c r="R124" s="94" t="s">
        <v>20</v>
      </c>
      <c r="S124" s="94" t="s">
        <v>40</v>
      </c>
      <c r="T124" s="94" t="s">
        <v>738</v>
      </c>
      <c r="U124" s="96" t="s">
        <v>91</v>
      </c>
      <c r="V124" s="97"/>
      <c r="W124" s="98">
        <v>44986</v>
      </c>
      <c r="X124" s="98">
        <v>45230</v>
      </c>
      <c r="Y124" s="93"/>
      <c r="Z124" s="93"/>
      <c r="AA124" s="93"/>
      <c r="AB124" s="93"/>
      <c r="AC124" s="93"/>
      <c r="AD124" s="93"/>
      <c r="AE124" s="93"/>
      <c r="AF124" s="93"/>
      <c r="AG124" s="93"/>
      <c r="AH124" s="93"/>
      <c r="AI124" s="93"/>
      <c r="AJ124" s="93"/>
      <c r="AK124" s="93"/>
      <c r="AL124" s="58"/>
      <c r="AM124" s="58"/>
      <c r="AN124" s="58"/>
      <c r="AO124" s="58"/>
      <c r="AP124" s="58"/>
      <c r="AQ124" s="58"/>
      <c r="AR124" s="58"/>
      <c r="AS124" s="58"/>
      <c r="AT124" s="58"/>
      <c r="AU124" s="59"/>
      <c r="AV124" s="58"/>
      <c r="AW124" s="58"/>
      <c r="AX124" s="58"/>
      <c r="AY124" s="58"/>
      <c r="AZ124" s="58"/>
      <c r="BA124" s="58"/>
      <c r="BB124" s="58"/>
      <c r="BC124" s="58"/>
      <c r="BD124" s="58"/>
      <c r="BE124" s="59"/>
      <c r="BF124" s="58"/>
      <c r="BG124" s="58"/>
      <c r="BH124" s="58"/>
      <c r="BI124" s="58"/>
      <c r="BJ124" s="58"/>
      <c r="BK124" s="58"/>
      <c r="BL124" s="58"/>
      <c r="BM124" s="58"/>
      <c r="BN124" s="58"/>
      <c r="BO124" s="59"/>
      <c r="BP124" s="58"/>
      <c r="BQ124" s="58"/>
      <c r="BR124" s="58"/>
      <c r="BS124" s="58"/>
      <c r="BT124" s="58"/>
      <c r="BU124" s="58"/>
      <c r="BV124" s="58"/>
      <c r="BW124" s="58"/>
      <c r="BX124" s="58"/>
      <c r="BY124" s="59"/>
      <c r="BZ124" s="72" t="str">
        <f t="shared" si="18"/>
        <v xml:space="preserve"> </v>
      </c>
      <c r="CA124" s="72" t="str">
        <f t="shared" si="10"/>
        <v xml:space="preserve"> </v>
      </c>
      <c r="CB124" s="72" t="str">
        <f t="shared" si="11"/>
        <v xml:space="preserve"> </v>
      </c>
      <c r="CC124" s="72" t="str">
        <f t="shared" si="12"/>
        <v xml:space="preserve"> </v>
      </c>
      <c r="CD124" s="72" t="str">
        <f t="shared" si="13"/>
        <v xml:space="preserve"> </v>
      </c>
      <c r="CE124" s="72" t="str">
        <f t="shared" si="14"/>
        <v xml:space="preserve"> </v>
      </c>
      <c r="CF124" s="72" t="str">
        <f t="shared" si="15"/>
        <v xml:space="preserve"> </v>
      </c>
      <c r="CG124" s="72" t="str">
        <f t="shared" si="16"/>
        <v xml:space="preserve"> </v>
      </c>
    </row>
    <row r="125" spans="2:85" ht="47.25" x14ac:dyDescent="0.25">
      <c r="B125" s="99"/>
      <c r="C125" s="99"/>
      <c r="D125" s="99"/>
      <c r="E125" s="99"/>
      <c r="F125" s="100"/>
      <c r="G125" s="100"/>
      <c r="H125" s="100"/>
      <c r="I125" s="101"/>
      <c r="J125" s="99"/>
      <c r="K125" s="102" t="s">
        <v>739</v>
      </c>
      <c r="L125" s="103" t="s">
        <v>740</v>
      </c>
      <c r="M125" s="104" t="s">
        <v>78</v>
      </c>
      <c r="N125" s="105">
        <v>2</v>
      </c>
      <c r="O125" s="106" t="s">
        <v>741</v>
      </c>
      <c r="P125" s="107"/>
      <c r="Q125" s="107"/>
      <c r="R125" s="108"/>
      <c r="S125" s="108"/>
      <c r="T125" s="103" t="s">
        <v>738</v>
      </c>
      <c r="U125" s="108"/>
      <c r="V125" s="109"/>
      <c r="W125" s="110">
        <v>44986</v>
      </c>
      <c r="X125" s="110">
        <v>45230</v>
      </c>
      <c r="Y125" s="105"/>
      <c r="Z125" s="105"/>
      <c r="AA125" s="105">
        <v>1</v>
      </c>
      <c r="AB125" s="105"/>
      <c r="AC125" s="105"/>
      <c r="AD125" s="105"/>
      <c r="AE125" s="105"/>
      <c r="AF125" s="105"/>
      <c r="AG125" s="105"/>
      <c r="AH125" s="105">
        <v>1</v>
      </c>
      <c r="AI125" s="105"/>
      <c r="AJ125" s="105"/>
      <c r="AK125" s="105">
        <f t="shared" ref="AK125" si="33">SUM(Y125:AJ125)</f>
        <v>2</v>
      </c>
      <c r="AL125" s="58"/>
      <c r="AM125" s="58"/>
      <c r="AN125" s="58"/>
      <c r="AO125" s="58"/>
      <c r="AP125" s="58"/>
      <c r="AQ125" s="58"/>
      <c r="AR125" s="58"/>
      <c r="AS125" s="58"/>
      <c r="AT125" s="58"/>
      <c r="AU125" s="59" t="s">
        <v>328</v>
      </c>
      <c r="AV125" s="58"/>
      <c r="AW125" s="58"/>
      <c r="AX125" s="58"/>
      <c r="AY125" s="58"/>
      <c r="AZ125" s="58"/>
      <c r="BA125" s="58"/>
      <c r="BB125" s="58"/>
      <c r="BC125" s="58"/>
      <c r="BD125" s="58"/>
      <c r="BE125" s="59" t="s">
        <v>742</v>
      </c>
      <c r="BF125" s="58"/>
      <c r="BG125" s="58"/>
      <c r="BH125" s="58"/>
      <c r="BI125" s="58"/>
      <c r="BJ125" s="58"/>
      <c r="BK125" s="58"/>
      <c r="BL125" s="58"/>
      <c r="BM125" s="58"/>
      <c r="BN125" s="58"/>
      <c r="BO125" s="59"/>
      <c r="BP125" s="58"/>
      <c r="BQ125" s="58"/>
      <c r="BR125" s="58"/>
      <c r="BS125" s="58"/>
      <c r="BT125" s="58"/>
      <c r="BU125" s="58"/>
      <c r="BV125" s="58"/>
      <c r="BW125" s="58"/>
      <c r="BX125" s="58"/>
      <c r="BY125" s="59"/>
      <c r="BZ125" s="72">
        <f t="shared" si="18"/>
        <v>0</v>
      </c>
      <c r="CA125" s="72">
        <f t="shared" si="10"/>
        <v>0.5</v>
      </c>
      <c r="CB125" s="72">
        <f t="shared" si="11"/>
        <v>0</v>
      </c>
      <c r="CC125" s="72">
        <f t="shared" si="12"/>
        <v>0.5</v>
      </c>
      <c r="CD125" s="72">
        <f t="shared" si="13"/>
        <v>0</v>
      </c>
      <c r="CE125" s="72">
        <f t="shared" si="14"/>
        <v>0.5</v>
      </c>
      <c r="CF125" s="72">
        <f t="shared" si="15"/>
        <v>0</v>
      </c>
      <c r="CG125" s="72">
        <f t="shared" si="16"/>
        <v>1</v>
      </c>
    </row>
    <row r="126" spans="2:85" ht="88.5" customHeight="1" x14ac:dyDescent="0.25">
      <c r="B126" s="87" t="s">
        <v>75</v>
      </c>
      <c r="C126" s="87" t="s">
        <v>50</v>
      </c>
      <c r="D126" s="87" t="s">
        <v>44</v>
      </c>
      <c r="E126" s="87" t="s">
        <v>119</v>
      </c>
      <c r="F126" s="87" t="s">
        <v>119</v>
      </c>
      <c r="G126" s="87" t="s">
        <v>261</v>
      </c>
      <c r="H126" s="88" t="s">
        <v>262</v>
      </c>
      <c r="I126" s="89">
        <v>35</v>
      </c>
      <c r="J126" s="87" t="s">
        <v>743</v>
      </c>
      <c r="K126" s="90"/>
      <c r="L126" s="91"/>
      <c r="M126" s="92" t="s">
        <v>78</v>
      </c>
      <c r="N126" s="93">
        <v>4</v>
      </c>
      <c r="O126" s="94"/>
      <c r="P126" s="95"/>
      <c r="Q126" s="94"/>
      <c r="R126" s="94" t="s">
        <v>20</v>
      </c>
      <c r="S126" s="94" t="s">
        <v>40</v>
      </c>
      <c r="T126" s="94" t="s">
        <v>738</v>
      </c>
      <c r="U126" s="96" t="s">
        <v>91</v>
      </c>
      <c r="V126" s="97"/>
      <c r="W126" s="98">
        <v>44958</v>
      </c>
      <c r="X126" s="98">
        <v>45260</v>
      </c>
      <c r="Y126" s="93"/>
      <c r="Z126" s="93"/>
      <c r="AA126" s="93"/>
      <c r="AB126" s="93"/>
      <c r="AC126" s="93"/>
      <c r="AD126" s="93"/>
      <c r="AE126" s="93"/>
      <c r="AF126" s="93"/>
      <c r="AG126" s="93"/>
      <c r="AH126" s="93"/>
      <c r="AI126" s="93"/>
      <c r="AJ126" s="93"/>
      <c r="AK126" s="93"/>
      <c r="AL126" s="58"/>
      <c r="AM126" s="58"/>
      <c r="AN126" s="58"/>
      <c r="AO126" s="58"/>
      <c r="AP126" s="58"/>
      <c r="AQ126" s="58"/>
      <c r="AR126" s="58"/>
      <c r="AS126" s="58"/>
      <c r="AT126" s="58"/>
      <c r="AU126" s="59"/>
      <c r="AV126" s="58"/>
      <c r="AW126" s="58"/>
      <c r="AX126" s="58"/>
      <c r="AY126" s="58"/>
      <c r="AZ126" s="58"/>
      <c r="BA126" s="58"/>
      <c r="BB126" s="58"/>
      <c r="BC126" s="58"/>
      <c r="BD126" s="58"/>
      <c r="BE126" s="59"/>
      <c r="BF126" s="58"/>
      <c r="BG126" s="58"/>
      <c r="BH126" s="58"/>
      <c r="BI126" s="58"/>
      <c r="BJ126" s="58"/>
      <c r="BK126" s="58"/>
      <c r="BL126" s="58"/>
      <c r="BM126" s="58"/>
      <c r="BN126" s="58"/>
      <c r="BO126" s="59"/>
      <c r="BP126" s="58"/>
      <c r="BQ126" s="58"/>
      <c r="BR126" s="58"/>
      <c r="BS126" s="58"/>
      <c r="BT126" s="58"/>
      <c r="BU126" s="58"/>
      <c r="BV126" s="58"/>
      <c r="BW126" s="58"/>
      <c r="BX126" s="58"/>
      <c r="BY126" s="59"/>
      <c r="BZ126" s="72" t="str">
        <f t="shared" si="18"/>
        <v xml:space="preserve"> </v>
      </c>
      <c r="CA126" s="72" t="str">
        <f t="shared" si="10"/>
        <v xml:space="preserve"> </v>
      </c>
      <c r="CB126" s="72" t="str">
        <f t="shared" si="11"/>
        <v xml:space="preserve"> </v>
      </c>
      <c r="CC126" s="72" t="str">
        <f t="shared" si="12"/>
        <v xml:space="preserve"> </v>
      </c>
      <c r="CD126" s="72" t="str">
        <f t="shared" si="13"/>
        <v xml:space="preserve"> </v>
      </c>
      <c r="CE126" s="72" t="str">
        <f t="shared" si="14"/>
        <v xml:space="preserve"> </v>
      </c>
      <c r="CF126" s="72" t="str">
        <f t="shared" si="15"/>
        <v xml:space="preserve"> </v>
      </c>
      <c r="CG126" s="72" t="str">
        <f t="shared" si="16"/>
        <v xml:space="preserve"> </v>
      </c>
    </row>
    <row r="127" spans="2:85" ht="35.25" customHeight="1" x14ac:dyDescent="0.25">
      <c r="B127" s="99"/>
      <c r="C127" s="99"/>
      <c r="D127" s="99"/>
      <c r="E127" s="99"/>
      <c r="F127" s="100"/>
      <c r="G127" s="100"/>
      <c r="H127" s="100"/>
      <c r="I127" s="101"/>
      <c r="J127" s="99"/>
      <c r="K127" s="102" t="s">
        <v>744</v>
      </c>
      <c r="L127" s="103" t="s">
        <v>745</v>
      </c>
      <c r="M127" s="104" t="s">
        <v>78</v>
      </c>
      <c r="N127" s="105">
        <v>1</v>
      </c>
      <c r="O127" s="106" t="s">
        <v>741</v>
      </c>
      <c r="P127" s="107"/>
      <c r="Q127" s="107"/>
      <c r="R127" s="108"/>
      <c r="S127" s="108"/>
      <c r="T127" s="103" t="s">
        <v>738</v>
      </c>
      <c r="U127" s="108"/>
      <c r="V127" s="109"/>
      <c r="W127" s="110">
        <v>45139</v>
      </c>
      <c r="X127" s="110">
        <v>45169</v>
      </c>
      <c r="Y127" s="105"/>
      <c r="Z127" s="105"/>
      <c r="AA127" s="105"/>
      <c r="AB127" s="105"/>
      <c r="AC127" s="105"/>
      <c r="AD127" s="105"/>
      <c r="AE127" s="105"/>
      <c r="AF127" s="105">
        <v>1</v>
      </c>
      <c r="AG127" s="105"/>
      <c r="AH127" s="105"/>
      <c r="AI127" s="105"/>
      <c r="AJ127" s="105"/>
      <c r="AK127" s="105">
        <f t="shared" ref="AK127:AK128" si="34">SUM(Y127:AJ127)</f>
        <v>1</v>
      </c>
      <c r="AL127" s="58"/>
      <c r="AM127" s="58"/>
      <c r="AN127" s="58"/>
      <c r="AO127" s="58"/>
      <c r="AP127" s="58"/>
      <c r="AQ127" s="58"/>
      <c r="AR127" s="58"/>
      <c r="AS127" s="58"/>
      <c r="AT127" s="58"/>
      <c r="AU127" s="59"/>
      <c r="AV127" s="58"/>
      <c r="AW127" s="58"/>
      <c r="AX127" s="58"/>
      <c r="AY127" s="58"/>
      <c r="AZ127" s="58"/>
      <c r="BA127" s="58"/>
      <c r="BB127" s="58"/>
      <c r="BC127" s="58"/>
      <c r="BD127" s="58"/>
      <c r="BE127" s="59" t="s">
        <v>742</v>
      </c>
      <c r="BF127" s="58"/>
      <c r="BG127" s="58"/>
      <c r="BH127" s="58"/>
      <c r="BI127" s="58"/>
      <c r="BJ127" s="58"/>
      <c r="BK127" s="58"/>
      <c r="BL127" s="58"/>
      <c r="BM127" s="58"/>
      <c r="BN127" s="58"/>
      <c r="BO127" s="59"/>
      <c r="BP127" s="58"/>
      <c r="BQ127" s="58"/>
      <c r="BR127" s="58"/>
      <c r="BS127" s="58"/>
      <c r="BT127" s="58"/>
      <c r="BU127" s="58"/>
      <c r="BV127" s="58"/>
      <c r="BW127" s="58"/>
      <c r="BX127" s="58"/>
      <c r="BY127" s="59"/>
      <c r="BZ127" s="72">
        <f t="shared" si="18"/>
        <v>0</v>
      </c>
      <c r="CA127" s="72">
        <f t="shared" si="10"/>
        <v>0</v>
      </c>
      <c r="CB127" s="72">
        <f t="shared" si="11"/>
        <v>0</v>
      </c>
      <c r="CC127" s="72">
        <f t="shared" si="12"/>
        <v>0</v>
      </c>
      <c r="CD127" s="72">
        <f t="shared" si="13"/>
        <v>0</v>
      </c>
      <c r="CE127" s="72">
        <f t="shared" si="14"/>
        <v>1</v>
      </c>
      <c r="CF127" s="72">
        <f t="shared" si="15"/>
        <v>0</v>
      </c>
      <c r="CG127" s="72">
        <f t="shared" si="16"/>
        <v>1</v>
      </c>
    </row>
    <row r="128" spans="2:85" ht="23.25" customHeight="1" x14ac:dyDescent="0.25">
      <c r="B128" s="99"/>
      <c r="C128" s="99"/>
      <c r="D128" s="99"/>
      <c r="E128" s="99"/>
      <c r="F128" s="100"/>
      <c r="G128" s="100"/>
      <c r="H128" s="100"/>
      <c r="I128" s="101"/>
      <c r="J128" s="99"/>
      <c r="K128" s="102" t="s">
        <v>746</v>
      </c>
      <c r="L128" s="103" t="s">
        <v>747</v>
      </c>
      <c r="M128" s="104" t="s">
        <v>78</v>
      </c>
      <c r="N128" s="105">
        <v>3</v>
      </c>
      <c r="O128" s="106" t="s">
        <v>583</v>
      </c>
      <c r="P128" s="107"/>
      <c r="Q128" s="107"/>
      <c r="R128" s="108"/>
      <c r="S128" s="108"/>
      <c r="T128" s="103" t="s">
        <v>738</v>
      </c>
      <c r="U128" s="108"/>
      <c r="V128" s="109"/>
      <c r="W128" s="110">
        <v>44958</v>
      </c>
      <c r="X128" s="110">
        <v>45260</v>
      </c>
      <c r="Y128" s="105"/>
      <c r="Z128" s="105">
        <v>1</v>
      </c>
      <c r="AA128" s="105"/>
      <c r="AB128" s="105"/>
      <c r="AC128" s="105"/>
      <c r="AD128" s="105">
        <v>1</v>
      </c>
      <c r="AE128" s="105"/>
      <c r="AF128" s="105"/>
      <c r="AG128" s="105"/>
      <c r="AH128" s="105"/>
      <c r="AI128" s="105">
        <v>1</v>
      </c>
      <c r="AJ128" s="105"/>
      <c r="AK128" s="105">
        <f t="shared" si="34"/>
        <v>3</v>
      </c>
      <c r="AL128" s="58"/>
      <c r="AM128" s="58"/>
      <c r="AN128" s="58"/>
      <c r="AO128" s="58"/>
      <c r="AP128" s="58"/>
      <c r="AQ128" s="58"/>
      <c r="AR128" s="58"/>
      <c r="AS128" s="58"/>
      <c r="AT128" s="58"/>
      <c r="AU128" s="59" t="s">
        <v>328</v>
      </c>
      <c r="AV128" s="58"/>
      <c r="AW128" s="58"/>
      <c r="AX128" s="58"/>
      <c r="AY128" s="58"/>
      <c r="AZ128" s="58"/>
      <c r="BA128" s="58"/>
      <c r="BB128" s="58">
        <v>0</v>
      </c>
      <c r="BC128" s="58"/>
      <c r="BD128" s="58"/>
      <c r="BE128" s="59" t="s">
        <v>742</v>
      </c>
      <c r="BF128" s="58">
        <v>1</v>
      </c>
      <c r="BG128" s="58" t="s">
        <v>748</v>
      </c>
      <c r="BH128" s="58" t="s">
        <v>749</v>
      </c>
      <c r="BI128" s="58"/>
      <c r="BJ128" s="58"/>
      <c r="BK128" s="58"/>
      <c r="BL128" s="58"/>
      <c r="BM128" s="58"/>
      <c r="BN128" s="58"/>
      <c r="BO128" s="59"/>
      <c r="BP128" s="58"/>
      <c r="BQ128" s="58"/>
      <c r="BR128" s="58"/>
      <c r="BS128" s="58"/>
      <c r="BT128" s="58"/>
      <c r="BU128" s="58"/>
      <c r="BV128" s="58"/>
      <c r="BW128" s="58"/>
      <c r="BX128" s="58"/>
      <c r="BY128" s="59"/>
      <c r="BZ128" s="72">
        <f t="shared" si="18"/>
        <v>0</v>
      </c>
      <c r="CA128" s="72">
        <f t="shared" si="10"/>
        <v>0.33333333333333331</v>
      </c>
      <c r="CB128" s="72">
        <f t="shared" si="11"/>
        <v>0</v>
      </c>
      <c r="CC128" s="72">
        <f t="shared" si="12"/>
        <v>0.66666666666666663</v>
      </c>
      <c r="CD128" s="72">
        <f t="shared" si="13"/>
        <v>0.33333333333333331</v>
      </c>
      <c r="CE128" s="72">
        <f t="shared" si="14"/>
        <v>0.66666666666666663</v>
      </c>
      <c r="CF128" s="72">
        <f t="shared" si="15"/>
        <v>0.33333333333333331</v>
      </c>
      <c r="CG128" s="72">
        <f t="shared" si="16"/>
        <v>1</v>
      </c>
    </row>
    <row r="129" spans="1:85" ht="95.25" customHeight="1" x14ac:dyDescent="0.25">
      <c r="B129" s="125" t="s">
        <v>92</v>
      </c>
      <c r="C129" s="125" t="s">
        <v>41</v>
      </c>
      <c r="D129" s="125" t="s">
        <v>25</v>
      </c>
      <c r="E129" s="125" t="s">
        <v>119</v>
      </c>
      <c r="F129" s="125" t="s">
        <v>233</v>
      </c>
      <c r="G129" s="125" t="s">
        <v>261</v>
      </c>
      <c r="H129" s="126" t="s">
        <v>262</v>
      </c>
      <c r="I129" s="127">
        <v>36</v>
      </c>
      <c r="J129" s="125" t="s">
        <v>750</v>
      </c>
      <c r="K129" s="127"/>
      <c r="L129" s="128"/>
      <c r="M129" s="129" t="s">
        <v>78</v>
      </c>
      <c r="N129" s="130">
        <v>1</v>
      </c>
      <c r="O129" s="131"/>
      <c r="P129" s="132"/>
      <c r="Q129" s="131"/>
      <c r="R129" s="131" t="s">
        <v>10</v>
      </c>
      <c r="S129" s="131" t="s">
        <v>32</v>
      </c>
      <c r="T129" s="131" t="s">
        <v>751</v>
      </c>
      <c r="U129" s="133" t="s">
        <v>91</v>
      </c>
      <c r="V129" s="97"/>
      <c r="W129" s="134">
        <v>44958</v>
      </c>
      <c r="X129" s="134">
        <v>45169</v>
      </c>
      <c r="Y129" s="130"/>
      <c r="Z129" s="130"/>
      <c r="AA129" s="130"/>
      <c r="AB129" s="130"/>
      <c r="AC129" s="130"/>
      <c r="AD129" s="130"/>
      <c r="AE129" s="130"/>
      <c r="AF129" s="130"/>
      <c r="AG129" s="130"/>
      <c r="AH129" s="130"/>
      <c r="AI129" s="130"/>
      <c r="AJ129" s="130"/>
      <c r="AK129" s="130"/>
      <c r="AL129" s="133"/>
      <c r="AM129" s="133"/>
      <c r="AN129" s="133"/>
      <c r="AO129" s="133"/>
      <c r="AP129" s="133"/>
      <c r="AQ129" s="133"/>
      <c r="AR129" s="133"/>
      <c r="AS129" s="133"/>
      <c r="AT129" s="133"/>
      <c r="AU129" s="133"/>
      <c r="AV129" s="133"/>
      <c r="AW129" s="133"/>
      <c r="AX129" s="133"/>
      <c r="AY129" s="133"/>
      <c r="AZ129" s="133"/>
      <c r="BA129" s="133"/>
      <c r="BB129" s="133"/>
      <c r="BC129" s="133"/>
      <c r="BD129" s="133"/>
      <c r="BE129" s="133"/>
      <c r="BF129" s="133"/>
      <c r="BG129" s="133"/>
      <c r="BH129" s="133"/>
      <c r="BI129" s="133"/>
      <c r="BJ129" s="133"/>
      <c r="BK129" s="133"/>
      <c r="BL129" s="133"/>
      <c r="BM129" s="133"/>
      <c r="BN129" s="133"/>
      <c r="BO129" s="133"/>
      <c r="BP129" s="133"/>
      <c r="BQ129" s="133"/>
      <c r="BR129" s="133"/>
      <c r="BS129" s="133"/>
      <c r="BT129" s="133"/>
      <c r="BU129" s="133"/>
      <c r="BV129" s="133"/>
      <c r="BW129" s="133"/>
      <c r="BX129" s="133"/>
      <c r="BY129" s="59"/>
      <c r="BZ129" s="72" t="str">
        <f t="shared" si="18"/>
        <v xml:space="preserve"> </v>
      </c>
      <c r="CA129" s="72" t="str">
        <f t="shared" si="10"/>
        <v xml:space="preserve"> </v>
      </c>
      <c r="CB129" s="72" t="str">
        <f t="shared" si="11"/>
        <v xml:space="preserve"> </v>
      </c>
      <c r="CC129" s="72" t="str">
        <f t="shared" si="12"/>
        <v xml:space="preserve"> </v>
      </c>
      <c r="CD129" s="72" t="str">
        <f t="shared" si="13"/>
        <v xml:space="preserve"> </v>
      </c>
      <c r="CE129" s="72" t="str">
        <f t="shared" si="14"/>
        <v xml:space="preserve"> </v>
      </c>
      <c r="CF129" s="72" t="str">
        <f t="shared" si="15"/>
        <v xml:space="preserve"> </v>
      </c>
      <c r="CG129" s="72" t="str">
        <f t="shared" si="16"/>
        <v xml:space="preserve"> </v>
      </c>
    </row>
    <row r="130" spans="1:85" ht="59.25" customHeight="1" x14ac:dyDescent="0.25">
      <c r="B130" s="125"/>
      <c r="C130" s="125"/>
      <c r="D130" s="125"/>
      <c r="E130" s="125"/>
      <c r="F130" s="126"/>
      <c r="G130" s="126"/>
      <c r="H130" s="126"/>
      <c r="I130" s="136"/>
      <c r="J130" s="125"/>
      <c r="K130" s="137" t="s">
        <v>752</v>
      </c>
      <c r="L130" s="133" t="s">
        <v>753</v>
      </c>
      <c r="M130" s="138" t="s">
        <v>78</v>
      </c>
      <c r="N130" s="130">
        <v>1</v>
      </c>
      <c r="O130" s="131" t="s">
        <v>741</v>
      </c>
      <c r="P130" s="131"/>
      <c r="Q130" s="131"/>
      <c r="R130" s="139"/>
      <c r="S130" s="139"/>
      <c r="T130" s="143" t="s">
        <v>751</v>
      </c>
      <c r="U130" s="139"/>
      <c r="V130" s="109"/>
      <c r="W130" s="134">
        <v>44958</v>
      </c>
      <c r="X130" s="134">
        <v>45169</v>
      </c>
      <c r="Y130" s="130"/>
      <c r="Z130" s="130"/>
      <c r="AA130" s="130"/>
      <c r="AB130" s="130"/>
      <c r="AC130" s="130"/>
      <c r="AD130" s="130"/>
      <c r="AE130" s="130"/>
      <c r="AF130" s="130">
        <v>1</v>
      </c>
      <c r="AG130" s="130"/>
      <c r="AH130" s="130"/>
      <c r="AI130" s="130"/>
      <c r="AJ130" s="130"/>
      <c r="AK130" s="130">
        <f t="shared" ref="AK130" si="35">SUM(Y130:AJ130)</f>
        <v>1</v>
      </c>
      <c r="AL130" s="133"/>
      <c r="AM130" s="133"/>
      <c r="AN130" s="133"/>
      <c r="AO130" s="133"/>
      <c r="AP130" s="133"/>
      <c r="AQ130" s="133"/>
      <c r="AR130" s="133"/>
      <c r="AS130" s="133"/>
      <c r="AT130" s="133"/>
      <c r="AU130" s="133"/>
      <c r="AV130" s="133"/>
      <c r="AW130" s="133"/>
      <c r="AX130" s="133"/>
      <c r="AY130" s="133"/>
      <c r="AZ130" s="133"/>
      <c r="BA130" s="133"/>
      <c r="BB130" s="133"/>
      <c r="BC130" s="133"/>
      <c r="BD130" s="133"/>
      <c r="BE130" s="133" t="s">
        <v>317</v>
      </c>
      <c r="BF130" s="133"/>
      <c r="BG130" s="133"/>
      <c r="BH130" s="133"/>
      <c r="BI130" s="133"/>
      <c r="BJ130" s="133"/>
      <c r="BK130" s="133"/>
      <c r="BL130" s="133"/>
      <c r="BM130" s="133"/>
      <c r="BN130" s="133"/>
      <c r="BO130" s="133"/>
      <c r="BP130" s="133"/>
      <c r="BQ130" s="133"/>
      <c r="BR130" s="133"/>
      <c r="BS130" s="133"/>
      <c r="BT130" s="133"/>
      <c r="BU130" s="133"/>
      <c r="BV130" s="133"/>
      <c r="BW130" s="133"/>
      <c r="BX130" s="133"/>
      <c r="BY130" s="59"/>
      <c r="BZ130" s="72">
        <f t="shared" si="18"/>
        <v>0</v>
      </c>
      <c r="CA130" s="72">
        <f t="shared" si="10"/>
        <v>0</v>
      </c>
      <c r="CB130" s="72">
        <f t="shared" si="11"/>
        <v>0</v>
      </c>
      <c r="CC130" s="72">
        <f t="shared" si="12"/>
        <v>0</v>
      </c>
      <c r="CD130" s="72">
        <f t="shared" si="13"/>
        <v>0</v>
      </c>
      <c r="CE130" s="72">
        <f t="shared" si="14"/>
        <v>1</v>
      </c>
      <c r="CF130" s="72">
        <f t="shared" si="15"/>
        <v>0</v>
      </c>
      <c r="CG130" s="72"/>
    </row>
    <row r="131" spans="1:85" ht="66.75" customHeight="1" x14ac:dyDescent="0.25">
      <c r="A131" s="75" t="s">
        <v>754</v>
      </c>
      <c r="B131" s="87" t="s">
        <v>92</v>
      </c>
      <c r="C131" s="87" t="s">
        <v>41</v>
      </c>
      <c r="D131" s="87" t="s">
        <v>25</v>
      </c>
      <c r="E131" s="87" t="s">
        <v>119</v>
      </c>
      <c r="F131" s="87" t="s">
        <v>233</v>
      </c>
      <c r="G131" s="87" t="s">
        <v>755</v>
      </c>
      <c r="H131" s="88" t="s">
        <v>756</v>
      </c>
      <c r="I131" s="89">
        <v>37</v>
      </c>
      <c r="J131" s="87" t="s">
        <v>757</v>
      </c>
      <c r="K131" s="90"/>
      <c r="L131" s="91"/>
      <c r="M131" s="92" t="s">
        <v>78</v>
      </c>
      <c r="N131" s="93">
        <v>1</v>
      </c>
      <c r="O131" s="94"/>
      <c r="P131" s="95"/>
      <c r="Q131" s="94"/>
      <c r="R131" s="94" t="s">
        <v>10</v>
      </c>
      <c r="S131" s="94" t="s">
        <v>32</v>
      </c>
      <c r="T131" s="94" t="s">
        <v>751</v>
      </c>
      <c r="U131" s="96" t="s">
        <v>91</v>
      </c>
      <c r="V131" s="97"/>
      <c r="W131" s="98">
        <v>44958</v>
      </c>
      <c r="X131" s="98">
        <v>45198</v>
      </c>
      <c r="Y131" s="93"/>
      <c r="Z131" s="93"/>
      <c r="AA131" s="93"/>
      <c r="AB131" s="93"/>
      <c r="AC131" s="93"/>
      <c r="AD131" s="93"/>
      <c r="AE131" s="93"/>
      <c r="AF131" s="93"/>
      <c r="AG131" s="93"/>
      <c r="AH131" s="93"/>
      <c r="AI131" s="93"/>
      <c r="AJ131" s="93"/>
      <c r="AK131" s="93"/>
      <c r="AL131" s="58"/>
      <c r="AM131" s="58"/>
      <c r="AN131" s="58"/>
      <c r="AO131" s="58"/>
      <c r="AP131" s="58"/>
      <c r="AQ131" s="58"/>
      <c r="AR131" s="58"/>
      <c r="AS131" s="58"/>
      <c r="AT131" s="58"/>
      <c r="AU131" s="59"/>
      <c r="AV131" s="58"/>
      <c r="AW131" s="58"/>
      <c r="AX131" s="58"/>
      <c r="AY131" s="58"/>
      <c r="AZ131" s="58"/>
      <c r="BA131" s="58"/>
      <c r="BB131" s="58"/>
      <c r="BC131" s="58"/>
      <c r="BD131" s="58"/>
      <c r="BE131" s="59"/>
      <c r="BF131" s="58"/>
      <c r="BG131" s="58"/>
      <c r="BH131" s="58"/>
      <c r="BI131" s="58"/>
      <c r="BJ131" s="58"/>
      <c r="BK131" s="58"/>
      <c r="BL131" s="58"/>
      <c r="BM131" s="58"/>
      <c r="BN131" s="58"/>
      <c r="BO131" s="59"/>
      <c r="BP131" s="58"/>
      <c r="BQ131" s="58"/>
      <c r="BR131" s="58"/>
      <c r="BS131" s="58"/>
      <c r="BT131" s="58"/>
      <c r="BU131" s="58"/>
      <c r="BV131" s="58"/>
      <c r="BW131" s="58"/>
      <c r="BX131" s="58"/>
      <c r="BY131" s="59"/>
      <c r="BZ131" s="72" t="str">
        <f t="shared" si="18"/>
        <v xml:space="preserve"> </v>
      </c>
      <c r="CA131" s="72" t="str">
        <f t="shared" si="10"/>
        <v xml:space="preserve"> </v>
      </c>
      <c r="CB131" s="72" t="str">
        <f t="shared" si="11"/>
        <v xml:space="preserve"> </v>
      </c>
      <c r="CC131" s="72" t="str">
        <f t="shared" si="12"/>
        <v xml:space="preserve"> </v>
      </c>
      <c r="CD131" s="72" t="str">
        <f t="shared" si="13"/>
        <v xml:space="preserve"> </v>
      </c>
      <c r="CE131" s="72" t="str">
        <f t="shared" si="14"/>
        <v xml:space="preserve"> </v>
      </c>
      <c r="CF131" s="72" t="str">
        <f t="shared" si="15"/>
        <v xml:space="preserve"> </v>
      </c>
      <c r="CG131" s="72" t="str">
        <f t="shared" si="16"/>
        <v xml:space="preserve"> </v>
      </c>
    </row>
    <row r="132" spans="1:85" ht="63" x14ac:dyDescent="0.25">
      <c r="A132" s="75" t="s">
        <v>754</v>
      </c>
      <c r="B132" s="99"/>
      <c r="C132" s="99"/>
      <c r="D132" s="99"/>
      <c r="E132" s="99"/>
      <c r="F132" s="100"/>
      <c r="G132" s="100"/>
      <c r="H132" s="100"/>
      <c r="I132" s="101"/>
      <c r="J132" s="99"/>
      <c r="K132" s="102" t="s">
        <v>758</v>
      </c>
      <c r="L132" s="103" t="s">
        <v>759</v>
      </c>
      <c r="M132" s="144" t="s">
        <v>78</v>
      </c>
      <c r="N132" s="105">
        <v>1</v>
      </c>
      <c r="O132" s="106" t="s">
        <v>741</v>
      </c>
      <c r="P132" s="107"/>
      <c r="Q132" s="107"/>
      <c r="R132" s="108"/>
      <c r="S132" s="108"/>
      <c r="T132" s="113" t="s">
        <v>751</v>
      </c>
      <c r="U132" s="108"/>
      <c r="V132" s="109"/>
      <c r="W132" s="110">
        <v>44958</v>
      </c>
      <c r="X132" s="110">
        <v>45169</v>
      </c>
      <c r="Y132" s="105"/>
      <c r="Z132" s="105"/>
      <c r="AA132" s="105"/>
      <c r="AB132" s="105"/>
      <c r="AC132" s="105"/>
      <c r="AD132" s="105"/>
      <c r="AE132" s="105"/>
      <c r="AF132" s="105"/>
      <c r="AG132" s="105"/>
      <c r="AH132" s="105">
        <v>1</v>
      </c>
      <c r="AI132" s="105"/>
      <c r="AJ132" s="105"/>
      <c r="AK132" s="105">
        <f t="shared" ref="AK132" si="36">SUM(Y132:AJ132)</f>
        <v>1</v>
      </c>
      <c r="AL132" s="58"/>
      <c r="AM132" s="58"/>
      <c r="AN132" s="58"/>
      <c r="AO132" s="58"/>
      <c r="AP132" s="58"/>
      <c r="AQ132" s="58"/>
      <c r="AR132" s="58"/>
      <c r="AS132" s="58"/>
      <c r="AT132" s="58"/>
      <c r="AU132" s="59"/>
      <c r="AV132" s="58"/>
      <c r="AW132" s="58"/>
      <c r="AX132" s="58"/>
      <c r="AY132" s="58"/>
      <c r="AZ132" s="58"/>
      <c r="BA132" s="58"/>
      <c r="BB132" s="58"/>
      <c r="BC132" s="58"/>
      <c r="BD132" s="58"/>
      <c r="BE132" s="59" t="s">
        <v>619</v>
      </c>
      <c r="BF132" s="58"/>
      <c r="BG132" s="58"/>
      <c r="BH132" s="58"/>
      <c r="BI132" s="58"/>
      <c r="BJ132" s="58"/>
      <c r="BK132" s="58"/>
      <c r="BL132" s="58"/>
      <c r="BM132" s="58"/>
      <c r="BN132" s="58"/>
      <c r="BO132" s="59"/>
      <c r="BP132" s="58"/>
      <c r="BQ132" s="58"/>
      <c r="BR132" s="58"/>
      <c r="BS132" s="58"/>
      <c r="BT132" s="58"/>
      <c r="BU132" s="58"/>
      <c r="BV132" s="58"/>
      <c r="BW132" s="58"/>
      <c r="BX132" s="58"/>
      <c r="BY132" s="59"/>
      <c r="BZ132" s="72">
        <f>IFERROR(($AL132+$AO132+$AR132)/$AK132," ")</f>
        <v>0</v>
      </c>
      <c r="CA132" s="72">
        <f t="shared" si="10"/>
        <v>0</v>
      </c>
      <c r="CB132" s="72">
        <f>IFERROR(($AL132+$AO132+$AR132+$AV132+$AY132+$BB132)/$AK132," ")</f>
        <v>0</v>
      </c>
      <c r="CC132" s="72">
        <f t="shared" si="12"/>
        <v>0</v>
      </c>
      <c r="CD132" s="72">
        <f t="shared" si="13"/>
        <v>0</v>
      </c>
      <c r="CE132" s="72">
        <f t="shared" si="14"/>
        <v>0</v>
      </c>
      <c r="CF132" s="72">
        <f t="shared" si="15"/>
        <v>0</v>
      </c>
      <c r="CG132" s="72">
        <f t="shared" si="16"/>
        <v>1</v>
      </c>
    </row>
    <row r="133" spans="1:85" s="75" customFormat="1" x14ac:dyDescent="0.25">
      <c r="B133" s="79"/>
      <c r="C133" s="79"/>
      <c r="D133" s="79"/>
      <c r="E133" s="79"/>
      <c r="F133" s="79"/>
      <c r="G133" s="79"/>
      <c r="H133" s="79"/>
      <c r="I133" s="61"/>
      <c r="J133" s="60"/>
      <c r="K133" s="61"/>
      <c r="M133" s="77"/>
      <c r="N133" s="74"/>
      <c r="W133" s="76"/>
      <c r="X133" s="77"/>
    </row>
    <row r="134" spans="1:85" s="75" customFormat="1" x14ac:dyDescent="0.25">
      <c r="B134" s="79"/>
      <c r="C134" s="79"/>
      <c r="D134" s="79"/>
      <c r="E134" s="79"/>
      <c r="F134" s="79"/>
      <c r="G134" s="79"/>
      <c r="H134" s="79"/>
      <c r="I134" s="61"/>
      <c r="J134" s="60"/>
      <c r="K134" s="61"/>
      <c r="M134" s="77"/>
      <c r="N134" s="74"/>
      <c r="W134" s="76"/>
      <c r="X134" s="77"/>
      <c r="Y134" s="75">
        <f>COUNTA(Y6:Y132)</f>
        <v>2</v>
      </c>
      <c r="Z134" s="75">
        <f t="shared" ref="Z134:AK134" si="37">COUNTA(Z6:Z132)</f>
        <v>6</v>
      </c>
      <c r="AA134" s="75">
        <f t="shared" si="37"/>
        <v>34</v>
      </c>
      <c r="AB134" s="75">
        <f t="shared" si="37"/>
        <v>16</v>
      </c>
      <c r="AC134" s="75">
        <f t="shared" si="37"/>
        <v>15</v>
      </c>
      <c r="AD134" s="75">
        <f t="shared" si="37"/>
        <v>41</v>
      </c>
      <c r="AE134" s="75">
        <f t="shared" si="37"/>
        <v>16</v>
      </c>
      <c r="AF134" s="75">
        <f t="shared" si="37"/>
        <v>13</v>
      </c>
      <c r="AG134" s="75">
        <f t="shared" si="37"/>
        <v>39</v>
      </c>
      <c r="AH134" s="75">
        <f t="shared" si="37"/>
        <v>15</v>
      </c>
      <c r="AI134" s="75">
        <f t="shared" si="37"/>
        <v>17</v>
      </c>
      <c r="AJ134" s="75">
        <f t="shared" si="37"/>
        <v>52</v>
      </c>
      <c r="AK134" s="75">
        <f t="shared" si="37"/>
        <v>90</v>
      </c>
      <c r="BZ134" s="114">
        <f>SUM(BZ6:BZ132)/$CG$134</f>
        <v>0.10801092052257368</v>
      </c>
      <c r="CA134" s="114">
        <f t="shared" ref="CA134:CE134" si="38">SUM(CA6:CA132)/$CG$134</f>
        <v>0.14733393318567733</v>
      </c>
      <c r="CB134" s="114">
        <f>SUM(CB6:CB132)/$CG$134</f>
        <v>0.39343361119135883</v>
      </c>
      <c r="CC134" s="114">
        <f>SUM(CC6:CC132)/$CG$134</f>
        <v>0.43207696566998893</v>
      </c>
      <c r="CD134" s="114">
        <f t="shared" si="38"/>
        <v>0.44819551595326368</v>
      </c>
      <c r="CE134" s="114">
        <f t="shared" si="38"/>
        <v>0.70216883536360275</v>
      </c>
      <c r="CF134" s="114">
        <f>SUM(CF6:CF132)/$CG$134</f>
        <v>0.44819551595326368</v>
      </c>
      <c r="CG134" s="114">
        <f>SUM(CG6:CG132)</f>
        <v>86</v>
      </c>
    </row>
    <row r="135" spans="1:85" s="75" customFormat="1" x14ac:dyDescent="0.25">
      <c r="B135" s="79"/>
      <c r="C135" s="79"/>
      <c r="D135" s="79"/>
      <c r="E135" s="79"/>
      <c r="F135" s="79"/>
      <c r="G135" s="79"/>
      <c r="H135" s="79"/>
      <c r="I135" s="61"/>
      <c r="J135" s="60"/>
      <c r="K135" s="61"/>
      <c r="M135" s="77"/>
      <c r="N135" s="74"/>
      <c r="W135" s="76"/>
      <c r="X135" s="77"/>
    </row>
    <row r="136" spans="1:85" s="75" customFormat="1" x14ac:dyDescent="0.25">
      <c r="B136" s="79"/>
      <c r="C136" s="79"/>
      <c r="D136" s="79"/>
      <c r="E136" s="79"/>
      <c r="F136" s="79"/>
      <c r="G136" s="79"/>
      <c r="H136" s="79"/>
      <c r="I136" s="61"/>
      <c r="J136" s="60"/>
      <c r="K136" s="61"/>
      <c r="M136" s="77"/>
      <c r="N136" s="74"/>
      <c r="W136" s="76"/>
      <c r="X136" s="77"/>
    </row>
    <row r="137" spans="1:85" s="75" customFormat="1" x14ac:dyDescent="0.25">
      <c r="B137" s="79"/>
      <c r="C137" s="79"/>
      <c r="D137" s="79"/>
      <c r="E137" s="79"/>
      <c r="F137" s="79"/>
      <c r="G137" s="79"/>
      <c r="H137" s="79"/>
      <c r="I137" s="61"/>
      <c r="J137" s="60"/>
      <c r="K137" s="61"/>
      <c r="M137" s="77"/>
      <c r="N137" s="74"/>
      <c r="W137" s="76"/>
      <c r="X137" s="77"/>
    </row>
    <row r="138" spans="1:85" s="75" customFormat="1" x14ac:dyDescent="0.25">
      <c r="B138" s="79"/>
      <c r="C138" s="79"/>
      <c r="D138" s="79"/>
      <c r="E138" s="79"/>
      <c r="F138" s="79"/>
      <c r="G138" s="79"/>
      <c r="H138" s="79"/>
      <c r="I138" s="61"/>
      <c r="J138" s="60"/>
      <c r="K138" s="61"/>
      <c r="M138" s="77"/>
      <c r="N138" s="74"/>
      <c r="W138" s="76"/>
      <c r="X138" s="77"/>
    </row>
    <row r="139" spans="1:85" s="75" customFormat="1" x14ac:dyDescent="0.25">
      <c r="B139" s="79"/>
      <c r="C139" s="79"/>
      <c r="D139" s="79"/>
      <c r="E139" s="79"/>
      <c r="F139" s="79"/>
      <c r="G139" s="79"/>
      <c r="H139" s="79"/>
      <c r="I139" s="61"/>
      <c r="J139" s="60"/>
      <c r="K139" s="61"/>
      <c r="M139" s="77"/>
      <c r="N139" s="74"/>
      <c r="W139" s="76"/>
      <c r="X139" s="77"/>
    </row>
    <row r="140" spans="1:85" s="75" customFormat="1" x14ac:dyDescent="0.25">
      <c r="B140" s="79"/>
      <c r="C140" s="79"/>
      <c r="D140" s="79"/>
      <c r="E140" s="79"/>
      <c r="F140" s="79"/>
      <c r="G140" s="79"/>
      <c r="H140" s="79"/>
      <c r="I140" s="61"/>
      <c r="J140" s="60"/>
      <c r="K140" s="61"/>
      <c r="M140" s="77"/>
      <c r="N140" s="74"/>
      <c r="W140" s="76"/>
      <c r="X140" s="77"/>
    </row>
    <row r="141" spans="1:85" s="75" customFormat="1" x14ac:dyDescent="0.25">
      <c r="B141" s="79"/>
      <c r="C141" s="79"/>
      <c r="D141" s="79"/>
      <c r="E141" s="79"/>
      <c r="F141" s="79"/>
      <c r="G141" s="79"/>
      <c r="H141" s="79"/>
      <c r="I141" s="61"/>
      <c r="J141" s="60"/>
      <c r="K141" s="61"/>
      <c r="M141" s="77"/>
      <c r="N141" s="74"/>
      <c r="W141" s="76"/>
      <c r="X141" s="77"/>
    </row>
    <row r="142" spans="1:85" s="75" customFormat="1" x14ac:dyDescent="0.25">
      <c r="B142" s="79"/>
      <c r="C142" s="79"/>
      <c r="D142" s="79"/>
      <c r="E142" s="79"/>
      <c r="F142" s="79"/>
      <c r="G142" s="79"/>
      <c r="H142" s="79"/>
      <c r="I142" s="61"/>
      <c r="J142" s="60"/>
      <c r="K142" s="61"/>
      <c r="M142" s="77"/>
      <c r="N142" s="74"/>
      <c r="W142" s="76"/>
      <c r="X142" s="77"/>
    </row>
    <row r="143" spans="1:85" s="75" customFormat="1" x14ac:dyDescent="0.25">
      <c r="B143" s="79"/>
      <c r="C143" s="79"/>
      <c r="D143" s="79"/>
      <c r="E143" s="79"/>
      <c r="F143" s="79"/>
      <c r="G143" s="79"/>
      <c r="H143" s="79"/>
      <c r="I143" s="61"/>
      <c r="J143" s="60"/>
      <c r="K143" s="61"/>
      <c r="M143" s="77"/>
      <c r="N143" s="74"/>
      <c r="W143" s="76"/>
      <c r="X143" s="77"/>
    </row>
    <row r="144" spans="1:85" s="75" customFormat="1" x14ac:dyDescent="0.25">
      <c r="B144" s="79"/>
      <c r="C144" s="79"/>
      <c r="D144" s="79"/>
      <c r="E144" s="79"/>
      <c r="F144" s="79"/>
      <c r="G144" s="79"/>
      <c r="H144" s="79"/>
      <c r="I144" s="61"/>
      <c r="J144" s="60"/>
      <c r="K144" s="61"/>
      <c r="M144" s="77"/>
      <c r="N144" s="74"/>
      <c r="W144" s="76"/>
      <c r="X144" s="77"/>
    </row>
    <row r="145" spans="2:24" s="75" customFormat="1" x14ac:dyDescent="0.25">
      <c r="B145" s="79"/>
      <c r="C145" s="79"/>
      <c r="D145" s="79"/>
      <c r="E145" s="79"/>
      <c r="F145" s="79"/>
      <c r="G145" s="79"/>
      <c r="H145" s="79"/>
      <c r="I145" s="61"/>
      <c r="J145" s="60"/>
      <c r="K145" s="61"/>
      <c r="M145" s="77"/>
      <c r="N145" s="74"/>
      <c r="W145" s="76"/>
      <c r="X145" s="77"/>
    </row>
    <row r="146" spans="2:24" s="75" customFormat="1" x14ac:dyDescent="0.25">
      <c r="B146" s="79"/>
      <c r="C146" s="79"/>
      <c r="D146" s="79"/>
      <c r="E146" s="79"/>
      <c r="F146" s="79"/>
      <c r="G146" s="79"/>
      <c r="H146" s="79"/>
      <c r="I146" s="61"/>
      <c r="J146" s="60"/>
      <c r="K146" s="61"/>
      <c r="M146" s="77"/>
      <c r="N146" s="74"/>
      <c r="W146" s="76"/>
      <c r="X146" s="77"/>
    </row>
    <row r="147" spans="2:24" s="75" customFormat="1" x14ac:dyDescent="0.25">
      <c r="B147" s="79"/>
      <c r="C147" s="79"/>
      <c r="D147" s="79"/>
      <c r="E147" s="79"/>
      <c r="F147" s="79"/>
      <c r="G147" s="79"/>
      <c r="H147" s="79"/>
      <c r="I147" s="61"/>
      <c r="J147" s="60"/>
      <c r="K147" s="61"/>
      <c r="M147" s="77"/>
      <c r="N147" s="74"/>
      <c r="W147" s="76"/>
      <c r="X147" s="77"/>
    </row>
    <row r="148" spans="2:24" s="75" customFormat="1" x14ac:dyDescent="0.25">
      <c r="B148" s="79"/>
      <c r="C148" s="79"/>
      <c r="D148" s="79"/>
      <c r="E148" s="79"/>
      <c r="F148" s="79"/>
      <c r="G148" s="79"/>
      <c r="H148" s="79"/>
      <c r="I148" s="61"/>
      <c r="J148" s="60"/>
      <c r="K148" s="61"/>
      <c r="M148" s="77"/>
      <c r="N148" s="74"/>
      <c r="W148" s="76"/>
      <c r="X148" s="77"/>
    </row>
    <row r="149" spans="2:24" s="75" customFormat="1" x14ac:dyDescent="0.25">
      <c r="B149" s="79"/>
      <c r="C149" s="79"/>
      <c r="D149" s="79"/>
      <c r="E149" s="79"/>
      <c r="F149" s="79"/>
      <c r="G149" s="79"/>
      <c r="H149" s="79"/>
      <c r="I149" s="61"/>
      <c r="J149" s="60"/>
      <c r="K149" s="61"/>
      <c r="M149" s="77"/>
      <c r="N149" s="74"/>
      <c r="W149" s="76"/>
      <c r="X149" s="77"/>
    </row>
    <row r="150" spans="2:24" s="75" customFormat="1" x14ac:dyDescent="0.25">
      <c r="B150" s="79"/>
      <c r="C150" s="79"/>
      <c r="D150" s="79"/>
      <c r="E150" s="79"/>
      <c r="F150" s="79"/>
      <c r="G150" s="79"/>
      <c r="H150" s="79"/>
      <c r="I150" s="61"/>
      <c r="J150" s="60"/>
      <c r="K150" s="61"/>
      <c r="M150" s="77"/>
      <c r="N150" s="74"/>
      <c r="W150" s="76"/>
      <c r="X150" s="77"/>
    </row>
    <row r="151" spans="2:24" s="75" customFormat="1" x14ac:dyDescent="0.25">
      <c r="B151" s="79"/>
      <c r="C151" s="79"/>
      <c r="D151" s="79"/>
      <c r="E151" s="79"/>
      <c r="F151" s="79"/>
      <c r="G151" s="79"/>
      <c r="H151" s="79"/>
      <c r="I151" s="61"/>
      <c r="J151" s="60"/>
      <c r="K151" s="61"/>
      <c r="M151" s="77"/>
      <c r="N151" s="74"/>
      <c r="W151" s="76"/>
      <c r="X151" s="77"/>
    </row>
    <row r="152" spans="2:24" s="75" customFormat="1" x14ac:dyDescent="0.25">
      <c r="B152" s="79"/>
      <c r="C152" s="79"/>
      <c r="D152" s="79"/>
      <c r="E152" s="79"/>
      <c r="F152" s="79"/>
      <c r="G152" s="79"/>
      <c r="H152" s="79"/>
      <c r="I152" s="61"/>
      <c r="J152" s="60"/>
      <c r="K152" s="61"/>
      <c r="M152" s="77"/>
      <c r="N152" s="74"/>
      <c r="W152" s="76"/>
      <c r="X152" s="77"/>
    </row>
    <row r="153" spans="2:24" s="75" customFormat="1" x14ac:dyDescent="0.25">
      <c r="B153" s="79"/>
      <c r="C153" s="79"/>
      <c r="D153" s="79"/>
      <c r="E153" s="79"/>
      <c r="F153" s="79"/>
      <c r="G153" s="79"/>
      <c r="H153" s="79"/>
      <c r="I153" s="61"/>
      <c r="J153" s="60"/>
      <c r="K153" s="61"/>
      <c r="M153" s="77"/>
      <c r="N153" s="74"/>
      <c r="W153" s="76"/>
      <c r="X153" s="77"/>
    </row>
    <row r="154" spans="2:24" s="75" customFormat="1" x14ac:dyDescent="0.25">
      <c r="B154" s="79"/>
      <c r="C154" s="79"/>
      <c r="D154" s="79"/>
      <c r="E154" s="79"/>
      <c r="F154" s="79"/>
      <c r="G154" s="79"/>
      <c r="H154" s="79"/>
      <c r="I154" s="61"/>
      <c r="J154" s="60"/>
      <c r="K154" s="61"/>
      <c r="M154" s="77"/>
      <c r="N154" s="74"/>
      <c r="W154" s="76"/>
      <c r="X154" s="77"/>
    </row>
    <row r="155" spans="2:24" s="75" customFormat="1" x14ac:dyDescent="0.25">
      <c r="B155" s="79"/>
      <c r="C155" s="79"/>
      <c r="D155" s="79"/>
      <c r="E155" s="79"/>
      <c r="F155" s="79"/>
      <c r="G155" s="79"/>
      <c r="H155" s="79"/>
      <c r="I155" s="61"/>
      <c r="J155" s="60"/>
      <c r="K155" s="61"/>
      <c r="M155" s="77"/>
      <c r="N155" s="74"/>
      <c r="W155" s="76"/>
      <c r="X155" s="77"/>
    </row>
    <row r="156" spans="2:24" s="75" customFormat="1" x14ac:dyDescent="0.25">
      <c r="B156" s="79"/>
      <c r="C156" s="79"/>
      <c r="D156" s="79"/>
      <c r="E156" s="79"/>
      <c r="F156" s="79"/>
      <c r="G156" s="79"/>
      <c r="H156" s="79"/>
      <c r="I156" s="61"/>
      <c r="J156" s="60"/>
      <c r="K156" s="61"/>
      <c r="M156" s="77"/>
      <c r="N156" s="74"/>
      <c r="W156" s="76"/>
      <c r="X156" s="77"/>
    </row>
    <row r="157" spans="2:24" s="75" customFormat="1" x14ac:dyDescent="0.25">
      <c r="B157" s="79"/>
      <c r="C157" s="79"/>
      <c r="D157" s="79"/>
      <c r="E157" s="79"/>
      <c r="F157" s="79"/>
      <c r="G157" s="79"/>
      <c r="H157" s="79"/>
      <c r="I157" s="61"/>
      <c r="J157" s="60"/>
      <c r="K157" s="61"/>
      <c r="M157" s="77"/>
      <c r="N157" s="74"/>
      <c r="W157" s="76"/>
      <c r="X157" s="77"/>
    </row>
    <row r="158" spans="2:24" s="75" customFormat="1" x14ac:dyDescent="0.25">
      <c r="B158" s="79"/>
      <c r="C158" s="79"/>
      <c r="D158" s="79"/>
      <c r="E158" s="79"/>
      <c r="F158" s="79"/>
      <c r="G158" s="79"/>
      <c r="H158" s="79"/>
      <c r="I158" s="61"/>
      <c r="J158" s="60"/>
      <c r="K158" s="61"/>
      <c r="M158" s="77"/>
      <c r="N158" s="74"/>
      <c r="W158" s="76"/>
      <c r="X158" s="77"/>
    </row>
    <row r="159" spans="2:24" s="75" customFormat="1" x14ac:dyDescent="0.25">
      <c r="B159" s="79"/>
      <c r="C159" s="79"/>
      <c r="D159" s="79"/>
      <c r="E159" s="79"/>
      <c r="F159" s="79"/>
      <c r="G159" s="79"/>
      <c r="H159" s="79"/>
      <c r="I159" s="61"/>
      <c r="J159" s="60"/>
      <c r="K159" s="61"/>
      <c r="M159" s="77"/>
      <c r="N159" s="74"/>
      <c r="W159" s="76"/>
      <c r="X159" s="77"/>
    </row>
    <row r="160" spans="2:24" s="75" customFormat="1" x14ac:dyDescent="0.25">
      <c r="B160" s="79"/>
      <c r="C160" s="79"/>
      <c r="D160" s="79"/>
      <c r="E160" s="79"/>
      <c r="F160" s="79"/>
      <c r="G160" s="79"/>
      <c r="H160" s="79"/>
      <c r="I160" s="61"/>
      <c r="J160" s="60"/>
      <c r="K160" s="61"/>
      <c r="M160" s="77"/>
      <c r="N160" s="74"/>
      <c r="W160" s="76"/>
      <c r="X160" s="77"/>
    </row>
    <row r="161" spans="2:24" s="75" customFormat="1" x14ac:dyDescent="0.25">
      <c r="B161" s="79"/>
      <c r="C161" s="79"/>
      <c r="D161" s="79"/>
      <c r="E161" s="79"/>
      <c r="F161" s="79"/>
      <c r="G161" s="79"/>
      <c r="H161" s="79"/>
      <c r="I161" s="61"/>
      <c r="J161" s="60"/>
      <c r="K161" s="61"/>
      <c r="M161" s="77"/>
      <c r="N161" s="74"/>
      <c r="W161" s="76"/>
      <c r="X161" s="77"/>
    </row>
    <row r="162" spans="2:24" s="75" customFormat="1" x14ac:dyDescent="0.25">
      <c r="B162" s="79"/>
      <c r="C162" s="79"/>
      <c r="D162" s="79"/>
      <c r="E162" s="79"/>
      <c r="F162" s="79"/>
      <c r="G162" s="79"/>
      <c r="H162" s="79"/>
      <c r="I162" s="61"/>
      <c r="J162" s="60"/>
      <c r="K162" s="61"/>
      <c r="M162" s="77"/>
      <c r="N162" s="74"/>
      <c r="W162" s="76"/>
      <c r="X162" s="77"/>
    </row>
    <row r="163" spans="2:24" s="75" customFormat="1" x14ac:dyDescent="0.25">
      <c r="B163" s="79"/>
      <c r="C163" s="79"/>
      <c r="D163" s="79"/>
      <c r="E163" s="79"/>
      <c r="F163" s="79"/>
      <c r="G163" s="79"/>
      <c r="H163" s="79"/>
      <c r="I163" s="61"/>
      <c r="J163" s="60"/>
      <c r="K163" s="61"/>
      <c r="M163" s="77"/>
      <c r="N163" s="74"/>
      <c r="W163" s="76"/>
      <c r="X163" s="77"/>
    </row>
    <row r="164" spans="2:24" s="75" customFormat="1" x14ac:dyDescent="0.25">
      <c r="B164" s="79"/>
      <c r="C164" s="79"/>
      <c r="D164" s="79"/>
      <c r="E164" s="79"/>
      <c r="F164" s="79"/>
      <c r="G164" s="79"/>
      <c r="H164" s="79"/>
      <c r="I164" s="61"/>
      <c r="J164" s="60"/>
      <c r="K164" s="61"/>
      <c r="M164" s="77"/>
      <c r="N164" s="74"/>
      <c r="W164" s="76"/>
      <c r="X164" s="77"/>
    </row>
    <row r="165" spans="2:24" s="75" customFormat="1" x14ac:dyDescent="0.25">
      <c r="B165" s="79"/>
      <c r="C165" s="79"/>
      <c r="D165" s="79"/>
      <c r="E165" s="79"/>
      <c r="F165" s="79"/>
      <c r="G165" s="79"/>
      <c r="H165" s="79"/>
      <c r="I165" s="61"/>
      <c r="J165" s="60"/>
      <c r="K165" s="61"/>
      <c r="M165" s="77"/>
      <c r="N165" s="74"/>
      <c r="W165" s="76"/>
      <c r="X165" s="77"/>
    </row>
    <row r="166" spans="2:24" s="75" customFormat="1" x14ac:dyDescent="0.25">
      <c r="B166" s="79"/>
      <c r="C166" s="79"/>
      <c r="D166" s="79"/>
      <c r="E166" s="79"/>
      <c r="F166" s="79"/>
      <c r="G166" s="79"/>
      <c r="H166" s="79"/>
      <c r="I166" s="61"/>
      <c r="J166" s="60"/>
      <c r="K166" s="61"/>
      <c r="M166" s="77"/>
      <c r="N166" s="74"/>
      <c r="W166" s="76"/>
      <c r="X166" s="77"/>
    </row>
    <row r="167" spans="2:24" s="75" customFormat="1" x14ac:dyDescent="0.25">
      <c r="B167" s="79"/>
      <c r="C167" s="79"/>
      <c r="D167" s="79"/>
      <c r="E167" s="79"/>
      <c r="F167" s="79"/>
      <c r="G167" s="79"/>
      <c r="H167" s="79"/>
      <c r="I167" s="61"/>
      <c r="J167" s="60"/>
      <c r="K167" s="61"/>
      <c r="M167" s="77"/>
      <c r="N167" s="74"/>
      <c r="W167" s="76"/>
      <c r="X167" s="77"/>
    </row>
    <row r="168" spans="2:24" s="75" customFormat="1" x14ac:dyDescent="0.25">
      <c r="B168" s="79"/>
      <c r="C168" s="79"/>
      <c r="D168" s="79"/>
      <c r="E168" s="79"/>
      <c r="F168" s="79"/>
      <c r="G168" s="79"/>
      <c r="H168" s="79"/>
      <c r="I168" s="61"/>
      <c r="J168" s="60"/>
      <c r="K168" s="61"/>
      <c r="M168" s="77"/>
      <c r="N168" s="74"/>
      <c r="W168" s="76"/>
      <c r="X168" s="77"/>
    </row>
    <row r="169" spans="2:24" s="75" customFormat="1" x14ac:dyDescent="0.25">
      <c r="B169" s="79"/>
      <c r="C169" s="79"/>
      <c r="D169" s="79"/>
      <c r="E169" s="79"/>
      <c r="F169" s="79"/>
      <c r="G169" s="79"/>
      <c r="H169" s="79"/>
      <c r="I169" s="61"/>
      <c r="J169" s="60"/>
      <c r="K169" s="61"/>
      <c r="M169" s="77"/>
      <c r="N169" s="74"/>
      <c r="W169" s="76"/>
      <c r="X169" s="77"/>
    </row>
    <row r="170" spans="2:24" s="75" customFormat="1" x14ac:dyDescent="0.25">
      <c r="B170" s="79"/>
      <c r="C170" s="79"/>
      <c r="D170" s="79"/>
      <c r="E170" s="79"/>
      <c r="F170" s="79"/>
      <c r="G170" s="79"/>
      <c r="H170" s="79"/>
      <c r="I170" s="61"/>
      <c r="J170" s="60"/>
      <c r="K170" s="61"/>
      <c r="M170" s="77"/>
      <c r="N170" s="74"/>
      <c r="W170" s="76"/>
      <c r="X170" s="77"/>
    </row>
    <row r="171" spans="2:24" s="75" customFormat="1" x14ac:dyDescent="0.25">
      <c r="B171" s="79"/>
      <c r="C171" s="79"/>
      <c r="D171" s="79"/>
      <c r="E171" s="79"/>
      <c r="F171" s="79"/>
      <c r="G171" s="79"/>
      <c r="H171" s="79"/>
      <c r="I171" s="61"/>
      <c r="J171" s="60"/>
      <c r="K171" s="61"/>
      <c r="M171" s="77"/>
      <c r="N171" s="74"/>
      <c r="W171" s="76"/>
      <c r="X171" s="77"/>
    </row>
    <row r="172" spans="2:24" s="75" customFormat="1" x14ac:dyDescent="0.25">
      <c r="B172" s="79"/>
      <c r="C172" s="79"/>
      <c r="D172" s="79"/>
      <c r="E172" s="79"/>
      <c r="F172" s="79"/>
      <c r="G172" s="79"/>
      <c r="H172" s="79"/>
      <c r="I172" s="61"/>
      <c r="J172" s="60"/>
      <c r="K172" s="61"/>
      <c r="M172" s="77"/>
      <c r="N172" s="74"/>
      <c r="W172" s="76"/>
      <c r="X172" s="77"/>
    </row>
    <row r="173" spans="2:24" s="75" customFormat="1" x14ac:dyDescent="0.25">
      <c r="B173" s="79"/>
      <c r="C173" s="79"/>
      <c r="D173" s="79"/>
      <c r="E173" s="79"/>
      <c r="F173" s="79"/>
      <c r="G173" s="79"/>
      <c r="H173" s="79"/>
      <c r="I173" s="61"/>
      <c r="J173" s="60"/>
      <c r="K173" s="61"/>
      <c r="M173" s="77"/>
      <c r="N173" s="74"/>
      <c r="W173" s="76"/>
      <c r="X173" s="77"/>
    </row>
    <row r="174" spans="2:24" s="75" customFormat="1" x14ac:dyDescent="0.25">
      <c r="B174" s="79"/>
      <c r="C174" s="79"/>
      <c r="D174" s="79"/>
      <c r="E174" s="79"/>
      <c r="F174" s="79"/>
      <c r="G174" s="79"/>
      <c r="H174" s="79"/>
      <c r="I174" s="61"/>
      <c r="J174" s="60"/>
      <c r="K174" s="61"/>
      <c r="M174" s="77"/>
      <c r="N174" s="74"/>
      <c r="W174" s="76"/>
      <c r="X174" s="77"/>
    </row>
    <row r="175" spans="2:24" s="75" customFormat="1" x14ac:dyDescent="0.25">
      <c r="B175" s="79"/>
      <c r="C175" s="79"/>
      <c r="D175" s="79"/>
      <c r="E175" s="79"/>
      <c r="F175" s="79"/>
      <c r="G175" s="79"/>
      <c r="H175" s="79"/>
      <c r="I175" s="61"/>
      <c r="J175" s="60"/>
      <c r="K175" s="61"/>
      <c r="M175" s="77"/>
      <c r="N175" s="74"/>
      <c r="W175" s="76"/>
      <c r="X175" s="77"/>
    </row>
    <row r="176" spans="2:24" s="75" customFormat="1" x14ac:dyDescent="0.25">
      <c r="B176" s="79"/>
      <c r="C176" s="79"/>
      <c r="D176" s="79"/>
      <c r="E176" s="79"/>
      <c r="F176" s="79"/>
      <c r="G176" s="79"/>
      <c r="H176" s="79"/>
      <c r="I176" s="61"/>
      <c r="J176" s="60"/>
      <c r="K176" s="61"/>
      <c r="M176" s="77"/>
      <c r="N176" s="74"/>
      <c r="W176" s="76"/>
      <c r="X176" s="77"/>
    </row>
    <row r="177" spans="2:24" s="75" customFormat="1" x14ac:dyDescent="0.25">
      <c r="B177" s="79"/>
      <c r="C177" s="79"/>
      <c r="D177" s="79"/>
      <c r="E177" s="79"/>
      <c r="F177" s="79"/>
      <c r="G177" s="79"/>
      <c r="H177" s="79"/>
      <c r="I177" s="61"/>
      <c r="J177" s="60"/>
      <c r="K177" s="61"/>
      <c r="M177" s="77"/>
      <c r="N177" s="74"/>
      <c r="W177" s="76"/>
      <c r="X177" s="77"/>
    </row>
    <row r="178" spans="2:24" s="75" customFormat="1" x14ac:dyDescent="0.25">
      <c r="B178" s="79"/>
      <c r="C178" s="79"/>
      <c r="D178" s="79"/>
      <c r="E178" s="79"/>
      <c r="F178" s="79"/>
      <c r="G178" s="79"/>
      <c r="H178" s="79"/>
      <c r="I178" s="61"/>
      <c r="J178" s="60"/>
      <c r="K178" s="61"/>
      <c r="M178" s="77"/>
      <c r="N178" s="74"/>
      <c r="W178" s="76"/>
      <c r="X178" s="77"/>
    </row>
    <row r="179" spans="2:24" s="75" customFormat="1" x14ac:dyDescent="0.25">
      <c r="B179" s="79"/>
      <c r="C179" s="79"/>
      <c r="D179" s="79"/>
      <c r="E179" s="79"/>
      <c r="F179" s="79"/>
      <c r="G179" s="79"/>
      <c r="H179" s="79"/>
      <c r="I179" s="61"/>
      <c r="J179" s="60"/>
      <c r="K179" s="61"/>
      <c r="M179" s="77"/>
      <c r="N179" s="74"/>
      <c r="W179" s="76"/>
      <c r="X179" s="77"/>
    </row>
    <row r="180" spans="2:24" s="75" customFormat="1" x14ac:dyDescent="0.25">
      <c r="B180" s="79"/>
      <c r="C180" s="79"/>
      <c r="D180" s="79"/>
      <c r="E180" s="79"/>
      <c r="F180" s="79"/>
      <c r="G180" s="79"/>
      <c r="H180" s="79"/>
      <c r="I180" s="61"/>
      <c r="J180" s="60"/>
      <c r="K180" s="61"/>
      <c r="M180" s="77"/>
      <c r="N180" s="74"/>
      <c r="W180" s="76"/>
      <c r="X180" s="77"/>
    </row>
    <row r="181" spans="2:24" s="75" customFormat="1" x14ac:dyDescent="0.25">
      <c r="B181" s="79"/>
      <c r="C181" s="79"/>
      <c r="D181" s="79"/>
      <c r="E181" s="79"/>
      <c r="F181" s="79"/>
      <c r="G181" s="79"/>
      <c r="H181" s="79"/>
      <c r="I181" s="61"/>
      <c r="J181" s="60"/>
      <c r="K181" s="61"/>
      <c r="M181" s="77"/>
      <c r="N181" s="74"/>
      <c r="W181" s="76"/>
      <c r="X181" s="77"/>
    </row>
    <row r="182" spans="2:24" s="75" customFormat="1" x14ac:dyDescent="0.25">
      <c r="B182" s="79"/>
      <c r="C182" s="79"/>
      <c r="D182" s="79"/>
      <c r="E182" s="79"/>
      <c r="F182" s="79"/>
      <c r="G182" s="79"/>
      <c r="H182" s="79"/>
      <c r="I182" s="61"/>
      <c r="J182" s="60"/>
      <c r="K182" s="61"/>
      <c r="M182" s="77"/>
      <c r="N182" s="74"/>
      <c r="W182" s="76"/>
      <c r="X182" s="77"/>
    </row>
    <row r="183" spans="2:24" s="75" customFormat="1" x14ac:dyDescent="0.25">
      <c r="B183" s="79"/>
      <c r="C183" s="79"/>
      <c r="D183" s="79"/>
      <c r="E183" s="79"/>
      <c r="F183" s="79"/>
      <c r="G183" s="79"/>
      <c r="H183" s="79"/>
      <c r="I183" s="61"/>
      <c r="J183" s="60"/>
      <c r="K183" s="61"/>
      <c r="M183" s="77"/>
      <c r="N183" s="74"/>
      <c r="W183" s="76"/>
      <c r="X183" s="77"/>
    </row>
    <row r="184" spans="2:24" s="75" customFormat="1" x14ac:dyDescent="0.25">
      <c r="B184" s="79"/>
      <c r="C184" s="79"/>
      <c r="D184" s="79"/>
      <c r="E184" s="79"/>
      <c r="F184" s="79"/>
      <c r="G184" s="79"/>
      <c r="H184" s="79"/>
      <c r="I184" s="61"/>
      <c r="J184" s="60"/>
      <c r="K184" s="61"/>
      <c r="M184" s="77"/>
      <c r="N184" s="74"/>
      <c r="W184" s="76"/>
      <c r="X184" s="77"/>
    </row>
    <row r="185" spans="2:24" s="75" customFormat="1" x14ac:dyDescent="0.25">
      <c r="B185" s="79"/>
      <c r="C185" s="79"/>
      <c r="D185" s="79"/>
      <c r="E185" s="79"/>
      <c r="F185" s="79"/>
      <c r="G185" s="79"/>
      <c r="H185" s="79"/>
      <c r="I185" s="61"/>
      <c r="J185" s="60"/>
      <c r="K185" s="61"/>
      <c r="M185" s="77"/>
      <c r="N185" s="74"/>
      <c r="W185" s="76"/>
      <c r="X185" s="77"/>
    </row>
    <row r="186" spans="2:24" s="75" customFormat="1" x14ac:dyDescent="0.25">
      <c r="B186" s="79"/>
      <c r="C186" s="79"/>
      <c r="D186" s="79"/>
      <c r="E186" s="79"/>
      <c r="F186" s="79"/>
      <c r="G186" s="79"/>
      <c r="H186" s="79"/>
      <c r="I186" s="61"/>
      <c r="J186" s="60"/>
      <c r="K186" s="61"/>
      <c r="M186" s="77"/>
      <c r="N186" s="74"/>
      <c r="W186" s="76"/>
      <c r="X186" s="77"/>
    </row>
    <row r="187" spans="2:24" s="75" customFormat="1" x14ac:dyDescent="0.25">
      <c r="B187" s="79"/>
      <c r="C187" s="79"/>
      <c r="D187" s="79"/>
      <c r="E187" s="79"/>
      <c r="F187" s="79"/>
      <c r="G187" s="79"/>
      <c r="H187" s="79"/>
      <c r="I187" s="61"/>
      <c r="J187" s="60"/>
      <c r="K187" s="61"/>
      <c r="M187" s="77"/>
      <c r="N187" s="74"/>
      <c r="W187" s="76"/>
      <c r="X187" s="77"/>
    </row>
    <row r="188" spans="2:24" s="75" customFormat="1" x14ac:dyDescent="0.25">
      <c r="B188" s="79"/>
      <c r="C188" s="79"/>
      <c r="D188" s="79"/>
      <c r="E188" s="79"/>
      <c r="F188" s="79"/>
      <c r="G188" s="79"/>
      <c r="H188" s="79"/>
      <c r="I188" s="61"/>
      <c r="J188" s="60"/>
      <c r="K188" s="61"/>
      <c r="M188" s="77"/>
      <c r="N188" s="74"/>
      <c r="W188" s="76"/>
      <c r="X188" s="77"/>
    </row>
    <row r="189" spans="2:24" s="75" customFormat="1" x14ac:dyDescent="0.25">
      <c r="B189" s="79"/>
      <c r="C189" s="79"/>
      <c r="D189" s="79"/>
      <c r="E189" s="79"/>
      <c r="F189" s="79"/>
      <c r="G189" s="79"/>
      <c r="H189" s="79"/>
      <c r="I189" s="61"/>
      <c r="J189" s="60"/>
      <c r="K189" s="61"/>
      <c r="M189" s="77"/>
      <c r="N189" s="74"/>
      <c r="W189" s="76"/>
      <c r="X189" s="77"/>
    </row>
    <row r="190" spans="2:24" s="75" customFormat="1" x14ac:dyDescent="0.25">
      <c r="B190" s="79"/>
      <c r="C190" s="79"/>
      <c r="D190" s="79"/>
      <c r="E190" s="79"/>
      <c r="F190" s="79"/>
      <c r="G190" s="79"/>
      <c r="H190" s="79"/>
      <c r="I190" s="61"/>
      <c r="J190" s="60"/>
      <c r="K190" s="61"/>
      <c r="M190" s="77"/>
      <c r="N190" s="74"/>
      <c r="W190" s="76"/>
      <c r="X190" s="77"/>
    </row>
    <row r="191" spans="2:24" s="75" customFormat="1" x14ac:dyDescent="0.25">
      <c r="B191" s="79"/>
      <c r="C191" s="79"/>
      <c r="D191" s="79"/>
      <c r="E191" s="79"/>
      <c r="F191" s="79"/>
      <c r="G191" s="79"/>
      <c r="H191" s="79"/>
      <c r="I191" s="61"/>
      <c r="J191" s="60"/>
      <c r="K191" s="61"/>
      <c r="M191" s="77"/>
      <c r="N191" s="74"/>
      <c r="W191" s="76"/>
      <c r="X191" s="77"/>
    </row>
    <row r="192" spans="2:24" s="75" customFormat="1" x14ac:dyDescent="0.25">
      <c r="B192" s="79"/>
      <c r="C192" s="79"/>
      <c r="D192" s="79"/>
      <c r="E192" s="79"/>
      <c r="F192" s="79"/>
      <c r="G192" s="79"/>
      <c r="H192" s="79"/>
      <c r="I192" s="61"/>
      <c r="J192" s="60"/>
      <c r="K192" s="61"/>
      <c r="M192" s="77"/>
      <c r="N192" s="74"/>
      <c r="W192" s="76"/>
      <c r="X192" s="77"/>
    </row>
    <row r="193" spans="2:24" s="75" customFormat="1" x14ac:dyDescent="0.25">
      <c r="B193" s="79"/>
      <c r="C193" s="79"/>
      <c r="D193" s="79"/>
      <c r="E193" s="79"/>
      <c r="F193" s="79"/>
      <c r="G193" s="79"/>
      <c r="H193" s="79"/>
      <c r="I193" s="61"/>
      <c r="J193" s="60"/>
      <c r="K193" s="61"/>
      <c r="M193" s="77"/>
      <c r="N193" s="74"/>
      <c r="W193" s="76"/>
      <c r="X193" s="77"/>
    </row>
    <row r="194" spans="2:24" s="75" customFormat="1" x14ac:dyDescent="0.25">
      <c r="B194" s="79"/>
      <c r="C194" s="79"/>
      <c r="D194" s="79"/>
      <c r="E194" s="79"/>
      <c r="F194" s="79"/>
      <c r="G194" s="79"/>
      <c r="H194" s="79"/>
      <c r="I194" s="61"/>
      <c r="J194" s="60"/>
      <c r="K194" s="61"/>
      <c r="M194" s="77"/>
      <c r="N194" s="74"/>
      <c r="W194" s="76"/>
      <c r="X194" s="77"/>
    </row>
    <row r="195" spans="2:24" s="75" customFormat="1" x14ac:dyDescent="0.25">
      <c r="B195" s="79"/>
      <c r="C195" s="79"/>
      <c r="D195" s="79"/>
      <c r="E195" s="79"/>
      <c r="F195" s="79"/>
      <c r="G195" s="79"/>
      <c r="H195" s="79"/>
      <c r="I195" s="61"/>
      <c r="J195" s="60"/>
      <c r="K195" s="61"/>
      <c r="M195" s="77"/>
      <c r="N195" s="74"/>
      <c r="W195" s="76"/>
      <c r="X195" s="77"/>
    </row>
    <row r="196" spans="2:24" s="75" customFormat="1" x14ac:dyDescent="0.25">
      <c r="B196" s="79"/>
      <c r="C196" s="79"/>
      <c r="D196" s="79"/>
      <c r="E196" s="79"/>
      <c r="F196" s="79"/>
      <c r="G196" s="79"/>
      <c r="H196" s="79"/>
      <c r="I196" s="61"/>
      <c r="J196" s="60"/>
      <c r="K196" s="61"/>
      <c r="M196" s="77"/>
      <c r="N196" s="74"/>
      <c r="W196" s="76"/>
      <c r="X196" s="77"/>
    </row>
    <row r="197" spans="2:24" s="75" customFormat="1" x14ac:dyDescent="0.25">
      <c r="B197" s="79"/>
      <c r="C197" s="79"/>
      <c r="D197" s="79"/>
      <c r="E197" s="79"/>
      <c r="F197" s="79"/>
      <c r="G197" s="79"/>
      <c r="H197" s="79"/>
      <c r="I197" s="61"/>
      <c r="J197" s="60"/>
      <c r="K197" s="61"/>
      <c r="M197" s="77"/>
      <c r="N197" s="74"/>
      <c r="W197" s="76"/>
      <c r="X197" s="77"/>
    </row>
    <row r="198" spans="2:24" s="75" customFormat="1" x14ac:dyDescent="0.25">
      <c r="B198" s="79"/>
      <c r="C198" s="79"/>
      <c r="D198" s="79"/>
      <c r="E198" s="79"/>
      <c r="F198" s="79"/>
      <c r="G198" s="79"/>
      <c r="H198" s="79"/>
      <c r="I198" s="61"/>
      <c r="J198" s="60"/>
      <c r="K198" s="61"/>
      <c r="M198" s="77"/>
      <c r="N198" s="74"/>
      <c r="W198" s="76"/>
      <c r="X198" s="77"/>
    </row>
    <row r="199" spans="2:24" s="75" customFormat="1" x14ac:dyDescent="0.25">
      <c r="B199" s="79"/>
      <c r="C199" s="79"/>
      <c r="D199" s="79"/>
      <c r="E199" s="79"/>
      <c r="F199" s="79"/>
      <c r="G199" s="79"/>
      <c r="H199" s="79"/>
      <c r="I199" s="61"/>
      <c r="J199" s="60"/>
      <c r="K199" s="61"/>
      <c r="M199" s="77"/>
      <c r="N199" s="74"/>
      <c r="W199" s="76"/>
      <c r="X199" s="77"/>
    </row>
    <row r="200" spans="2:24" s="75" customFormat="1" x14ac:dyDescent="0.25">
      <c r="B200" s="79"/>
      <c r="C200" s="79"/>
      <c r="D200" s="79"/>
      <c r="E200" s="79"/>
      <c r="F200" s="79"/>
      <c r="G200" s="79"/>
      <c r="H200" s="79"/>
      <c r="I200" s="61"/>
      <c r="J200" s="60"/>
      <c r="K200" s="61"/>
      <c r="M200" s="77"/>
      <c r="N200" s="74"/>
      <c r="W200" s="76"/>
      <c r="X200" s="77"/>
    </row>
    <row r="201" spans="2:24" s="75" customFormat="1" x14ac:dyDescent="0.25">
      <c r="B201" s="79"/>
      <c r="C201" s="79"/>
      <c r="D201" s="79"/>
      <c r="E201" s="79"/>
      <c r="F201" s="79"/>
      <c r="G201" s="79"/>
      <c r="H201" s="79"/>
      <c r="I201" s="61"/>
      <c r="J201" s="60"/>
      <c r="K201" s="61"/>
      <c r="M201" s="77"/>
      <c r="N201" s="74"/>
      <c r="W201" s="76"/>
      <c r="X201" s="77"/>
    </row>
    <row r="202" spans="2:24" s="75" customFormat="1" x14ac:dyDescent="0.25">
      <c r="B202" s="79"/>
      <c r="C202" s="79"/>
      <c r="D202" s="79"/>
      <c r="E202" s="79"/>
      <c r="F202" s="79"/>
      <c r="G202" s="79"/>
      <c r="H202" s="79"/>
      <c r="I202" s="61"/>
      <c r="J202" s="60"/>
      <c r="K202" s="61"/>
      <c r="M202" s="77"/>
      <c r="N202" s="74"/>
      <c r="W202" s="76"/>
      <c r="X202" s="77"/>
    </row>
    <row r="203" spans="2:24" s="75" customFormat="1" x14ac:dyDescent="0.25">
      <c r="B203" s="79"/>
      <c r="C203" s="79"/>
      <c r="D203" s="79"/>
      <c r="E203" s="79"/>
      <c r="F203" s="79"/>
      <c r="G203" s="79"/>
      <c r="H203" s="79"/>
      <c r="I203" s="61"/>
      <c r="J203" s="60"/>
      <c r="K203" s="61"/>
      <c r="M203" s="77"/>
      <c r="N203" s="74"/>
      <c r="W203" s="76"/>
      <c r="X203" s="77"/>
    </row>
    <row r="204" spans="2:24" s="75" customFormat="1" x14ac:dyDescent="0.25">
      <c r="B204" s="79"/>
      <c r="C204" s="79"/>
      <c r="D204" s="79"/>
      <c r="E204" s="79"/>
      <c r="F204" s="79"/>
      <c r="G204" s="79"/>
      <c r="H204" s="79"/>
      <c r="I204" s="61"/>
      <c r="J204" s="60"/>
      <c r="K204" s="61"/>
      <c r="M204" s="77"/>
      <c r="N204" s="74"/>
      <c r="W204" s="76"/>
      <c r="X204" s="77"/>
    </row>
    <row r="205" spans="2:24" s="75" customFormat="1" x14ac:dyDescent="0.25">
      <c r="B205" s="79"/>
      <c r="C205" s="79"/>
      <c r="D205" s="79"/>
      <c r="E205" s="79"/>
      <c r="F205" s="79"/>
      <c r="G205" s="79"/>
      <c r="H205" s="79"/>
      <c r="I205" s="61"/>
      <c r="J205" s="60"/>
      <c r="K205" s="61"/>
      <c r="M205" s="77"/>
      <c r="N205" s="74"/>
      <c r="W205" s="76"/>
      <c r="X205" s="77"/>
    </row>
    <row r="206" spans="2:24" s="75" customFormat="1" x14ac:dyDescent="0.25">
      <c r="B206" s="79"/>
      <c r="C206" s="79"/>
      <c r="D206" s="79"/>
      <c r="E206" s="79"/>
      <c r="F206" s="79"/>
      <c r="G206" s="79"/>
      <c r="H206" s="79"/>
      <c r="I206" s="61"/>
      <c r="J206" s="60"/>
      <c r="K206" s="61"/>
      <c r="M206" s="77"/>
      <c r="N206" s="74"/>
      <c r="W206" s="76"/>
      <c r="X206" s="77"/>
    </row>
    <row r="207" spans="2:24" s="75" customFormat="1" x14ac:dyDescent="0.25">
      <c r="B207" s="79"/>
      <c r="C207" s="79"/>
      <c r="D207" s="79"/>
      <c r="E207" s="79"/>
      <c r="F207" s="79"/>
      <c r="G207" s="79"/>
      <c r="H207" s="79"/>
      <c r="I207" s="61"/>
      <c r="J207" s="60"/>
      <c r="K207" s="61"/>
      <c r="M207" s="77"/>
      <c r="N207" s="74"/>
      <c r="W207" s="76"/>
      <c r="X207" s="77"/>
    </row>
    <row r="208" spans="2:24" s="75" customFormat="1" x14ac:dyDescent="0.25">
      <c r="B208" s="79"/>
      <c r="C208" s="79"/>
      <c r="D208" s="79"/>
      <c r="E208" s="79"/>
      <c r="F208" s="79"/>
      <c r="G208" s="79"/>
      <c r="H208" s="79"/>
      <c r="I208" s="61"/>
      <c r="J208" s="60"/>
      <c r="K208" s="61"/>
      <c r="M208" s="77"/>
      <c r="N208" s="74"/>
      <c r="W208" s="76"/>
      <c r="X208" s="77"/>
    </row>
    <row r="209" spans="2:24" s="75" customFormat="1" x14ac:dyDescent="0.25">
      <c r="B209" s="79"/>
      <c r="C209" s="79"/>
      <c r="D209" s="79"/>
      <c r="E209" s="79"/>
      <c r="F209" s="79"/>
      <c r="G209" s="79"/>
      <c r="H209" s="79"/>
      <c r="I209" s="61"/>
      <c r="J209" s="60"/>
      <c r="K209" s="61"/>
      <c r="M209" s="77"/>
      <c r="N209" s="74"/>
      <c r="W209" s="76"/>
      <c r="X209" s="77"/>
    </row>
    <row r="210" spans="2:24" s="75" customFormat="1" x14ac:dyDescent="0.25">
      <c r="B210" s="79"/>
      <c r="C210" s="79"/>
      <c r="D210" s="79"/>
      <c r="E210" s="79"/>
      <c r="F210" s="79"/>
      <c r="G210" s="79"/>
      <c r="H210" s="79"/>
      <c r="I210" s="61"/>
      <c r="J210" s="60"/>
      <c r="K210" s="61"/>
      <c r="M210" s="77"/>
      <c r="N210" s="74"/>
      <c r="W210" s="76"/>
      <c r="X210" s="77"/>
    </row>
    <row r="211" spans="2:24" s="75" customFormat="1" x14ac:dyDescent="0.25">
      <c r="B211" s="79"/>
      <c r="C211" s="79"/>
      <c r="D211" s="79"/>
      <c r="E211" s="79"/>
      <c r="F211" s="79"/>
      <c r="G211" s="79"/>
      <c r="H211" s="79"/>
      <c r="I211" s="61"/>
      <c r="J211" s="60"/>
      <c r="K211" s="61"/>
      <c r="M211" s="77"/>
      <c r="N211" s="74"/>
      <c r="W211" s="76"/>
      <c r="X211" s="77"/>
    </row>
    <row r="212" spans="2:24" s="75" customFormat="1" x14ac:dyDescent="0.25">
      <c r="B212" s="79"/>
      <c r="C212" s="79"/>
      <c r="D212" s="79"/>
      <c r="E212" s="79"/>
      <c r="F212" s="79"/>
      <c r="G212" s="79"/>
      <c r="H212" s="79"/>
      <c r="I212" s="61"/>
      <c r="J212" s="60"/>
      <c r="K212" s="61"/>
      <c r="M212" s="77"/>
      <c r="N212" s="74"/>
      <c r="W212" s="76"/>
      <c r="X212" s="77"/>
    </row>
    <row r="213" spans="2:24" s="75" customFormat="1" x14ac:dyDescent="0.25">
      <c r="B213" s="79"/>
      <c r="C213" s="79"/>
      <c r="D213" s="79"/>
      <c r="E213" s="79"/>
      <c r="F213" s="79"/>
      <c r="G213" s="79"/>
      <c r="H213" s="79"/>
      <c r="I213" s="61"/>
      <c r="J213" s="60"/>
      <c r="K213" s="61"/>
      <c r="M213" s="77"/>
      <c r="N213" s="74"/>
      <c r="W213" s="76"/>
      <c r="X213" s="77"/>
    </row>
    <row r="214" spans="2:24" s="75" customFormat="1" x14ac:dyDescent="0.25">
      <c r="B214" s="79"/>
      <c r="C214" s="79"/>
      <c r="D214" s="79"/>
      <c r="E214" s="79"/>
      <c r="F214" s="79"/>
      <c r="G214" s="79"/>
      <c r="H214" s="79"/>
      <c r="I214" s="61"/>
      <c r="J214" s="60"/>
      <c r="K214" s="61"/>
      <c r="M214" s="77"/>
      <c r="N214" s="74"/>
      <c r="W214" s="76"/>
      <c r="X214" s="77"/>
    </row>
    <row r="215" spans="2:24" s="75" customFormat="1" x14ac:dyDescent="0.25">
      <c r="B215" s="79"/>
      <c r="C215" s="79"/>
      <c r="D215" s="79"/>
      <c r="E215" s="79"/>
      <c r="F215" s="79"/>
      <c r="G215" s="79"/>
      <c r="H215" s="79"/>
      <c r="I215" s="61"/>
      <c r="J215" s="60"/>
      <c r="K215" s="61"/>
      <c r="M215" s="77"/>
      <c r="N215" s="74"/>
      <c r="W215" s="76"/>
      <c r="X215" s="77"/>
    </row>
    <row r="216" spans="2:24" s="75" customFormat="1" x14ac:dyDescent="0.25">
      <c r="B216" s="79"/>
      <c r="C216" s="79"/>
      <c r="D216" s="79"/>
      <c r="E216" s="79"/>
      <c r="F216" s="79"/>
      <c r="G216" s="79"/>
      <c r="H216" s="79"/>
      <c r="I216" s="61"/>
      <c r="J216" s="60"/>
      <c r="K216" s="61"/>
      <c r="M216" s="77"/>
      <c r="N216" s="74"/>
      <c r="W216" s="76"/>
      <c r="X216" s="77"/>
    </row>
    <row r="217" spans="2:24" s="75" customFormat="1" x14ac:dyDescent="0.25">
      <c r="B217" s="79"/>
      <c r="C217" s="79"/>
      <c r="D217" s="79"/>
      <c r="E217" s="79"/>
      <c r="F217" s="79"/>
      <c r="G217" s="79"/>
      <c r="H217" s="79"/>
      <c r="I217" s="61"/>
      <c r="J217" s="60"/>
      <c r="K217" s="61"/>
      <c r="M217" s="77"/>
      <c r="N217" s="74"/>
      <c r="W217" s="76"/>
      <c r="X217" s="77"/>
    </row>
    <row r="218" spans="2:24" s="75" customFormat="1" x14ac:dyDescent="0.25">
      <c r="B218" s="79"/>
      <c r="C218" s="79"/>
      <c r="D218" s="79"/>
      <c r="E218" s="79"/>
      <c r="F218" s="79"/>
      <c r="G218" s="79"/>
      <c r="H218" s="79"/>
      <c r="I218" s="61"/>
      <c r="J218" s="60"/>
      <c r="K218" s="61"/>
      <c r="M218" s="77"/>
      <c r="N218" s="74"/>
      <c r="W218" s="76"/>
      <c r="X218" s="77"/>
    </row>
    <row r="219" spans="2:24" s="75" customFormat="1" x14ac:dyDescent="0.25">
      <c r="B219" s="79"/>
      <c r="C219" s="79"/>
      <c r="D219" s="79"/>
      <c r="E219" s="79"/>
      <c r="F219" s="79"/>
      <c r="G219" s="79"/>
      <c r="H219" s="79"/>
      <c r="I219" s="61"/>
      <c r="J219" s="60"/>
      <c r="K219" s="61"/>
      <c r="M219" s="77"/>
      <c r="N219" s="74"/>
      <c r="W219" s="76"/>
      <c r="X219" s="77"/>
    </row>
    <row r="220" spans="2:24" s="75" customFormat="1" x14ac:dyDescent="0.25">
      <c r="B220" s="79"/>
      <c r="C220" s="79"/>
      <c r="D220" s="79"/>
      <c r="E220" s="79"/>
      <c r="F220" s="79"/>
      <c r="G220" s="79"/>
      <c r="H220" s="79"/>
      <c r="I220" s="61"/>
      <c r="J220" s="60"/>
      <c r="K220" s="61"/>
      <c r="M220" s="77"/>
      <c r="N220" s="74"/>
      <c r="W220" s="76"/>
      <c r="X220" s="77"/>
    </row>
    <row r="221" spans="2:24" s="75" customFormat="1" x14ac:dyDescent="0.25">
      <c r="B221" s="79"/>
      <c r="C221" s="79"/>
      <c r="D221" s="79"/>
      <c r="E221" s="79"/>
      <c r="F221" s="79"/>
      <c r="G221" s="79"/>
      <c r="H221" s="79"/>
      <c r="I221" s="61"/>
      <c r="J221" s="60"/>
      <c r="K221" s="61"/>
      <c r="M221" s="77"/>
      <c r="N221" s="74"/>
      <c r="W221" s="76"/>
      <c r="X221" s="77"/>
    </row>
    <row r="222" spans="2:24" s="75" customFormat="1" x14ac:dyDescent="0.25">
      <c r="B222" s="79"/>
      <c r="C222" s="79"/>
      <c r="D222" s="79"/>
      <c r="E222" s="79"/>
      <c r="F222" s="79"/>
      <c r="G222" s="79"/>
      <c r="H222" s="79"/>
      <c r="I222" s="61"/>
      <c r="J222" s="60"/>
      <c r="K222" s="61"/>
      <c r="M222" s="77"/>
      <c r="N222" s="74"/>
      <c r="W222" s="76"/>
      <c r="X222" s="77"/>
    </row>
    <row r="223" spans="2:24" s="75" customFormat="1" x14ac:dyDescent="0.25">
      <c r="B223" s="79"/>
      <c r="C223" s="79"/>
      <c r="D223" s="79"/>
      <c r="E223" s="79"/>
      <c r="F223" s="79"/>
      <c r="G223" s="79"/>
      <c r="H223" s="79"/>
      <c r="I223" s="61"/>
      <c r="J223" s="60"/>
      <c r="K223" s="61"/>
      <c r="M223" s="77"/>
      <c r="N223" s="74"/>
      <c r="W223" s="76"/>
      <c r="X223" s="77"/>
    </row>
    <row r="224" spans="2:24" s="75" customFormat="1" x14ac:dyDescent="0.25">
      <c r="B224" s="79"/>
      <c r="C224" s="79"/>
      <c r="D224" s="79"/>
      <c r="E224" s="79"/>
      <c r="F224" s="79"/>
      <c r="G224" s="79"/>
      <c r="H224" s="79"/>
      <c r="I224" s="61"/>
      <c r="J224" s="60"/>
      <c r="K224" s="61"/>
      <c r="M224" s="77"/>
      <c r="N224" s="74"/>
      <c r="W224" s="76"/>
      <c r="X224" s="77"/>
    </row>
    <row r="225" spans="2:24" s="75" customFormat="1" x14ac:dyDescent="0.25">
      <c r="B225" s="79"/>
      <c r="C225" s="79"/>
      <c r="D225" s="79"/>
      <c r="E225" s="79"/>
      <c r="F225" s="79"/>
      <c r="G225" s="79"/>
      <c r="H225" s="79"/>
      <c r="I225" s="61"/>
      <c r="J225" s="60"/>
      <c r="K225" s="61"/>
      <c r="M225" s="77"/>
      <c r="N225" s="74"/>
      <c r="W225" s="76"/>
      <c r="X225" s="77"/>
    </row>
    <row r="226" spans="2:24" s="75" customFormat="1" x14ac:dyDescent="0.25">
      <c r="B226" s="79"/>
      <c r="C226" s="79"/>
      <c r="D226" s="79"/>
      <c r="E226" s="79"/>
      <c r="F226" s="79"/>
      <c r="G226" s="79"/>
      <c r="H226" s="79"/>
      <c r="I226" s="61"/>
      <c r="J226" s="60"/>
      <c r="K226" s="61"/>
      <c r="M226" s="77"/>
      <c r="N226" s="74"/>
      <c r="W226" s="76"/>
      <c r="X226" s="77"/>
    </row>
    <row r="227" spans="2:24" s="75" customFormat="1" x14ac:dyDescent="0.25">
      <c r="B227" s="79"/>
      <c r="C227" s="79"/>
      <c r="D227" s="79"/>
      <c r="E227" s="79"/>
      <c r="F227" s="79"/>
      <c r="G227" s="79"/>
      <c r="H227" s="79"/>
      <c r="I227" s="61"/>
      <c r="J227" s="60"/>
      <c r="K227" s="61"/>
      <c r="M227" s="77"/>
      <c r="N227" s="74"/>
      <c r="W227" s="76"/>
      <c r="X227" s="77"/>
    </row>
    <row r="228" spans="2:24" s="75" customFormat="1" x14ac:dyDescent="0.25">
      <c r="B228" s="79"/>
      <c r="C228" s="79"/>
      <c r="D228" s="79"/>
      <c r="E228" s="79"/>
      <c r="F228" s="79"/>
      <c r="G228" s="79"/>
      <c r="H228" s="79"/>
      <c r="I228" s="61"/>
      <c r="J228" s="60"/>
      <c r="K228" s="61"/>
      <c r="M228" s="77"/>
      <c r="N228" s="74"/>
      <c r="W228" s="76"/>
      <c r="X228" s="77"/>
    </row>
    <row r="229" spans="2:24" s="75" customFormat="1" x14ac:dyDescent="0.25">
      <c r="B229" s="79"/>
      <c r="C229" s="79"/>
      <c r="D229" s="79"/>
      <c r="E229" s="79"/>
      <c r="F229" s="79"/>
      <c r="G229" s="79"/>
      <c r="H229" s="79"/>
      <c r="I229" s="61"/>
      <c r="J229" s="60"/>
      <c r="K229" s="61"/>
      <c r="M229" s="77"/>
      <c r="N229" s="74"/>
      <c r="W229" s="76"/>
      <c r="X229" s="77"/>
    </row>
    <row r="230" spans="2:24" s="75" customFormat="1" x14ac:dyDescent="0.25">
      <c r="B230" s="79"/>
      <c r="C230" s="79"/>
      <c r="D230" s="79"/>
      <c r="E230" s="79"/>
      <c r="F230" s="79"/>
      <c r="G230" s="79"/>
      <c r="H230" s="79"/>
      <c r="I230" s="61"/>
      <c r="J230" s="60"/>
      <c r="K230" s="61"/>
      <c r="M230" s="77"/>
      <c r="N230" s="74"/>
      <c r="W230" s="76"/>
      <c r="X230" s="77"/>
    </row>
    <row r="231" spans="2:24" s="75" customFormat="1" x14ac:dyDescent="0.25">
      <c r="B231" s="79"/>
      <c r="C231" s="79"/>
      <c r="D231" s="79"/>
      <c r="E231" s="79"/>
      <c r="F231" s="79"/>
      <c r="G231" s="79"/>
      <c r="H231" s="79"/>
      <c r="I231" s="61"/>
      <c r="J231" s="60"/>
      <c r="K231" s="61"/>
      <c r="M231" s="77"/>
      <c r="N231" s="74"/>
      <c r="W231" s="76"/>
      <c r="X231" s="77"/>
    </row>
    <row r="232" spans="2:24" s="75" customFormat="1" x14ac:dyDescent="0.25">
      <c r="B232" s="79"/>
      <c r="C232" s="79"/>
      <c r="D232" s="79"/>
      <c r="E232" s="79"/>
      <c r="F232" s="79"/>
      <c r="G232" s="79"/>
      <c r="H232" s="79"/>
      <c r="I232" s="61"/>
      <c r="J232" s="60"/>
      <c r="K232" s="61"/>
      <c r="M232" s="77"/>
      <c r="N232" s="74"/>
      <c r="W232" s="76"/>
      <c r="X232" s="77"/>
    </row>
    <row r="233" spans="2:24" s="75" customFormat="1" x14ac:dyDescent="0.25">
      <c r="B233" s="79"/>
      <c r="C233" s="79"/>
      <c r="D233" s="79"/>
      <c r="E233" s="79"/>
      <c r="F233" s="79"/>
      <c r="G233" s="79"/>
      <c r="H233" s="79"/>
      <c r="I233" s="61"/>
      <c r="J233" s="60"/>
      <c r="K233" s="61"/>
      <c r="M233" s="77"/>
      <c r="N233" s="74"/>
      <c r="W233" s="76"/>
      <c r="X233" s="77"/>
    </row>
    <row r="234" spans="2:24" s="75" customFormat="1" x14ac:dyDescent="0.25">
      <c r="B234" s="79"/>
      <c r="C234" s="79"/>
      <c r="D234" s="79"/>
      <c r="E234" s="79"/>
      <c r="F234" s="79"/>
      <c r="G234" s="79"/>
      <c r="H234" s="79"/>
      <c r="I234" s="61"/>
      <c r="J234" s="60"/>
      <c r="K234" s="61"/>
      <c r="M234" s="77"/>
      <c r="N234" s="74"/>
      <c r="W234" s="76"/>
      <c r="X234" s="77"/>
    </row>
    <row r="235" spans="2:24" s="75" customFormat="1" x14ac:dyDescent="0.25">
      <c r="B235" s="79"/>
      <c r="C235" s="79"/>
      <c r="D235" s="79"/>
      <c r="E235" s="79"/>
      <c r="F235" s="79"/>
      <c r="G235" s="79"/>
      <c r="H235" s="79"/>
      <c r="I235" s="61"/>
      <c r="J235" s="60"/>
      <c r="K235" s="61"/>
      <c r="M235" s="77"/>
      <c r="N235" s="74"/>
      <c r="W235" s="76"/>
      <c r="X235" s="77"/>
    </row>
    <row r="236" spans="2:24" s="75" customFormat="1" x14ac:dyDescent="0.25">
      <c r="B236" s="79"/>
      <c r="C236" s="79"/>
      <c r="D236" s="79"/>
      <c r="E236" s="79"/>
      <c r="F236" s="79"/>
      <c r="G236" s="79"/>
      <c r="H236" s="79"/>
      <c r="I236" s="61"/>
      <c r="J236" s="60"/>
      <c r="K236" s="61"/>
      <c r="M236" s="77"/>
      <c r="N236" s="74"/>
      <c r="W236" s="76"/>
      <c r="X236" s="77"/>
    </row>
    <row r="237" spans="2:24" s="75" customFormat="1" x14ac:dyDescent="0.25">
      <c r="B237" s="79"/>
      <c r="C237" s="79"/>
      <c r="D237" s="79"/>
      <c r="E237" s="79"/>
      <c r="F237" s="79"/>
      <c r="G237" s="79"/>
      <c r="H237" s="79"/>
      <c r="I237" s="61"/>
      <c r="J237" s="60"/>
      <c r="K237" s="61"/>
      <c r="M237" s="77"/>
      <c r="N237" s="74"/>
      <c r="W237" s="76"/>
      <c r="X237" s="77"/>
    </row>
    <row r="238" spans="2:24" s="75" customFormat="1" x14ac:dyDescent="0.25">
      <c r="B238" s="79"/>
      <c r="C238" s="79"/>
      <c r="D238" s="79"/>
      <c r="E238" s="79"/>
      <c r="F238" s="79"/>
      <c r="G238" s="79"/>
      <c r="H238" s="79"/>
      <c r="I238" s="61"/>
      <c r="J238" s="60"/>
      <c r="K238" s="61"/>
      <c r="M238" s="77"/>
      <c r="N238" s="74"/>
      <c r="W238" s="76"/>
      <c r="X238" s="77"/>
    </row>
    <row r="239" spans="2:24" s="75" customFormat="1" x14ac:dyDescent="0.25">
      <c r="B239" s="79"/>
      <c r="C239" s="79"/>
      <c r="D239" s="79"/>
      <c r="E239" s="79"/>
      <c r="F239" s="79"/>
      <c r="G239" s="79"/>
      <c r="H239" s="79"/>
      <c r="I239" s="61"/>
      <c r="J239" s="60"/>
      <c r="K239" s="61"/>
      <c r="M239" s="77"/>
      <c r="N239" s="74"/>
      <c r="W239" s="76"/>
      <c r="X239" s="77"/>
    </row>
    <row r="240" spans="2:24" s="75" customFormat="1" x14ac:dyDescent="0.25">
      <c r="B240" s="79"/>
      <c r="C240" s="79"/>
      <c r="D240" s="79"/>
      <c r="E240" s="79"/>
      <c r="F240" s="79"/>
      <c r="G240" s="79"/>
      <c r="H240" s="79"/>
      <c r="I240" s="61"/>
      <c r="J240" s="60"/>
      <c r="K240" s="61"/>
      <c r="M240" s="77"/>
      <c r="N240" s="74"/>
      <c r="W240" s="76"/>
      <c r="X240" s="77"/>
    </row>
    <row r="241" spans="2:24" s="75" customFormat="1" x14ac:dyDescent="0.25">
      <c r="B241" s="79"/>
      <c r="C241" s="79"/>
      <c r="D241" s="79"/>
      <c r="E241" s="79"/>
      <c r="F241" s="79"/>
      <c r="G241" s="79"/>
      <c r="H241" s="79"/>
      <c r="I241" s="61"/>
      <c r="J241" s="60"/>
      <c r="K241" s="61"/>
      <c r="M241" s="77"/>
      <c r="N241" s="74"/>
      <c r="W241" s="76"/>
      <c r="X241" s="77"/>
    </row>
    <row r="242" spans="2:24" s="75" customFormat="1" x14ac:dyDescent="0.25">
      <c r="B242" s="79"/>
      <c r="C242" s="79"/>
      <c r="D242" s="79"/>
      <c r="E242" s="79"/>
      <c r="F242" s="79"/>
      <c r="G242" s="79"/>
      <c r="H242" s="79"/>
      <c r="I242" s="61"/>
      <c r="J242" s="60"/>
      <c r="K242" s="61"/>
      <c r="M242" s="77"/>
      <c r="N242" s="74"/>
      <c r="W242" s="76"/>
      <c r="X242" s="77"/>
    </row>
    <row r="243" spans="2:24" s="75" customFormat="1" x14ac:dyDescent="0.25">
      <c r="B243" s="79"/>
      <c r="C243" s="79"/>
      <c r="D243" s="79"/>
      <c r="E243" s="79"/>
      <c r="F243" s="79"/>
      <c r="G243" s="79"/>
      <c r="H243" s="79"/>
      <c r="I243" s="61"/>
      <c r="J243" s="60"/>
      <c r="K243" s="61"/>
      <c r="M243" s="77"/>
      <c r="N243" s="74"/>
      <c r="W243" s="76"/>
      <c r="X243" s="77"/>
    </row>
    <row r="244" spans="2:24" s="75" customFormat="1" x14ac:dyDescent="0.25">
      <c r="B244" s="79"/>
      <c r="C244" s="79"/>
      <c r="D244" s="79"/>
      <c r="E244" s="79"/>
      <c r="F244" s="79"/>
      <c r="G244" s="79"/>
      <c r="H244" s="79"/>
      <c r="I244" s="61"/>
      <c r="J244" s="60"/>
      <c r="K244" s="61"/>
      <c r="M244" s="77"/>
      <c r="N244" s="74"/>
      <c r="W244" s="76"/>
      <c r="X244" s="77"/>
    </row>
    <row r="245" spans="2:24" s="75" customFormat="1" x14ac:dyDescent="0.25">
      <c r="B245" s="79"/>
      <c r="C245" s="79"/>
      <c r="D245" s="79"/>
      <c r="E245" s="79"/>
      <c r="F245" s="79"/>
      <c r="G245" s="79"/>
      <c r="H245" s="79"/>
      <c r="I245" s="61"/>
      <c r="J245" s="60"/>
      <c r="K245" s="61"/>
      <c r="M245" s="77"/>
      <c r="N245" s="74"/>
      <c r="W245" s="76"/>
      <c r="X245" s="77"/>
    </row>
    <row r="246" spans="2:24" s="75" customFormat="1" x14ac:dyDescent="0.25">
      <c r="B246" s="79"/>
      <c r="C246" s="79"/>
      <c r="D246" s="79"/>
      <c r="E246" s="79"/>
      <c r="F246" s="79"/>
      <c r="G246" s="79"/>
      <c r="H246" s="79"/>
      <c r="I246" s="61"/>
      <c r="J246" s="60"/>
      <c r="K246" s="61"/>
      <c r="M246" s="77"/>
      <c r="N246" s="74"/>
      <c r="W246" s="76"/>
      <c r="X246" s="77"/>
    </row>
    <row r="247" spans="2:24" s="75" customFormat="1" x14ac:dyDescent="0.25">
      <c r="B247" s="79"/>
      <c r="C247" s="79"/>
      <c r="D247" s="79"/>
      <c r="E247" s="79"/>
      <c r="F247" s="79"/>
      <c r="G247" s="79"/>
      <c r="H247" s="79"/>
      <c r="I247" s="61"/>
      <c r="J247" s="60"/>
      <c r="K247" s="61"/>
      <c r="M247" s="77"/>
      <c r="N247" s="74"/>
      <c r="W247" s="76"/>
      <c r="X247" s="77"/>
    </row>
    <row r="248" spans="2:24" s="75" customFormat="1" x14ac:dyDescent="0.25">
      <c r="B248" s="79"/>
      <c r="C248" s="79"/>
      <c r="D248" s="79"/>
      <c r="E248" s="79"/>
      <c r="F248" s="79"/>
      <c r="G248" s="79"/>
      <c r="H248" s="79"/>
      <c r="I248" s="61"/>
      <c r="J248" s="60"/>
      <c r="K248" s="61"/>
      <c r="M248" s="77"/>
      <c r="N248" s="74"/>
      <c r="W248" s="76"/>
      <c r="X248" s="77"/>
    </row>
    <row r="249" spans="2:24" s="75" customFormat="1" x14ac:dyDescent="0.25">
      <c r="B249" s="79"/>
      <c r="C249" s="79"/>
      <c r="D249" s="79"/>
      <c r="E249" s="79"/>
      <c r="F249" s="79"/>
      <c r="G249" s="79"/>
      <c r="H249" s="79"/>
      <c r="I249" s="61"/>
      <c r="J249" s="60"/>
      <c r="K249" s="61"/>
      <c r="M249" s="77"/>
      <c r="N249" s="74"/>
      <c r="W249" s="76"/>
      <c r="X249" s="77"/>
    </row>
    <row r="250" spans="2:24" s="75" customFormat="1" x14ac:dyDescent="0.25">
      <c r="B250" s="79"/>
      <c r="C250" s="79"/>
      <c r="D250" s="79"/>
      <c r="E250" s="79"/>
      <c r="F250" s="79"/>
      <c r="G250" s="79"/>
      <c r="H250" s="79"/>
      <c r="I250" s="61"/>
      <c r="J250" s="60"/>
      <c r="K250" s="61"/>
      <c r="M250" s="77"/>
      <c r="N250" s="74"/>
      <c r="W250" s="76"/>
      <c r="X250" s="77"/>
    </row>
    <row r="251" spans="2:24" s="75" customFormat="1" x14ac:dyDescent="0.25">
      <c r="B251" s="79"/>
      <c r="C251" s="79"/>
      <c r="D251" s="79"/>
      <c r="E251" s="79"/>
      <c r="F251" s="79"/>
      <c r="G251" s="79"/>
      <c r="H251" s="79"/>
      <c r="I251" s="61"/>
      <c r="J251" s="60"/>
      <c r="K251" s="61"/>
      <c r="M251" s="77"/>
      <c r="N251" s="74"/>
      <c r="W251" s="76"/>
      <c r="X251" s="77"/>
    </row>
    <row r="252" spans="2:24" s="75" customFormat="1" x14ac:dyDescent="0.25">
      <c r="B252" s="79"/>
      <c r="C252" s="79"/>
      <c r="D252" s="79"/>
      <c r="E252" s="79"/>
      <c r="F252" s="79"/>
      <c r="G252" s="79"/>
      <c r="H252" s="79"/>
      <c r="I252" s="61"/>
      <c r="J252" s="60"/>
      <c r="K252" s="61"/>
      <c r="M252" s="77"/>
      <c r="N252" s="74"/>
      <c r="W252" s="76"/>
      <c r="X252" s="77"/>
    </row>
    <row r="253" spans="2:24" s="75" customFormat="1" x14ac:dyDescent="0.25">
      <c r="B253" s="79"/>
      <c r="C253" s="79"/>
      <c r="D253" s="79"/>
      <c r="E253" s="79"/>
      <c r="F253" s="79"/>
      <c r="G253" s="79"/>
      <c r="H253" s="79"/>
      <c r="I253" s="61"/>
      <c r="J253" s="60"/>
      <c r="K253" s="61"/>
      <c r="M253" s="77"/>
      <c r="N253" s="74"/>
      <c r="W253" s="76"/>
      <c r="X253" s="77"/>
    </row>
    <row r="254" spans="2:24" s="75" customFormat="1" x14ac:dyDescent="0.25">
      <c r="B254" s="79"/>
      <c r="C254" s="79"/>
      <c r="D254" s="79"/>
      <c r="E254" s="79"/>
      <c r="F254" s="79"/>
      <c r="G254" s="79"/>
      <c r="H254" s="79"/>
      <c r="I254" s="61"/>
      <c r="J254" s="60"/>
      <c r="K254" s="61"/>
      <c r="M254" s="77"/>
      <c r="N254" s="74"/>
      <c r="W254" s="76"/>
      <c r="X254" s="77"/>
    </row>
    <row r="255" spans="2:24" s="75" customFormat="1" x14ac:dyDescent="0.25">
      <c r="B255" s="79"/>
      <c r="C255" s="79"/>
      <c r="D255" s="79"/>
      <c r="E255" s="79"/>
      <c r="F255" s="79"/>
      <c r="G255" s="79"/>
      <c r="H255" s="79"/>
      <c r="I255" s="61"/>
      <c r="J255" s="60"/>
      <c r="K255" s="61"/>
      <c r="M255" s="77"/>
      <c r="N255" s="74"/>
      <c r="W255" s="76"/>
      <c r="X255" s="77"/>
    </row>
    <row r="256" spans="2:24" s="75" customFormat="1" x14ac:dyDescent="0.25">
      <c r="B256" s="79"/>
      <c r="C256" s="79"/>
      <c r="D256" s="79"/>
      <c r="E256" s="79"/>
      <c r="F256" s="79"/>
      <c r="G256" s="79"/>
      <c r="H256" s="79"/>
      <c r="I256" s="61"/>
      <c r="J256" s="60"/>
      <c r="K256" s="61"/>
      <c r="M256" s="77"/>
      <c r="N256" s="74"/>
      <c r="W256" s="76"/>
      <c r="X256" s="77"/>
    </row>
    <row r="257" spans="2:24" s="75" customFormat="1" x14ac:dyDescent="0.25">
      <c r="B257" s="79"/>
      <c r="C257" s="79"/>
      <c r="D257" s="79"/>
      <c r="E257" s="79"/>
      <c r="F257" s="79"/>
      <c r="G257" s="79"/>
      <c r="H257" s="79"/>
      <c r="I257" s="61"/>
      <c r="J257" s="60"/>
      <c r="K257" s="61"/>
      <c r="M257" s="77"/>
      <c r="N257" s="74"/>
      <c r="W257" s="76"/>
      <c r="X257" s="77"/>
    </row>
    <row r="258" spans="2:24" s="75" customFormat="1" x14ac:dyDescent="0.25">
      <c r="B258" s="79"/>
      <c r="C258" s="79"/>
      <c r="D258" s="79"/>
      <c r="E258" s="79"/>
      <c r="F258" s="79"/>
      <c r="G258" s="79"/>
      <c r="H258" s="79"/>
      <c r="I258" s="61"/>
      <c r="J258" s="60"/>
      <c r="K258" s="61"/>
      <c r="M258" s="77"/>
      <c r="N258" s="74"/>
      <c r="W258" s="76"/>
      <c r="X258" s="77"/>
    </row>
    <row r="259" spans="2:24" s="75" customFormat="1" x14ac:dyDescent="0.25">
      <c r="B259" s="79"/>
      <c r="C259" s="79"/>
      <c r="D259" s="79"/>
      <c r="E259" s="79"/>
      <c r="F259" s="79"/>
      <c r="G259" s="79"/>
      <c r="H259" s="79"/>
      <c r="I259" s="61"/>
      <c r="J259" s="60"/>
      <c r="K259" s="61"/>
      <c r="M259" s="77"/>
      <c r="N259" s="74"/>
      <c r="W259" s="76"/>
      <c r="X259" s="77"/>
    </row>
    <row r="260" spans="2:24" s="75" customFormat="1" x14ac:dyDescent="0.25">
      <c r="B260" s="79"/>
      <c r="C260" s="79"/>
      <c r="D260" s="79"/>
      <c r="E260" s="79"/>
      <c r="F260" s="79"/>
      <c r="G260" s="79"/>
      <c r="H260" s="79"/>
      <c r="I260" s="61"/>
      <c r="J260" s="60"/>
      <c r="K260" s="61"/>
      <c r="M260" s="77"/>
      <c r="N260" s="74"/>
      <c r="W260" s="76"/>
      <c r="X260" s="77"/>
    </row>
    <row r="261" spans="2:24" s="75" customFormat="1" x14ac:dyDescent="0.25">
      <c r="B261" s="79"/>
      <c r="C261" s="79"/>
      <c r="D261" s="79"/>
      <c r="E261" s="79"/>
      <c r="F261" s="79"/>
      <c r="G261" s="79"/>
      <c r="H261" s="79"/>
      <c r="I261" s="61"/>
      <c r="J261" s="60"/>
      <c r="K261" s="61"/>
      <c r="M261" s="77"/>
      <c r="N261" s="74"/>
      <c r="W261" s="76"/>
      <c r="X261" s="77"/>
    </row>
    <row r="262" spans="2:24" s="75" customFormat="1" x14ac:dyDescent="0.25">
      <c r="B262" s="79"/>
      <c r="C262" s="79"/>
      <c r="D262" s="79"/>
      <c r="E262" s="79"/>
      <c r="F262" s="79"/>
      <c r="G262" s="79"/>
      <c r="H262" s="79"/>
      <c r="I262" s="61"/>
      <c r="J262" s="60"/>
      <c r="K262" s="61"/>
      <c r="M262" s="77"/>
      <c r="N262" s="74"/>
      <c r="W262" s="76"/>
      <c r="X262" s="77"/>
    </row>
    <row r="263" spans="2:24" s="75" customFormat="1" x14ac:dyDescent="0.25">
      <c r="B263" s="79"/>
      <c r="C263" s="79"/>
      <c r="D263" s="79"/>
      <c r="E263" s="79"/>
      <c r="F263" s="79"/>
      <c r="G263" s="79"/>
      <c r="H263" s="79"/>
      <c r="I263" s="61"/>
      <c r="J263" s="60"/>
      <c r="K263" s="61"/>
      <c r="M263" s="77"/>
      <c r="N263" s="74"/>
      <c r="W263" s="76"/>
      <c r="X263" s="77"/>
    </row>
    <row r="264" spans="2:24" s="75" customFormat="1" x14ac:dyDescent="0.25">
      <c r="B264" s="79"/>
      <c r="C264" s="79"/>
      <c r="D264" s="79"/>
      <c r="E264" s="79"/>
      <c r="F264" s="79"/>
      <c r="G264" s="79"/>
      <c r="H264" s="79"/>
      <c r="I264" s="61"/>
      <c r="J264" s="60"/>
      <c r="K264" s="61"/>
      <c r="M264" s="77"/>
      <c r="N264" s="74"/>
      <c r="W264" s="76"/>
      <c r="X264" s="77"/>
    </row>
    <row r="265" spans="2:24" s="75" customFormat="1" x14ac:dyDescent="0.25">
      <c r="B265" s="79"/>
      <c r="C265" s="79"/>
      <c r="D265" s="79"/>
      <c r="E265" s="79"/>
      <c r="F265" s="79"/>
      <c r="G265" s="79"/>
      <c r="H265" s="79"/>
      <c r="I265" s="61"/>
      <c r="J265" s="60"/>
      <c r="K265" s="61"/>
      <c r="M265" s="77"/>
      <c r="N265" s="74"/>
      <c r="W265" s="76"/>
      <c r="X265" s="77"/>
    </row>
    <row r="266" spans="2:24" s="75" customFormat="1" x14ac:dyDescent="0.25">
      <c r="B266" s="79"/>
      <c r="C266" s="79"/>
      <c r="D266" s="79"/>
      <c r="E266" s="79"/>
      <c r="F266" s="79"/>
      <c r="G266" s="79"/>
      <c r="H266" s="79"/>
      <c r="I266" s="61"/>
      <c r="J266" s="60"/>
      <c r="K266" s="61"/>
      <c r="M266" s="77"/>
      <c r="N266" s="74"/>
      <c r="W266" s="76"/>
      <c r="X266" s="77"/>
    </row>
    <row r="267" spans="2:24" s="75" customFormat="1" x14ac:dyDescent="0.25">
      <c r="B267" s="79"/>
      <c r="C267" s="79"/>
      <c r="D267" s="79"/>
      <c r="E267" s="79"/>
      <c r="F267" s="79"/>
      <c r="G267" s="79"/>
      <c r="H267" s="79"/>
      <c r="I267" s="61"/>
      <c r="J267" s="60"/>
      <c r="K267" s="61"/>
      <c r="M267" s="77"/>
      <c r="N267" s="74"/>
      <c r="W267" s="76"/>
      <c r="X267" s="77"/>
    </row>
    <row r="268" spans="2:24" s="75" customFormat="1" x14ac:dyDescent="0.25">
      <c r="B268" s="79"/>
      <c r="C268" s="79"/>
      <c r="D268" s="79"/>
      <c r="E268" s="79"/>
      <c r="F268" s="79"/>
      <c r="G268" s="79"/>
      <c r="H268" s="79"/>
      <c r="I268" s="61"/>
      <c r="J268" s="60"/>
      <c r="K268" s="61"/>
      <c r="M268" s="77"/>
      <c r="N268" s="74"/>
      <c r="W268" s="76"/>
      <c r="X268" s="77"/>
    </row>
    <row r="269" spans="2:24" s="75" customFormat="1" x14ac:dyDescent="0.25">
      <c r="B269" s="79"/>
      <c r="C269" s="79"/>
      <c r="D269" s="79"/>
      <c r="E269" s="79"/>
      <c r="F269" s="79"/>
      <c r="G269" s="79"/>
      <c r="H269" s="79"/>
      <c r="I269" s="61"/>
      <c r="J269" s="60"/>
      <c r="K269" s="61"/>
      <c r="M269" s="77"/>
      <c r="N269" s="74"/>
      <c r="W269" s="76"/>
      <c r="X269" s="77"/>
    </row>
    <row r="270" spans="2:24" s="75" customFormat="1" x14ac:dyDescent="0.25">
      <c r="B270" s="79"/>
      <c r="C270" s="79"/>
      <c r="D270" s="79"/>
      <c r="E270" s="79"/>
      <c r="F270" s="79"/>
      <c r="G270" s="79"/>
      <c r="H270" s="79"/>
      <c r="I270" s="61"/>
      <c r="J270" s="60"/>
      <c r="K270" s="61"/>
      <c r="M270" s="77"/>
      <c r="N270" s="74"/>
      <c r="W270" s="76"/>
      <c r="X270" s="77"/>
    </row>
    <row r="271" spans="2:24" s="75" customFormat="1" x14ac:dyDescent="0.25">
      <c r="B271" s="79"/>
      <c r="C271" s="79"/>
      <c r="D271" s="79"/>
      <c r="E271" s="79"/>
      <c r="F271" s="79"/>
      <c r="G271" s="79"/>
      <c r="H271" s="79"/>
      <c r="I271" s="61"/>
      <c r="J271" s="60"/>
      <c r="K271" s="61"/>
      <c r="M271" s="77"/>
      <c r="N271" s="74"/>
      <c r="W271" s="76"/>
      <c r="X271" s="77"/>
    </row>
    <row r="272" spans="2:24" s="75" customFormat="1" x14ac:dyDescent="0.25">
      <c r="B272" s="79"/>
      <c r="C272" s="79"/>
      <c r="D272" s="79"/>
      <c r="E272" s="79"/>
      <c r="F272" s="79"/>
      <c r="G272" s="79"/>
      <c r="H272" s="79"/>
      <c r="I272" s="61"/>
      <c r="J272" s="60"/>
      <c r="K272" s="61"/>
      <c r="M272" s="77"/>
      <c r="N272" s="74"/>
      <c r="W272" s="76"/>
      <c r="X272" s="77"/>
    </row>
    <row r="273" spans="2:24" s="75" customFormat="1" x14ac:dyDescent="0.25">
      <c r="B273" s="79"/>
      <c r="C273" s="79"/>
      <c r="D273" s="79"/>
      <c r="E273" s="79"/>
      <c r="F273" s="79"/>
      <c r="G273" s="79"/>
      <c r="H273" s="79"/>
      <c r="I273" s="61"/>
      <c r="J273" s="60"/>
      <c r="K273" s="61"/>
      <c r="M273" s="77"/>
      <c r="N273" s="74"/>
      <c r="W273" s="76"/>
      <c r="X273" s="77"/>
    </row>
    <row r="274" spans="2:24" s="75" customFormat="1" x14ac:dyDescent="0.25">
      <c r="B274" s="79"/>
      <c r="C274" s="79"/>
      <c r="D274" s="79"/>
      <c r="E274" s="79"/>
      <c r="F274" s="79"/>
      <c r="G274" s="79"/>
      <c r="H274" s="79"/>
      <c r="I274" s="61"/>
      <c r="J274" s="60"/>
      <c r="K274" s="61"/>
      <c r="M274" s="77"/>
      <c r="N274" s="74"/>
      <c r="W274" s="76"/>
      <c r="X274" s="77"/>
    </row>
    <row r="275" spans="2:24" s="75" customFormat="1" x14ac:dyDescent="0.25">
      <c r="B275" s="79"/>
      <c r="C275" s="79"/>
      <c r="D275" s="79"/>
      <c r="E275" s="79"/>
      <c r="F275" s="79"/>
      <c r="G275" s="79"/>
      <c r="H275" s="79"/>
      <c r="I275" s="61"/>
      <c r="J275" s="60"/>
      <c r="K275" s="61"/>
      <c r="M275" s="77"/>
      <c r="N275" s="74"/>
      <c r="W275" s="76"/>
      <c r="X275" s="77"/>
    </row>
    <row r="276" spans="2:24" s="75" customFormat="1" x14ac:dyDescent="0.25">
      <c r="B276" s="79"/>
      <c r="C276" s="79"/>
      <c r="D276" s="79"/>
      <c r="E276" s="79"/>
      <c r="F276" s="79"/>
      <c r="G276" s="79"/>
      <c r="H276" s="79"/>
      <c r="I276" s="61"/>
      <c r="J276" s="60"/>
      <c r="K276" s="61"/>
      <c r="M276" s="77"/>
      <c r="N276" s="74"/>
      <c r="W276" s="76"/>
      <c r="X276" s="77"/>
    </row>
    <row r="277" spans="2:24" s="75" customFormat="1" x14ac:dyDescent="0.25">
      <c r="B277" s="79"/>
      <c r="C277" s="79"/>
      <c r="D277" s="79"/>
      <c r="E277" s="79"/>
      <c r="F277" s="79"/>
      <c r="G277" s="79"/>
      <c r="H277" s="79"/>
      <c r="I277" s="61"/>
      <c r="J277" s="60"/>
      <c r="K277" s="61"/>
      <c r="M277" s="77"/>
      <c r="N277" s="74"/>
      <c r="W277" s="76"/>
      <c r="X277" s="77"/>
    </row>
    <row r="278" spans="2:24" s="75" customFormat="1" x14ac:dyDescent="0.25">
      <c r="B278" s="79"/>
      <c r="C278" s="79"/>
      <c r="D278" s="79"/>
      <c r="E278" s="79"/>
      <c r="F278" s="79"/>
      <c r="G278" s="79"/>
      <c r="H278" s="79"/>
      <c r="I278" s="61"/>
      <c r="J278" s="60"/>
      <c r="K278" s="61"/>
      <c r="M278" s="77"/>
      <c r="N278" s="74"/>
      <c r="W278" s="76"/>
      <c r="X278" s="77"/>
    </row>
    <row r="279" spans="2:24" s="75" customFormat="1" x14ac:dyDescent="0.25">
      <c r="B279" s="79"/>
      <c r="C279" s="79"/>
      <c r="D279" s="79"/>
      <c r="E279" s="79"/>
      <c r="F279" s="79"/>
      <c r="G279" s="79"/>
      <c r="H279" s="79"/>
      <c r="I279" s="61"/>
      <c r="J279" s="60"/>
      <c r="K279" s="61"/>
      <c r="M279" s="77"/>
      <c r="N279" s="74"/>
      <c r="W279" s="76"/>
      <c r="X279" s="77"/>
    </row>
    <row r="280" spans="2:24" s="75" customFormat="1" x14ac:dyDescent="0.25">
      <c r="B280" s="79"/>
      <c r="C280" s="79"/>
      <c r="D280" s="79"/>
      <c r="E280" s="79"/>
      <c r="F280" s="79"/>
      <c r="G280" s="79"/>
      <c r="H280" s="79"/>
      <c r="I280" s="61"/>
      <c r="J280" s="60"/>
      <c r="K280" s="61"/>
      <c r="M280" s="77"/>
      <c r="N280" s="74"/>
      <c r="W280" s="76"/>
      <c r="X280" s="77"/>
    </row>
    <row r="281" spans="2:24" s="75" customFormat="1" x14ac:dyDescent="0.25">
      <c r="B281" s="79"/>
      <c r="C281" s="79"/>
      <c r="D281" s="79"/>
      <c r="E281" s="79"/>
      <c r="F281" s="79"/>
      <c r="G281" s="79"/>
      <c r="H281" s="79"/>
      <c r="I281" s="61"/>
      <c r="J281" s="60"/>
      <c r="K281" s="61"/>
      <c r="M281" s="77"/>
      <c r="N281" s="74"/>
      <c r="W281" s="76"/>
      <c r="X281" s="77"/>
    </row>
    <row r="282" spans="2:24" s="75" customFormat="1" x14ac:dyDescent="0.25">
      <c r="B282" s="79"/>
      <c r="C282" s="79"/>
      <c r="D282" s="79"/>
      <c r="E282" s="79"/>
      <c r="F282" s="79"/>
      <c r="G282" s="79"/>
      <c r="H282" s="79"/>
      <c r="I282" s="61"/>
      <c r="J282" s="60"/>
      <c r="K282" s="61"/>
      <c r="M282" s="77"/>
      <c r="N282" s="74"/>
      <c r="W282" s="76"/>
      <c r="X282" s="77"/>
    </row>
    <row r="283" spans="2:24" s="75" customFormat="1" x14ac:dyDescent="0.25">
      <c r="B283" s="79"/>
      <c r="C283" s="79"/>
      <c r="D283" s="79"/>
      <c r="E283" s="79"/>
      <c r="F283" s="79"/>
      <c r="G283" s="79"/>
      <c r="H283" s="79"/>
      <c r="I283" s="61"/>
      <c r="J283" s="60"/>
      <c r="K283" s="61"/>
      <c r="M283" s="77"/>
      <c r="N283" s="74"/>
      <c r="W283" s="76"/>
      <c r="X283" s="77"/>
    </row>
    <row r="284" spans="2:24" s="75" customFormat="1" x14ac:dyDescent="0.25">
      <c r="B284" s="79"/>
      <c r="C284" s="79"/>
      <c r="D284" s="79"/>
      <c r="E284" s="79"/>
      <c r="F284" s="79"/>
      <c r="G284" s="79"/>
      <c r="H284" s="79"/>
      <c r="I284" s="61"/>
      <c r="J284" s="60"/>
      <c r="K284" s="61"/>
      <c r="M284" s="77"/>
      <c r="N284" s="74"/>
      <c r="W284" s="76"/>
      <c r="X284" s="77"/>
    </row>
    <row r="285" spans="2:24" s="75" customFormat="1" x14ac:dyDescent="0.25">
      <c r="B285" s="79"/>
      <c r="C285" s="79"/>
      <c r="D285" s="79"/>
      <c r="E285" s="79"/>
      <c r="F285" s="79"/>
      <c r="G285" s="79"/>
      <c r="H285" s="79"/>
      <c r="I285" s="61"/>
      <c r="J285" s="60"/>
      <c r="K285" s="61"/>
      <c r="M285" s="77"/>
      <c r="N285" s="74"/>
      <c r="W285" s="76"/>
      <c r="X285" s="77"/>
    </row>
    <row r="286" spans="2:24" s="75" customFormat="1" x14ac:dyDescent="0.25">
      <c r="B286" s="79"/>
      <c r="C286" s="79"/>
      <c r="D286" s="79"/>
      <c r="E286" s="79"/>
      <c r="F286" s="79"/>
      <c r="G286" s="79"/>
      <c r="H286" s="79"/>
      <c r="I286" s="61"/>
      <c r="J286" s="60"/>
      <c r="K286" s="61"/>
      <c r="M286" s="77"/>
      <c r="N286" s="74"/>
      <c r="W286" s="76"/>
      <c r="X286" s="77"/>
    </row>
    <row r="287" spans="2:24" s="75" customFormat="1" x14ac:dyDescent="0.25">
      <c r="B287" s="79"/>
      <c r="C287" s="79"/>
      <c r="D287" s="79"/>
      <c r="E287" s="79"/>
      <c r="F287" s="79"/>
      <c r="G287" s="79"/>
      <c r="H287" s="79"/>
      <c r="I287" s="61"/>
      <c r="J287" s="60"/>
      <c r="K287" s="61"/>
      <c r="M287" s="77"/>
      <c r="N287" s="74"/>
      <c r="W287" s="76"/>
      <c r="X287" s="77"/>
    </row>
    <row r="288" spans="2:24" s="75" customFormat="1" x14ac:dyDescent="0.25">
      <c r="B288" s="79"/>
      <c r="C288" s="79"/>
      <c r="D288" s="79"/>
      <c r="E288" s="79"/>
      <c r="F288" s="79"/>
      <c r="G288" s="79"/>
      <c r="H288" s="79"/>
      <c r="I288" s="61"/>
      <c r="J288" s="60"/>
      <c r="K288" s="61"/>
      <c r="M288" s="77"/>
      <c r="N288" s="74"/>
      <c r="W288" s="76"/>
      <c r="X288" s="77"/>
    </row>
    <row r="289" spans="2:24" s="75" customFormat="1" x14ac:dyDescent="0.25">
      <c r="B289" s="79"/>
      <c r="C289" s="79"/>
      <c r="D289" s="79"/>
      <c r="E289" s="79"/>
      <c r="F289" s="79"/>
      <c r="G289" s="79"/>
      <c r="H289" s="79"/>
      <c r="I289" s="61"/>
      <c r="J289" s="60"/>
      <c r="K289" s="61"/>
      <c r="M289" s="77"/>
      <c r="N289" s="74"/>
      <c r="W289" s="76"/>
      <c r="X289" s="77"/>
    </row>
    <row r="290" spans="2:24" s="75" customFormat="1" x14ac:dyDescent="0.25">
      <c r="B290" s="79"/>
      <c r="C290" s="79"/>
      <c r="D290" s="79"/>
      <c r="E290" s="79"/>
      <c r="F290" s="79"/>
      <c r="G290" s="79"/>
      <c r="H290" s="79"/>
      <c r="I290" s="61"/>
      <c r="J290" s="60"/>
      <c r="K290" s="61"/>
      <c r="M290" s="77"/>
      <c r="N290" s="74"/>
      <c r="W290" s="76"/>
      <c r="X290" s="77"/>
    </row>
    <row r="291" spans="2:24" s="75" customFormat="1" x14ac:dyDescent="0.25">
      <c r="B291" s="79"/>
      <c r="C291" s="79"/>
      <c r="D291" s="79"/>
      <c r="E291" s="79"/>
      <c r="F291" s="79"/>
      <c r="G291" s="79"/>
      <c r="H291" s="79"/>
      <c r="I291" s="61"/>
      <c r="J291" s="60"/>
      <c r="K291" s="61"/>
      <c r="M291" s="77"/>
      <c r="N291" s="74"/>
      <c r="W291" s="76"/>
      <c r="X291" s="77"/>
    </row>
    <row r="292" spans="2:24" s="75" customFormat="1" x14ac:dyDescent="0.25">
      <c r="B292" s="79"/>
      <c r="C292" s="79"/>
      <c r="D292" s="79"/>
      <c r="E292" s="79"/>
      <c r="F292" s="79"/>
      <c r="G292" s="79"/>
      <c r="H292" s="79"/>
      <c r="I292" s="61"/>
      <c r="J292" s="60"/>
      <c r="K292" s="61"/>
      <c r="M292" s="77"/>
      <c r="N292" s="74"/>
      <c r="W292" s="76"/>
      <c r="X292" s="77"/>
    </row>
    <row r="293" spans="2:24" s="75" customFormat="1" x14ac:dyDescent="0.25">
      <c r="B293" s="79"/>
      <c r="C293" s="79"/>
      <c r="D293" s="79"/>
      <c r="E293" s="79"/>
      <c r="F293" s="79"/>
      <c r="G293" s="79"/>
      <c r="H293" s="79"/>
      <c r="I293" s="61"/>
      <c r="J293" s="60"/>
      <c r="K293" s="61"/>
      <c r="M293" s="77"/>
      <c r="N293" s="74"/>
      <c r="W293" s="76"/>
      <c r="X293" s="77"/>
    </row>
    <row r="294" spans="2:24" s="75" customFormat="1" x14ac:dyDescent="0.25">
      <c r="B294" s="79"/>
      <c r="C294" s="79"/>
      <c r="D294" s="79"/>
      <c r="E294" s="79"/>
      <c r="F294" s="79"/>
      <c r="G294" s="79"/>
      <c r="H294" s="79"/>
      <c r="I294" s="61"/>
      <c r="J294" s="60"/>
      <c r="K294" s="61"/>
      <c r="M294" s="77"/>
      <c r="N294" s="74"/>
      <c r="W294" s="76"/>
      <c r="X294" s="77"/>
    </row>
    <row r="295" spans="2:24" s="75" customFormat="1" x14ac:dyDescent="0.25">
      <c r="B295" s="79"/>
      <c r="C295" s="79"/>
      <c r="D295" s="79"/>
      <c r="E295" s="79"/>
      <c r="F295" s="79"/>
      <c r="G295" s="79"/>
      <c r="H295" s="79"/>
      <c r="I295" s="61"/>
      <c r="J295" s="60"/>
      <c r="K295" s="61"/>
      <c r="M295" s="77"/>
      <c r="N295" s="74"/>
      <c r="W295" s="76"/>
      <c r="X295" s="77"/>
    </row>
    <row r="296" spans="2:24" s="75" customFormat="1" x14ac:dyDescent="0.25">
      <c r="B296" s="79"/>
      <c r="C296" s="79"/>
      <c r="D296" s="79"/>
      <c r="E296" s="79"/>
      <c r="F296" s="79"/>
      <c r="G296" s="79"/>
      <c r="H296" s="79"/>
      <c r="I296" s="61"/>
      <c r="J296" s="60"/>
      <c r="K296" s="61"/>
      <c r="M296" s="77"/>
      <c r="N296" s="74"/>
      <c r="W296" s="76"/>
      <c r="X296" s="77"/>
    </row>
    <row r="297" spans="2:24" s="75" customFormat="1" x14ac:dyDescent="0.25">
      <c r="B297" s="79"/>
      <c r="C297" s="79"/>
      <c r="D297" s="79"/>
      <c r="E297" s="79"/>
      <c r="F297" s="79"/>
      <c r="G297" s="79"/>
      <c r="H297" s="79"/>
      <c r="I297" s="61"/>
      <c r="J297" s="60"/>
      <c r="K297" s="61"/>
      <c r="M297" s="77"/>
      <c r="N297" s="74"/>
      <c r="W297" s="76"/>
      <c r="X297" s="77"/>
    </row>
    <row r="298" spans="2:24" s="75" customFormat="1" x14ac:dyDescent="0.25">
      <c r="B298" s="79"/>
      <c r="C298" s="79"/>
      <c r="D298" s="79"/>
      <c r="E298" s="79"/>
      <c r="F298" s="79"/>
      <c r="G298" s="79"/>
      <c r="H298" s="79"/>
      <c r="I298" s="61"/>
      <c r="J298" s="60"/>
      <c r="K298" s="61"/>
      <c r="M298" s="77"/>
      <c r="N298" s="74"/>
      <c r="W298" s="76"/>
      <c r="X298" s="77"/>
    </row>
    <row r="299" spans="2:24" s="75" customFormat="1" x14ac:dyDescent="0.25">
      <c r="B299" s="79"/>
      <c r="C299" s="79"/>
      <c r="D299" s="79"/>
      <c r="E299" s="79"/>
      <c r="F299" s="79"/>
      <c r="G299" s="79"/>
      <c r="H299" s="79"/>
      <c r="I299" s="61"/>
      <c r="J299" s="60"/>
      <c r="K299" s="61"/>
      <c r="M299" s="77"/>
      <c r="N299" s="74"/>
      <c r="W299" s="76"/>
      <c r="X299" s="77"/>
    </row>
    <row r="300" spans="2:24" s="75" customFormat="1" x14ac:dyDescent="0.25">
      <c r="B300" s="79"/>
      <c r="C300" s="79"/>
      <c r="D300" s="79"/>
      <c r="E300" s="79"/>
      <c r="F300" s="79"/>
      <c r="G300" s="79"/>
      <c r="H300" s="79"/>
      <c r="I300" s="61"/>
      <c r="J300" s="60"/>
      <c r="K300" s="61"/>
      <c r="M300" s="77"/>
      <c r="N300" s="74"/>
      <c r="W300" s="76"/>
      <c r="X300" s="77"/>
    </row>
    <row r="301" spans="2:24" s="75" customFormat="1" x14ac:dyDescent="0.25">
      <c r="B301" s="79"/>
      <c r="C301" s="79"/>
      <c r="D301" s="79"/>
      <c r="E301" s="79"/>
      <c r="F301" s="79"/>
      <c r="G301" s="79"/>
      <c r="H301" s="79"/>
      <c r="I301" s="61"/>
      <c r="J301" s="60"/>
      <c r="K301" s="61"/>
      <c r="M301" s="77"/>
      <c r="N301" s="74"/>
      <c r="W301" s="76"/>
      <c r="X301" s="77"/>
    </row>
    <row r="302" spans="2:24" s="75" customFormat="1" x14ac:dyDescent="0.25">
      <c r="B302" s="79"/>
      <c r="C302" s="79"/>
      <c r="D302" s="79"/>
      <c r="E302" s="79"/>
      <c r="F302" s="79"/>
      <c r="G302" s="79"/>
      <c r="H302" s="79"/>
      <c r="I302" s="61"/>
      <c r="J302" s="60"/>
      <c r="K302" s="61"/>
      <c r="M302" s="77"/>
      <c r="N302" s="74"/>
      <c r="W302" s="76"/>
      <c r="X302" s="77"/>
    </row>
    <row r="303" spans="2:24" s="75" customFormat="1" x14ac:dyDescent="0.25">
      <c r="B303" s="79"/>
      <c r="C303" s="79"/>
      <c r="D303" s="79"/>
      <c r="E303" s="79"/>
      <c r="F303" s="79"/>
      <c r="G303" s="79"/>
      <c r="H303" s="79"/>
      <c r="I303" s="61"/>
      <c r="J303" s="60"/>
      <c r="K303" s="61"/>
      <c r="M303" s="77"/>
      <c r="N303" s="74"/>
      <c r="W303" s="76"/>
      <c r="X303" s="77"/>
    </row>
    <row r="304" spans="2:24" s="75" customFormat="1" x14ac:dyDescent="0.25">
      <c r="B304" s="79"/>
      <c r="C304" s="79"/>
      <c r="D304" s="79"/>
      <c r="E304" s="79"/>
      <c r="F304" s="79"/>
      <c r="G304" s="79"/>
      <c r="H304" s="79"/>
      <c r="I304" s="61"/>
      <c r="J304" s="60"/>
      <c r="K304" s="61"/>
      <c r="M304" s="77"/>
      <c r="N304" s="74"/>
      <c r="W304" s="76"/>
      <c r="X304" s="77"/>
    </row>
    <row r="305" spans="2:24" s="75" customFormat="1" x14ac:dyDescent="0.25">
      <c r="B305" s="79"/>
      <c r="C305" s="79"/>
      <c r="D305" s="79"/>
      <c r="E305" s="79"/>
      <c r="F305" s="79"/>
      <c r="G305" s="79"/>
      <c r="H305" s="79"/>
      <c r="I305" s="61"/>
      <c r="J305" s="60"/>
      <c r="K305" s="61"/>
      <c r="M305" s="77"/>
      <c r="N305" s="74"/>
      <c r="W305" s="76"/>
      <c r="X305" s="77"/>
    </row>
    <row r="306" spans="2:24" s="75" customFormat="1" x14ac:dyDescent="0.25">
      <c r="B306" s="79"/>
      <c r="C306" s="79"/>
      <c r="D306" s="79"/>
      <c r="E306" s="79"/>
      <c r="F306" s="79"/>
      <c r="G306" s="79"/>
      <c r="H306" s="79"/>
      <c r="I306" s="61"/>
      <c r="J306" s="60"/>
      <c r="K306" s="61"/>
      <c r="M306" s="77"/>
      <c r="N306" s="74"/>
      <c r="W306" s="76"/>
      <c r="X306" s="77"/>
    </row>
    <row r="307" spans="2:24" s="75" customFormat="1" x14ac:dyDescent="0.25">
      <c r="B307" s="79"/>
      <c r="C307" s="79"/>
      <c r="D307" s="79"/>
      <c r="E307" s="79"/>
      <c r="F307" s="79"/>
      <c r="G307" s="79"/>
      <c r="H307" s="79"/>
      <c r="I307" s="61"/>
      <c r="J307" s="60"/>
      <c r="K307" s="61"/>
      <c r="M307" s="77"/>
      <c r="N307" s="74"/>
      <c r="W307" s="76"/>
      <c r="X307" s="77"/>
    </row>
    <row r="308" spans="2:24" s="75" customFormat="1" x14ac:dyDescent="0.25">
      <c r="B308" s="79"/>
      <c r="C308" s="79"/>
      <c r="D308" s="79"/>
      <c r="E308" s="79"/>
      <c r="F308" s="79"/>
      <c r="G308" s="79"/>
      <c r="H308" s="79"/>
      <c r="I308" s="61"/>
      <c r="J308" s="60"/>
      <c r="K308" s="61"/>
      <c r="M308" s="77"/>
      <c r="N308" s="74"/>
      <c r="W308" s="76"/>
      <c r="X308" s="77"/>
    </row>
    <row r="309" spans="2:24" s="75" customFormat="1" x14ac:dyDescent="0.25">
      <c r="B309" s="79"/>
      <c r="C309" s="79"/>
      <c r="D309" s="79"/>
      <c r="E309" s="79"/>
      <c r="F309" s="79"/>
      <c r="G309" s="79"/>
      <c r="H309" s="79"/>
      <c r="I309" s="61"/>
      <c r="J309" s="60"/>
      <c r="K309" s="61"/>
      <c r="M309" s="77"/>
      <c r="N309" s="74"/>
      <c r="W309" s="76"/>
      <c r="X309" s="77"/>
    </row>
    <row r="310" spans="2:24" s="75" customFormat="1" x14ac:dyDescent="0.25">
      <c r="B310" s="79"/>
      <c r="C310" s="79"/>
      <c r="D310" s="79"/>
      <c r="E310" s="79"/>
      <c r="F310" s="79"/>
      <c r="G310" s="79"/>
      <c r="H310" s="79"/>
      <c r="I310" s="61"/>
      <c r="J310" s="60"/>
      <c r="K310" s="61"/>
      <c r="M310" s="77"/>
      <c r="N310" s="74"/>
      <c r="W310" s="76"/>
      <c r="X310" s="77"/>
    </row>
    <row r="311" spans="2:24" s="75" customFormat="1" x14ac:dyDescent="0.25">
      <c r="B311" s="79"/>
      <c r="C311" s="79"/>
      <c r="D311" s="79"/>
      <c r="E311" s="79"/>
      <c r="F311" s="79"/>
      <c r="G311" s="79"/>
      <c r="H311" s="79"/>
      <c r="I311" s="61"/>
      <c r="J311" s="60"/>
      <c r="K311" s="61"/>
      <c r="M311" s="77"/>
      <c r="N311" s="74"/>
      <c r="W311" s="76"/>
      <c r="X311" s="77"/>
    </row>
    <row r="312" spans="2:24" s="75" customFormat="1" x14ac:dyDescent="0.25">
      <c r="B312" s="79"/>
      <c r="C312" s="79"/>
      <c r="D312" s="79"/>
      <c r="E312" s="79"/>
      <c r="F312" s="79"/>
      <c r="G312" s="79"/>
      <c r="H312" s="79"/>
      <c r="I312" s="61"/>
      <c r="J312" s="60"/>
      <c r="K312" s="61"/>
      <c r="M312" s="77"/>
      <c r="N312" s="74"/>
      <c r="W312" s="76"/>
      <c r="X312" s="77"/>
    </row>
    <row r="313" spans="2:24" s="75" customFormat="1" x14ac:dyDescent="0.25">
      <c r="B313" s="79"/>
      <c r="C313" s="79"/>
      <c r="D313" s="79"/>
      <c r="E313" s="79"/>
      <c r="F313" s="79"/>
      <c r="G313" s="79"/>
      <c r="H313" s="79"/>
      <c r="I313" s="61"/>
      <c r="J313" s="60"/>
      <c r="K313" s="61"/>
      <c r="M313" s="77"/>
      <c r="N313" s="74"/>
      <c r="W313" s="76"/>
      <c r="X313" s="77"/>
    </row>
    <row r="314" spans="2:24" s="75" customFormat="1" x14ac:dyDescent="0.25">
      <c r="B314" s="79"/>
      <c r="C314" s="79"/>
      <c r="D314" s="79"/>
      <c r="E314" s="79"/>
      <c r="F314" s="79"/>
      <c r="G314" s="79"/>
      <c r="H314" s="79"/>
      <c r="I314" s="61"/>
      <c r="J314" s="60"/>
      <c r="K314" s="61"/>
      <c r="M314" s="77"/>
      <c r="N314" s="74"/>
      <c r="W314" s="76"/>
      <c r="X314" s="77"/>
    </row>
    <row r="315" spans="2:24" s="75" customFormat="1" x14ac:dyDescent="0.25">
      <c r="B315" s="79"/>
      <c r="C315" s="79"/>
      <c r="D315" s="79"/>
      <c r="E315" s="79"/>
      <c r="F315" s="79"/>
      <c r="G315" s="79"/>
      <c r="H315" s="79"/>
      <c r="I315" s="61"/>
      <c r="J315" s="60"/>
      <c r="K315" s="61"/>
      <c r="M315" s="77"/>
      <c r="N315" s="74"/>
      <c r="W315" s="76"/>
      <c r="X315" s="77"/>
    </row>
    <row r="316" spans="2:24" s="75" customFormat="1" x14ac:dyDescent="0.25">
      <c r="B316" s="79"/>
      <c r="C316" s="79"/>
      <c r="D316" s="79"/>
      <c r="E316" s="79"/>
      <c r="F316" s="79"/>
      <c r="G316" s="79"/>
      <c r="H316" s="79"/>
      <c r="I316" s="61"/>
      <c r="J316" s="60"/>
      <c r="K316" s="61"/>
      <c r="M316" s="77"/>
      <c r="N316" s="74"/>
      <c r="W316" s="76"/>
      <c r="X316" s="77"/>
    </row>
    <row r="317" spans="2:24" s="75" customFormat="1" x14ac:dyDescent="0.25">
      <c r="B317" s="79"/>
      <c r="C317" s="79"/>
      <c r="D317" s="79"/>
      <c r="E317" s="79"/>
      <c r="F317" s="79"/>
      <c r="G317" s="79"/>
      <c r="H317" s="79"/>
      <c r="I317" s="61"/>
      <c r="J317" s="60"/>
      <c r="K317" s="61"/>
      <c r="M317" s="77"/>
      <c r="N317" s="74"/>
      <c r="W317" s="76"/>
      <c r="X317" s="77"/>
    </row>
    <row r="318" spans="2:24" s="75" customFormat="1" x14ac:dyDescent="0.25">
      <c r="B318" s="79"/>
      <c r="C318" s="79"/>
      <c r="D318" s="79"/>
      <c r="E318" s="79"/>
      <c r="F318" s="79"/>
      <c r="G318" s="79"/>
      <c r="H318" s="79"/>
      <c r="I318" s="61"/>
      <c r="J318" s="60"/>
      <c r="K318" s="61"/>
      <c r="M318" s="77"/>
      <c r="N318" s="74"/>
      <c r="W318" s="76"/>
      <c r="X318" s="77"/>
    </row>
    <row r="319" spans="2:24" s="75" customFormat="1" x14ac:dyDescent="0.25">
      <c r="B319" s="79"/>
      <c r="C319" s="79"/>
      <c r="D319" s="79"/>
      <c r="E319" s="79"/>
      <c r="F319" s="79"/>
      <c r="G319" s="79"/>
      <c r="H319" s="79"/>
      <c r="I319" s="61"/>
      <c r="J319" s="60"/>
      <c r="K319" s="61"/>
      <c r="M319" s="77"/>
      <c r="N319" s="74"/>
      <c r="W319" s="76"/>
      <c r="X319" s="77"/>
    </row>
    <row r="320" spans="2:24" s="75" customFormat="1" x14ac:dyDescent="0.25">
      <c r="B320" s="79"/>
      <c r="C320" s="79"/>
      <c r="D320" s="79"/>
      <c r="E320" s="79"/>
      <c r="F320" s="79"/>
      <c r="G320" s="79"/>
      <c r="H320" s="79"/>
      <c r="I320" s="61"/>
      <c r="J320" s="60"/>
      <c r="K320" s="61"/>
      <c r="M320" s="77"/>
      <c r="N320" s="74"/>
      <c r="W320" s="76"/>
      <c r="X320" s="77"/>
    </row>
    <row r="321" spans="2:24" s="75" customFormat="1" x14ac:dyDescent="0.25">
      <c r="B321" s="79"/>
      <c r="C321" s="79"/>
      <c r="D321" s="79"/>
      <c r="E321" s="79"/>
      <c r="F321" s="79"/>
      <c r="G321" s="79"/>
      <c r="H321" s="79"/>
      <c r="I321" s="61"/>
      <c r="J321" s="60"/>
      <c r="K321" s="61"/>
      <c r="M321" s="77"/>
      <c r="N321" s="74"/>
      <c r="W321" s="76"/>
      <c r="X321" s="77"/>
    </row>
    <row r="322" spans="2:24" s="75" customFormat="1" x14ac:dyDescent="0.25">
      <c r="B322" s="79"/>
      <c r="C322" s="79"/>
      <c r="D322" s="79"/>
      <c r="E322" s="79"/>
      <c r="F322" s="79"/>
      <c r="G322" s="79"/>
      <c r="H322" s="79"/>
      <c r="I322" s="61"/>
      <c r="J322" s="60"/>
      <c r="K322" s="61"/>
      <c r="M322" s="77"/>
      <c r="N322" s="74"/>
      <c r="W322" s="76"/>
      <c r="X322" s="77"/>
    </row>
    <row r="323" spans="2:24" s="75" customFormat="1" x14ac:dyDescent="0.25">
      <c r="B323" s="79"/>
      <c r="C323" s="79"/>
      <c r="D323" s="79"/>
      <c r="E323" s="79"/>
      <c r="F323" s="79"/>
      <c r="G323" s="79"/>
      <c r="H323" s="79"/>
      <c r="I323" s="61"/>
      <c r="J323" s="60"/>
      <c r="K323" s="61"/>
      <c r="M323" s="77"/>
      <c r="N323" s="74"/>
      <c r="W323" s="76"/>
      <c r="X323" s="77"/>
    </row>
    <row r="324" spans="2:24" s="75" customFormat="1" x14ac:dyDescent="0.25">
      <c r="B324" s="79"/>
      <c r="C324" s="79"/>
      <c r="D324" s="79"/>
      <c r="E324" s="79"/>
      <c r="F324" s="79"/>
      <c r="G324" s="79"/>
      <c r="H324" s="79"/>
      <c r="I324" s="61"/>
      <c r="J324" s="60"/>
      <c r="K324" s="61"/>
      <c r="M324" s="77"/>
      <c r="N324" s="74"/>
      <c r="W324" s="76"/>
      <c r="X324" s="77"/>
    </row>
    <row r="325" spans="2:24" s="75" customFormat="1" x14ac:dyDescent="0.25">
      <c r="B325" s="79"/>
      <c r="C325" s="79"/>
      <c r="D325" s="79"/>
      <c r="E325" s="79"/>
      <c r="F325" s="79"/>
      <c r="G325" s="79"/>
      <c r="H325" s="79"/>
      <c r="I325" s="61"/>
      <c r="J325" s="60"/>
      <c r="K325" s="61"/>
      <c r="M325" s="77"/>
      <c r="N325" s="74"/>
      <c r="W325" s="76"/>
      <c r="X325" s="77"/>
    </row>
    <row r="326" spans="2:24" s="75" customFormat="1" x14ac:dyDescent="0.25">
      <c r="B326" s="79"/>
      <c r="C326" s="79"/>
      <c r="D326" s="79"/>
      <c r="E326" s="79"/>
      <c r="F326" s="79"/>
      <c r="G326" s="79"/>
      <c r="H326" s="79"/>
      <c r="I326" s="61"/>
      <c r="J326" s="60"/>
      <c r="K326" s="61"/>
      <c r="M326" s="77"/>
      <c r="N326" s="74"/>
      <c r="W326" s="76"/>
      <c r="X326" s="77"/>
    </row>
    <row r="327" spans="2:24" s="75" customFormat="1" x14ac:dyDescent="0.25">
      <c r="B327" s="79"/>
      <c r="C327" s="79"/>
      <c r="D327" s="79"/>
      <c r="E327" s="79"/>
      <c r="F327" s="79"/>
      <c r="G327" s="79"/>
      <c r="H327" s="79"/>
      <c r="I327" s="61"/>
      <c r="J327" s="60"/>
      <c r="K327" s="61"/>
      <c r="M327" s="77"/>
      <c r="N327" s="74"/>
      <c r="W327" s="76"/>
      <c r="X327" s="77"/>
    </row>
    <row r="328" spans="2:24" s="75" customFormat="1" x14ac:dyDescent="0.25">
      <c r="B328" s="79"/>
      <c r="C328" s="79"/>
      <c r="D328" s="79"/>
      <c r="E328" s="79"/>
      <c r="F328" s="79"/>
      <c r="G328" s="79"/>
      <c r="H328" s="79"/>
      <c r="I328" s="61"/>
      <c r="J328" s="60"/>
      <c r="K328" s="61"/>
      <c r="M328" s="77"/>
      <c r="N328" s="74"/>
      <c r="W328" s="76"/>
      <c r="X328" s="77"/>
    </row>
    <row r="329" spans="2:24" s="75" customFormat="1" x14ac:dyDescent="0.25">
      <c r="B329" s="79"/>
      <c r="C329" s="79"/>
      <c r="D329" s="79"/>
      <c r="E329" s="79"/>
      <c r="F329" s="79"/>
      <c r="G329" s="79"/>
      <c r="H329" s="79"/>
      <c r="I329" s="61"/>
      <c r="J329" s="60"/>
      <c r="K329" s="61"/>
      <c r="M329" s="77"/>
      <c r="N329" s="74"/>
      <c r="W329" s="76"/>
      <c r="X329" s="77"/>
    </row>
    <row r="330" spans="2:24" s="75" customFormat="1" x14ac:dyDescent="0.25">
      <c r="B330" s="79"/>
      <c r="C330" s="79"/>
      <c r="D330" s="79"/>
      <c r="E330" s="79"/>
      <c r="F330" s="79"/>
      <c r="G330" s="79"/>
      <c r="H330" s="79"/>
      <c r="I330" s="61"/>
      <c r="J330" s="60"/>
      <c r="K330" s="61"/>
      <c r="M330" s="77"/>
      <c r="N330" s="74"/>
      <c r="W330" s="76"/>
      <c r="X330" s="77"/>
    </row>
    <row r="331" spans="2:24" s="75" customFormat="1" x14ac:dyDescent="0.25">
      <c r="B331" s="79"/>
      <c r="C331" s="79"/>
      <c r="D331" s="79"/>
      <c r="E331" s="79"/>
      <c r="F331" s="79"/>
      <c r="G331" s="79"/>
      <c r="H331" s="79"/>
      <c r="I331" s="61"/>
      <c r="J331" s="60"/>
      <c r="K331" s="61"/>
      <c r="M331" s="77"/>
      <c r="N331" s="74"/>
      <c r="W331" s="76"/>
      <c r="X331" s="77"/>
    </row>
    <row r="332" spans="2:24" s="75" customFormat="1" x14ac:dyDescent="0.25">
      <c r="B332" s="79"/>
      <c r="C332" s="79"/>
      <c r="D332" s="79"/>
      <c r="E332" s="79"/>
      <c r="F332" s="79"/>
      <c r="G332" s="79"/>
      <c r="H332" s="79"/>
      <c r="I332" s="61"/>
      <c r="J332" s="60"/>
      <c r="K332" s="61"/>
      <c r="M332" s="77"/>
      <c r="N332" s="74"/>
      <c r="W332" s="76"/>
      <c r="X332" s="77"/>
    </row>
    <row r="333" spans="2:24" s="75" customFormat="1" x14ac:dyDescent="0.25">
      <c r="B333" s="79"/>
      <c r="C333" s="79"/>
      <c r="D333" s="79"/>
      <c r="E333" s="79"/>
      <c r="F333" s="79"/>
      <c r="G333" s="79"/>
      <c r="H333" s="79"/>
      <c r="I333" s="61"/>
      <c r="J333" s="60"/>
      <c r="K333" s="61"/>
      <c r="M333" s="77"/>
      <c r="N333" s="74"/>
      <c r="W333" s="76"/>
      <c r="X333" s="77"/>
    </row>
    <row r="334" spans="2:24" s="75" customFormat="1" x14ac:dyDescent="0.25">
      <c r="B334" s="79"/>
      <c r="C334" s="79"/>
      <c r="D334" s="79"/>
      <c r="E334" s="79"/>
      <c r="F334" s="79"/>
      <c r="G334" s="79"/>
      <c r="H334" s="79"/>
      <c r="I334" s="61"/>
      <c r="J334" s="60"/>
      <c r="K334" s="61"/>
      <c r="M334" s="77"/>
      <c r="N334" s="74"/>
      <c r="W334" s="76"/>
      <c r="X334" s="77"/>
    </row>
    <row r="335" spans="2:24" s="75" customFormat="1" x14ac:dyDescent="0.25">
      <c r="B335" s="79"/>
      <c r="C335" s="79"/>
      <c r="D335" s="79"/>
      <c r="E335" s="79"/>
      <c r="F335" s="79"/>
      <c r="G335" s="79"/>
      <c r="H335" s="79"/>
      <c r="I335" s="61"/>
      <c r="J335" s="60"/>
      <c r="K335" s="61"/>
      <c r="M335" s="77"/>
      <c r="N335" s="74"/>
      <c r="W335" s="76"/>
      <c r="X335" s="77"/>
    </row>
    <row r="336" spans="2:24" s="75" customFormat="1" x14ac:dyDescent="0.25">
      <c r="B336" s="79"/>
      <c r="C336" s="79"/>
      <c r="D336" s="79"/>
      <c r="E336" s="79"/>
      <c r="F336" s="79"/>
      <c r="G336" s="79"/>
      <c r="H336" s="79"/>
      <c r="I336" s="61"/>
      <c r="J336" s="60"/>
      <c r="K336" s="61"/>
      <c r="M336" s="77"/>
      <c r="N336" s="74"/>
      <c r="W336" s="76"/>
      <c r="X336" s="77"/>
    </row>
    <row r="337" spans="2:24" s="75" customFormat="1" x14ac:dyDescent="0.25">
      <c r="B337" s="79"/>
      <c r="C337" s="79"/>
      <c r="D337" s="79"/>
      <c r="E337" s="79"/>
      <c r="F337" s="79"/>
      <c r="G337" s="79"/>
      <c r="H337" s="79"/>
      <c r="I337" s="61"/>
      <c r="J337" s="60"/>
      <c r="K337" s="61"/>
      <c r="M337" s="77"/>
      <c r="N337" s="74"/>
      <c r="W337" s="76"/>
      <c r="X337" s="77"/>
    </row>
    <row r="338" spans="2:24" s="75" customFormat="1" x14ac:dyDescent="0.25">
      <c r="B338" s="79"/>
      <c r="C338" s="79"/>
      <c r="D338" s="79"/>
      <c r="E338" s="79"/>
      <c r="F338" s="79"/>
      <c r="G338" s="79"/>
      <c r="H338" s="79"/>
      <c r="I338" s="61"/>
      <c r="J338" s="60"/>
      <c r="K338" s="61"/>
      <c r="M338" s="77"/>
      <c r="N338" s="74"/>
      <c r="W338" s="76"/>
      <c r="X338" s="77"/>
    </row>
    <row r="339" spans="2:24" s="75" customFormat="1" x14ac:dyDescent="0.25">
      <c r="B339" s="79"/>
      <c r="C339" s="79"/>
      <c r="D339" s="79"/>
      <c r="E339" s="79"/>
      <c r="F339" s="79"/>
      <c r="G339" s="79"/>
      <c r="H339" s="79"/>
      <c r="I339" s="61"/>
      <c r="J339" s="60"/>
      <c r="K339" s="61"/>
      <c r="M339" s="77"/>
      <c r="N339" s="74"/>
      <c r="W339" s="76"/>
      <c r="X339" s="77"/>
    </row>
    <row r="340" spans="2:24" s="75" customFormat="1" x14ac:dyDescent="0.25">
      <c r="B340" s="79"/>
      <c r="C340" s="79"/>
      <c r="D340" s="79"/>
      <c r="E340" s="79"/>
      <c r="F340" s="79"/>
      <c r="G340" s="79"/>
      <c r="H340" s="79"/>
      <c r="I340" s="61"/>
      <c r="J340" s="60"/>
      <c r="K340" s="61"/>
      <c r="M340" s="77"/>
      <c r="N340" s="74"/>
      <c r="W340" s="76"/>
      <c r="X340" s="77"/>
    </row>
    <row r="341" spans="2:24" s="75" customFormat="1" x14ac:dyDescent="0.25">
      <c r="B341" s="79"/>
      <c r="C341" s="79"/>
      <c r="D341" s="79"/>
      <c r="E341" s="79"/>
      <c r="F341" s="79"/>
      <c r="G341" s="79"/>
      <c r="H341" s="79"/>
      <c r="I341" s="61"/>
      <c r="J341" s="60"/>
      <c r="K341" s="61"/>
      <c r="M341" s="77"/>
      <c r="N341" s="74"/>
      <c r="W341" s="76"/>
      <c r="X341" s="77"/>
    </row>
    <row r="342" spans="2:24" s="75" customFormat="1" x14ac:dyDescent="0.25">
      <c r="B342" s="79"/>
      <c r="C342" s="79"/>
      <c r="D342" s="79"/>
      <c r="E342" s="79"/>
      <c r="F342" s="79"/>
      <c r="G342" s="79"/>
      <c r="H342" s="79"/>
      <c r="I342" s="61"/>
      <c r="J342" s="60"/>
      <c r="K342" s="61"/>
      <c r="M342" s="77"/>
      <c r="N342" s="74"/>
      <c r="W342" s="76"/>
      <c r="X342" s="77"/>
    </row>
    <row r="343" spans="2:24" s="75" customFormat="1" x14ac:dyDescent="0.25">
      <c r="B343" s="79"/>
      <c r="C343" s="79"/>
      <c r="D343" s="79"/>
      <c r="E343" s="79"/>
      <c r="F343" s="79"/>
      <c r="G343" s="79"/>
      <c r="H343" s="79"/>
      <c r="I343" s="61"/>
      <c r="J343" s="60"/>
      <c r="K343" s="61"/>
      <c r="M343" s="77"/>
      <c r="N343" s="74"/>
      <c r="W343" s="76"/>
      <c r="X343" s="77"/>
    </row>
    <row r="344" spans="2:24" s="75" customFormat="1" x14ac:dyDescent="0.25">
      <c r="B344" s="79"/>
      <c r="C344" s="79"/>
      <c r="D344" s="79"/>
      <c r="E344" s="79"/>
      <c r="F344" s="79"/>
      <c r="G344" s="79"/>
      <c r="H344" s="79"/>
      <c r="I344" s="61"/>
      <c r="J344" s="60"/>
      <c r="K344" s="61"/>
      <c r="M344" s="77"/>
      <c r="N344" s="74"/>
      <c r="W344" s="76"/>
      <c r="X344" s="77"/>
    </row>
    <row r="345" spans="2:24" s="75" customFormat="1" x14ac:dyDescent="0.25">
      <c r="B345" s="79"/>
      <c r="C345" s="79"/>
      <c r="D345" s="79"/>
      <c r="E345" s="79"/>
      <c r="F345" s="79"/>
      <c r="G345" s="79"/>
      <c r="H345" s="79"/>
      <c r="I345" s="61"/>
      <c r="J345" s="60"/>
      <c r="K345" s="61"/>
      <c r="M345" s="77"/>
      <c r="N345" s="74"/>
      <c r="W345" s="76"/>
      <c r="X345" s="77"/>
    </row>
    <row r="346" spans="2:24" s="75" customFormat="1" x14ac:dyDescent="0.25">
      <c r="B346" s="79"/>
      <c r="C346" s="79"/>
      <c r="D346" s="79"/>
      <c r="E346" s="79"/>
      <c r="F346" s="79"/>
      <c r="G346" s="79"/>
      <c r="H346" s="79"/>
      <c r="I346" s="61"/>
      <c r="J346" s="60"/>
      <c r="K346" s="61"/>
      <c r="M346" s="77"/>
      <c r="N346" s="74"/>
      <c r="W346" s="76"/>
      <c r="X346" s="77"/>
    </row>
    <row r="347" spans="2:24" s="75" customFormat="1" x14ac:dyDescent="0.25">
      <c r="B347" s="79"/>
      <c r="C347" s="79"/>
      <c r="D347" s="79"/>
      <c r="E347" s="79"/>
      <c r="F347" s="79"/>
      <c r="G347" s="79"/>
      <c r="H347" s="79"/>
      <c r="I347" s="61"/>
      <c r="J347" s="60"/>
      <c r="K347" s="61"/>
      <c r="M347" s="77"/>
      <c r="N347" s="74"/>
      <c r="W347" s="76"/>
      <c r="X347" s="77"/>
    </row>
    <row r="348" spans="2:24" s="75" customFormat="1" x14ac:dyDescent="0.25">
      <c r="B348" s="79"/>
      <c r="C348" s="79"/>
      <c r="D348" s="79"/>
      <c r="E348" s="79"/>
      <c r="F348" s="79"/>
      <c r="G348" s="79"/>
      <c r="H348" s="79"/>
      <c r="I348" s="61"/>
      <c r="J348" s="60"/>
      <c r="K348" s="61"/>
      <c r="M348" s="77"/>
      <c r="N348" s="74"/>
      <c r="W348" s="76"/>
      <c r="X348" s="77"/>
    </row>
    <row r="349" spans="2:24" s="75" customFormat="1" x14ac:dyDescent="0.25">
      <c r="B349" s="79"/>
      <c r="C349" s="79"/>
      <c r="D349" s="79"/>
      <c r="E349" s="79"/>
      <c r="F349" s="79"/>
      <c r="G349" s="79"/>
      <c r="H349" s="79"/>
      <c r="I349" s="61"/>
      <c r="J349" s="60"/>
      <c r="K349" s="61"/>
      <c r="M349" s="77"/>
      <c r="N349" s="74"/>
      <c r="W349" s="76"/>
      <c r="X349" s="77"/>
    </row>
    <row r="350" spans="2:24" s="75" customFormat="1" x14ac:dyDescent="0.25">
      <c r="B350" s="79"/>
      <c r="C350" s="79"/>
      <c r="D350" s="79"/>
      <c r="E350" s="79"/>
      <c r="F350" s="79"/>
      <c r="G350" s="79"/>
      <c r="H350" s="79"/>
      <c r="I350" s="61"/>
      <c r="J350" s="60"/>
      <c r="K350" s="61"/>
      <c r="M350" s="77"/>
      <c r="N350" s="74"/>
      <c r="W350" s="76"/>
      <c r="X350" s="77"/>
    </row>
    <row r="351" spans="2:24" s="75" customFormat="1" x14ac:dyDescent="0.25">
      <c r="B351" s="79"/>
      <c r="C351" s="79"/>
      <c r="D351" s="79"/>
      <c r="E351" s="79"/>
      <c r="F351" s="79"/>
      <c r="G351" s="79"/>
      <c r="H351" s="79"/>
      <c r="I351" s="61"/>
      <c r="J351" s="60"/>
      <c r="K351" s="61"/>
      <c r="M351" s="77"/>
      <c r="N351" s="74"/>
      <c r="W351" s="76"/>
      <c r="X351" s="77"/>
    </row>
    <row r="352" spans="2:24" s="75" customFormat="1" x14ac:dyDescent="0.25">
      <c r="B352" s="79"/>
      <c r="C352" s="79"/>
      <c r="D352" s="79"/>
      <c r="E352" s="79"/>
      <c r="F352" s="79"/>
      <c r="G352" s="79"/>
      <c r="H352" s="79"/>
      <c r="I352" s="61"/>
      <c r="J352" s="60"/>
      <c r="K352" s="61"/>
      <c r="M352" s="77"/>
      <c r="N352" s="74"/>
      <c r="W352" s="76"/>
      <c r="X352" s="77"/>
    </row>
    <row r="353" spans="2:24" s="75" customFormat="1" x14ac:dyDescent="0.25">
      <c r="B353" s="79"/>
      <c r="C353" s="79"/>
      <c r="D353" s="79"/>
      <c r="E353" s="79"/>
      <c r="F353" s="79"/>
      <c r="G353" s="79"/>
      <c r="H353" s="79"/>
      <c r="I353" s="61"/>
      <c r="J353" s="60"/>
      <c r="K353" s="61"/>
      <c r="M353" s="77"/>
      <c r="N353" s="74"/>
      <c r="W353" s="76"/>
      <c r="X353" s="77"/>
    </row>
    <row r="354" spans="2:24" s="75" customFormat="1" x14ac:dyDescent="0.25">
      <c r="B354" s="79"/>
      <c r="C354" s="79"/>
      <c r="D354" s="79"/>
      <c r="E354" s="79"/>
      <c r="F354" s="79"/>
      <c r="G354" s="79"/>
      <c r="H354" s="79"/>
      <c r="I354" s="61"/>
      <c r="J354" s="60"/>
      <c r="K354" s="61"/>
      <c r="M354" s="77"/>
      <c r="N354" s="74"/>
      <c r="W354" s="76"/>
      <c r="X354" s="77"/>
    </row>
    <row r="355" spans="2:24" s="75" customFormat="1" x14ac:dyDescent="0.25">
      <c r="B355" s="79"/>
      <c r="C355" s="79"/>
      <c r="D355" s="79"/>
      <c r="E355" s="79"/>
      <c r="F355" s="79"/>
      <c r="G355" s="79"/>
      <c r="H355" s="79"/>
      <c r="I355" s="61"/>
      <c r="J355" s="60"/>
      <c r="K355" s="61"/>
      <c r="M355" s="77"/>
      <c r="N355" s="74"/>
      <c r="W355" s="76"/>
      <c r="X355" s="77"/>
    </row>
    <row r="356" spans="2:24" s="75" customFormat="1" x14ac:dyDescent="0.25">
      <c r="B356" s="79"/>
      <c r="C356" s="79"/>
      <c r="D356" s="79"/>
      <c r="E356" s="79"/>
      <c r="F356" s="79"/>
      <c r="G356" s="79"/>
      <c r="H356" s="79"/>
      <c r="I356" s="61"/>
      <c r="J356" s="60"/>
      <c r="K356" s="61"/>
      <c r="M356" s="77"/>
      <c r="N356" s="74"/>
      <c r="W356" s="76"/>
      <c r="X356" s="77"/>
    </row>
    <row r="357" spans="2:24" s="75" customFormat="1" x14ac:dyDescent="0.25">
      <c r="B357" s="79"/>
      <c r="C357" s="79"/>
      <c r="D357" s="79"/>
      <c r="E357" s="79"/>
      <c r="F357" s="79"/>
      <c r="G357" s="79"/>
      <c r="H357" s="79"/>
      <c r="I357" s="61"/>
      <c r="J357" s="60"/>
      <c r="K357" s="61"/>
      <c r="M357" s="77"/>
      <c r="N357" s="74"/>
      <c r="W357" s="76"/>
      <c r="X357" s="77"/>
    </row>
    <row r="358" spans="2:24" s="75" customFormat="1" x14ac:dyDescent="0.25">
      <c r="B358" s="79"/>
      <c r="C358" s="79"/>
      <c r="D358" s="79"/>
      <c r="E358" s="79"/>
      <c r="F358" s="79"/>
      <c r="G358" s="79"/>
      <c r="H358" s="79"/>
      <c r="I358" s="61"/>
      <c r="J358" s="60"/>
      <c r="K358" s="61"/>
      <c r="M358" s="77"/>
      <c r="N358" s="74"/>
      <c r="W358" s="76"/>
      <c r="X358" s="77"/>
    </row>
    <row r="359" spans="2:24" s="75" customFormat="1" x14ac:dyDescent="0.25">
      <c r="B359" s="79"/>
      <c r="C359" s="79"/>
      <c r="D359" s="79"/>
      <c r="E359" s="79"/>
      <c r="F359" s="79"/>
      <c r="G359" s="79"/>
      <c r="H359" s="79"/>
      <c r="I359" s="61"/>
      <c r="J359" s="60"/>
      <c r="K359" s="61"/>
      <c r="M359" s="77"/>
      <c r="N359" s="74"/>
      <c r="W359" s="76"/>
      <c r="X359" s="77"/>
    </row>
    <row r="360" spans="2:24" s="75" customFormat="1" x14ac:dyDescent="0.25">
      <c r="B360" s="79"/>
      <c r="C360" s="79"/>
      <c r="D360" s="79"/>
      <c r="E360" s="79"/>
      <c r="F360" s="79"/>
      <c r="G360" s="79"/>
      <c r="H360" s="79"/>
      <c r="I360" s="61"/>
      <c r="J360" s="60"/>
      <c r="K360" s="61"/>
      <c r="M360" s="77"/>
      <c r="N360" s="74"/>
      <c r="W360" s="76"/>
      <c r="X360" s="77"/>
    </row>
    <row r="361" spans="2:24" s="75" customFormat="1" x14ac:dyDescent="0.25">
      <c r="B361" s="79"/>
      <c r="C361" s="79"/>
      <c r="D361" s="79"/>
      <c r="E361" s="79"/>
      <c r="F361" s="79"/>
      <c r="G361" s="79"/>
      <c r="H361" s="79"/>
      <c r="I361" s="61"/>
      <c r="J361" s="60"/>
      <c r="K361" s="61"/>
      <c r="M361" s="77"/>
      <c r="N361" s="74"/>
      <c r="W361" s="76"/>
      <c r="X361" s="77"/>
    </row>
    <row r="362" spans="2:24" s="75" customFormat="1" x14ac:dyDescent="0.25">
      <c r="B362" s="79"/>
      <c r="C362" s="79"/>
      <c r="D362" s="79"/>
      <c r="E362" s="79"/>
      <c r="F362" s="79"/>
      <c r="G362" s="79"/>
      <c r="H362" s="79"/>
      <c r="I362" s="61"/>
      <c r="J362" s="60"/>
      <c r="K362" s="61"/>
      <c r="M362" s="77"/>
      <c r="N362" s="74"/>
      <c r="W362" s="76"/>
      <c r="X362" s="77"/>
    </row>
    <row r="363" spans="2:24" s="75" customFormat="1" x14ac:dyDescent="0.25">
      <c r="B363" s="79"/>
      <c r="C363" s="79"/>
      <c r="D363" s="79"/>
      <c r="E363" s="79"/>
      <c r="F363" s="79"/>
      <c r="G363" s="79"/>
      <c r="H363" s="79"/>
      <c r="I363" s="61"/>
      <c r="J363" s="60"/>
      <c r="K363" s="61"/>
      <c r="M363" s="77"/>
      <c r="N363" s="74"/>
      <c r="W363" s="76"/>
      <c r="X363" s="77"/>
    </row>
    <row r="364" spans="2:24" s="75" customFormat="1" x14ac:dyDescent="0.25">
      <c r="B364" s="79"/>
      <c r="C364" s="79"/>
      <c r="D364" s="79"/>
      <c r="E364" s="79"/>
      <c r="F364" s="79"/>
      <c r="G364" s="79"/>
      <c r="H364" s="79"/>
      <c r="I364" s="61"/>
      <c r="J364" s="60"/>
      <c r="K364" s="61"/>
      <c r="M364" s="77"/>
      <c r="N364" s="74"/>
      <c r="W364" s="76"/>
      <c r="X364" s="77"/>
    </row>
    <row r="365" spans="2:24" s="75" customFormat="1" x14ac:dyDescent="0.25">
      <c r="B365" s="79"/>
      <c r="C365" s="79"/>
      <c r="D365" s="79"/>
      <c r="E365" s="79"/>
      <c r="F365" s="79"/>
      <c r="G365" s="79"/>
      <c r="H365" s="79"/>
      <c r="I365" s="61"/>
      <c r="J365" s="60"/>
      <c r="K365" s="61"/>
      <c r="M365" s="77"/>
      <c r="N365" s="74"/>
      <c r="W365" s="76"/>
      <c r="X365" s="77"/>
    </row>
    <row r="366" spans="2:24" s="75" customFormat="1" x14ac:dyDescent="0.25">
      <c r="B366" s="79"/>
      <c r="C366" s="79"/>
      <c r="D366" s="79"/>
      <c r="E366" s="79"/>
      <c r="F366" s="79"/>
      <c r="G366" s="79"/>
      <c r="H366" s="79"/>
      <c r="I366" s="61"/>
      <c r="J366" s="60"/>
      <c r="K366" s="61"/>
      <c r="M366" s="77"/>
      <c r="N366" s="74"/>
      <c r="W366" s="76"/>
      <c r="X366" s="77"/>
    </row>
    <row r="367" spans="2:24" s="75" customFormat="1" x14ac:dyDescent="0.25">
      <c r="B367" s="79"/>
      <c r="C367" s="79"/>
      <c r="D367" s="79"/>
      <c r="E367" s="79"/>
      <c r="F367" s="79"/>
      <c r="G367" s="79"/>
      <c r="H367" s="79"/>
      <c r="I367" s="61"/>
      <c r="J367" s="60"/>
      <c r="K367" s="61"/>
      <c r="M367" s="77"/>
      <c r="N367" s="74"/>
      <c r="W367" s="76"/>
      <c r="X367" s="77"/>
    </row>
    <row r="368" spans="2:24" s="75" customFormat="1" x14ac:dyDescent="0.25">
      <c r="B368" s="79"/>
      <c r="C368" s="79"/>
      <c r="D368" s="79"/>
      <c r="E368" s="79"/>
      <c r="F368" s="79"/>
      <c r="G368" s="79"/>
      <c r="H368" s="79"/>
      <c r="I368" s="61"/>
      <c r="J368" s="60"/>
      <c r="K368" s="61"/>
      <c r="M368" s="77"/>
      <c r="N368" s="74"/>
      <c r="W368" s="76"/>
      <c r="X368" s="77"/>
    </row>
    <row r="369" spans="2:24" s="75" customFormat="1" x14ac:dyDescent="0.25">
      <c r="B369" s="79"/>
      <c r="C369" s="79"/>
      <c r="D369" s="79"/>
      <c r="E369" s="79"/>
      <c r="F369" s="79"/>
      <c r="G369" s="79"/>
      <c r="H369" s="79"/>
      <c r="I369" s="61"/>
      <c r="J369" s="60"/>
      <c r="K369" s="61"/>
      <c r="M369" s="77"/>
      <c r="N369" s="74"/>
      <c r="W369" s="76"/>
      <c r="X369" s="77"/>
    </row>
    <row r="370" spans="2:24" s="75" customFormat="1" x14ac:dyDescent="0.25">
      <c r="B370" s="79"/>
      <c r="C370" s="79"/>
      <c r="D370" s="79"/>
      <c r="E370" s="79"/>
      <c r="F370" s="79"/>
      <c r="G370" s="79"/>
      <c r="H370" s="79"/>
      <c r="I370" s="61"/>
      <c r="J370" s="60"/>
      <c r="K370" s="61"/>
      <c r="M370" s="77"/>
      <c r="N370" s="74"/>
      <c r="W370" s="76"/>
      <c r="X370" s="77"/>
    </row>
    <row r="371" spans="2:24" s="75" customFormat="1" x14ac:dyDescent="0.25">
      <c r="B371" s="79"/>
      <c r="C371" s="79"/>
      <c r="D371" s="79"/>
      <c r="E371" s="79"/>
      <c r="F371" s="79"/>
      <c r="G371" s="79"/>
      <c r="H371" s="79"/>
      <c r="I371" s="61"/>
      <c r="J371" s="60"/>
      <c r="K371" s="61"/>
      <c r="M371" s="77"/>
      <c r="N371" s="74"/>
      <c r="W371" s="76"/>
      <c r="X371" s="77"/>
    </row>
    <row r="372" spans="2:24" s="75" customFormat="1" x14ac:dyDescent="0.25">
      <c r="B372" s="79"/>
      <c r="C372" s="79"/>
      <c r="D372" s="79"/>
      <c r="E372" s="79"/>
      <c r="F372" s="79"/>
      <c r="G372" s="79"/>
      <c r="H372" s="79"/>
      <c r="I372" s="61"/>
      <c r="J372" s="60"/>
      <c r="K372" s="61"/>
      <c r="M372" s="77"/>
      <c r="N372" s="74"/>
      <c r="W372" s="76"/>
      <c r="X372" s="77"/>
    </row>
    <row r="373" spans="2:24" s="75" customFormat="1" x14ac:dyDescent="0.25">
      <c r="B373" s="79"/>
      <c r="C373" s="79"/>
      <c r="D373" s="79"/>
      <c r="E373" s="79"/>
      <c r="F373" s="79"/>
      <c r="G373" s="79"/>
      <c r="H373" s="79"/>
      <c r="I373" s="61"/>
      <c r="J373" s="60"/>
      <c r="K373" s="61"/>
      <c r="M373" s="77"/>
      <c r="N373" s="74"/>
      <c r="W373" s="76"/>
      <c r="X373" s="77"/>
    </row>
    <row r="374" spans="2:24" s="75" customFormat="1" x14ac:dyDescent="0.25">
      <c r="B374" s="79"/>
      <c r="C374" s="79"/>
      <c r="D374" s="79"/>
      <c r="E374" s="79"/>
      <c r="F374" s="79"/>
      <c r="G374" s="79"/>
      <c r="H374" s="79"/>
      <c r="I374" s="61"/>
      <c r="J374" s="60"/>
      <c r="K374" s="61"/>
      <c r="M374" s="77"/>
      <c r="N374" s="74"/>
      <c r="W374" s="76"/>
      <c r="X374" s="77"/>
    </row>
    <row r="375" spans="2:24" s="75" customFormat="1" x14ac:dyDescent="0.25">
      <c r="B375" s="79"/>
      <c r="C375" s="79"/>
      <c r="D375" s="79"/>
      <c r="E375" s="79"/>
      <c r="F375" s="79"/>
      <c r="G375" s="79"/>
      <c r="H375" s="79"/>
      <c r="I375" s="61"/>
      <c r="J375" s="60"/>
      <c r="K375" s="61"/>
      <c r="M375" s="77"/>
      <c r="N375" s="74"/>
      <c r="W375" s="76"/>
      <c r="X375" s="77"/>
    </row>
    <row r="376" spans="2:24" s="75" customFormat="1" x14ac:dyDescent="0.25">
      <c r="B376" s="79"/>
      <c r="C376" s="79"/>
      <c r="D376" s="79"/>
      <c r="E376" s="79"/>
      <c r="F376" s="79"/>
      <c r="G376" s="79"/>
      <c r="H376" s="79"/>
      <c r="I376" s="61"/>
      <c r="J376" s="60"/>
      <c r="K376" s="61"/>
      <c r="M376" s="77"/>
      <c r="N376" s="74"/>
      <c r="W376" s="76"/>
      <c r="X376" s="77"/>
    </row>
    <row r="377" spans="2:24" s="75" customFormat="1" x14ac:dyDescent="0.25">
      <c r="B377" s="79"/>
      <c r="C377" s="79"/>
      <c r="D377" s="79"/>
      <c r="E377" s="79"/>
      <c r="F377" s="79"/>
      <c r="G377" s="79"/>
      <c r="H377" s="79"/>
      <c r="I377" s="61"/>
      <c r="J377" s="60"/>
      <c r="K377" s="61"/>
      <c r="M377" s="77"/>
      <c r="N377" s="74"/>
      <c r="W377" s="76"/>
      <c r="X377" s="77"/>
    </row>
    <row r="378" spans="2:24" s="75" customFormat="1" x14ac:dyDescent="0.25">
      <c r="B378" s="79"/>
      <c r="C378" s="79"/>
      <c r="D378" s="79"/>
      <c r="E378" s="79"/>
      <c r="F378" s="79"/>
      <c r="G378" s="79"/>
      <c r="H378" s="79"/>
      <c r="I378" s="61"/>
      <c r="J378" s="60"/>
      <c r="K378" s="61"/>
      <c r="M378" s="77"/>
      <c r="N378" s="74"/>
      <c r="W378" s="76"/>
      <c r="X378" s="77"/>
    </row>
    <row r="379" spans="2:24" s="75" customFormat="1" x14ac:dyDescent="0.25">
      <c r="B379" s="79"/>
      <c r="C379" s="79"/>
      <c r="D379" s="79"/>
      <c r="E379" s="79"/>
      <c r="F379" s="79"/>
      <c r="G379" s="79"/>
      <c r="H379" s="79"/>
      <c r="I379" s="61"/>
      <c r="J379" s="60"/>
      <c r="K379" s="61"/>
      <c r="M379" s="77"/>
      <c r="N379" s="74"/>
      <c r="W379" s="76"/>
      <c r="X379" s="77"/>
    </row>
    <row r="380" spans="2:24" s="75" customFormat="1" x14ac:dyDescent="0.25">
      <c r="B380" s="79"/>
      <c r="C380" s="79"/>
      <c r="D380" s="79"/>
      <c r="E380" s="79"/>
      <c r="F380" s="79"/>
      <c r="G380" s="79"/>
      <c r="H380" s="79"/>
      <c r="I380" s="61"/>
      <c r="J380" s="60"/>
      <c r="K380" s="61"/>
      <c r="M380" s="77"/>
      <c r="N380" s="74"/>
      <c r="W380" s="76"/>
      <c r="X380" s="77"/>
    </row>
    <row r="381" spans="2:24" s="75" customFormat="1" x14ac:dyDescent="0.25">
      <c r="B381" s="79"/>
      <c r="C381" s="79"/>
      <c r="D381" s="79"/>
      <c r="E381" s="79"/>
      <c r="F381" s="79"/>
      <c r="G381" s="79"/>
      <c r="H381" s="79"/>
      <c r="I381" s="61"/>
      <c r="J381" s="60"/>
      <c r="K381" s="61"/>
      <c r="M381" s="77"/>
      <c r="N381" s="74"/>
      <c r="W381" s="76"/>
      <c r="X381" s="77"/>
    </row>
    <row r="382" spans="2:24" s="75" customFormat="1" x14ac:dyDescent="0.25">
      <c r="B382" s="79"/>
      <c r="C382" s="79"/>
      <c r="D382" s="79"/>
      <c r="E382" s="79"/>
      <c r="F382" s="79"/>
      <c r="G382" s="79"/>
      <c r="H382" s="79"/>
      <c r="I382" s="61"/>
      <c r="J382" s="60"/>
      <c r="K382" s="61"/>
      <c r="M382" s="77"/>
      <c r="N382" s="74"/>
      <c r="W382" s="76"/>
      <c r="X382" s="77"/>
    </row>
    <row r="383" spans="2:24" s="75" customFormat="1" x14ac:dyDescent="0.25">
      <c r="B383" s="79"/>
      <c r="C383" s="79"/>
      <c r="D383" s="79"/>
      <c r="E383" s="79"/>
      <c r="F383" s="79"/>
      <c r="G383" s="79"/>
      <c r="H383" s="79"/>
      <c r="I383" s="61"/>
      <c r="J383" s="60"/>
      <c r="K383" s="61"/>
      <c r="M383" s="77"/>
      <c r="N383" s="74"/>
      <c r="W383" s="76"/>
      <c r="X383" s="77"/>
    </row>
    <row r="384" spans="2:24" s="75" customFormat="1" x14ac:dyDescent="0.25">
      <c r="B384" s="79"/>
      <c r="C384" s="79"/>
      <c r="D384" s="79"/>
      <c r="E384" s="79"/>
      <c r="F384" s="79"/>
      <c r="G384" s="79"/>
      <c r="H384" s="79"/>
      <c r="I384" s="61"/>
      <c r="J384" s="60"/>
      <c r="K384" s="61"/>
      <c r="M384" s="77"/>
      <c r="N384" s="74"/>
      <c r="W384" s="76"/>
      <c r="X384" s="77"/>
    </row>
    <row r="385" spans="2:24" s="75" customFormat="1" x14ac:dyDescent="0.25">
      <c r="B385" s="79"/>
      <c r="C385" s="79"/>
      <c r="D385" s="79"/>
      <c r="E385" s="79"/>
      <c r="F385" s="79"/>
      <c r="G385" s="79"/>
      <c r="H385" s="79"/>
      <c r="I385" s="61"/>
      <c r="J385" s="60"/>
      <c r="K385" s="61"/>
      <c r="M385" s="77"/>
      <c r="N385" s="74"/>
      <c r="W385" s="76"/>
      <c r="X385" s="77"/>
    </row>
    <row r="386" spans="2:24" s="75" customFormat="1" x14ac:dyDescent="0.25">
      <c r="B386" s="79"/>
      <c r="C386" s="79"/>
      <c r="D386" s="79"/>
      <c r="E386" s="79"/>
      <c r="F386" s="79"/>
      <c r="G386" s="79"/>
      <c r="H386" s="79"/>
      <c r="I386" s="61"/>
      <c r="J386" s="60"/>
      <c r="K386" s="61"/>
      <c r="M386" s="77"/>
      <c r="N386" s="74"/>
      <c r="W386" s="76"/>
      <c r="X386" s="77"/>
    </row>
    <row r="387" spans="2:24" s="75" customFormat="1" x14ac:dyDescent="0.25">
      <c r="B387" s="79"/>
      <c r="C387" s="79"/>
      <c r="D387" s="79"/>
      <c r="E387" s="79"/>
      <c r="F387" s="79"/>
      <c r="G387" s="79"/>
      <c r="H387" s="79"/>
      <c r="I387" s="61"/>
      <c r="J387" s="60"/>
      <c r="K387" s="61"/>
      <c r="M387" s="77"/>
      <c r="N387" s="74"/>
      <c r="W387" s="76"/>
      <c r="X387" s="77"/>
    </row>
    <row r="388" spans="2:24" s="75" customFormat="1" x14ac:dyDescent="0.25">
      <c r="B388" s="79"/>
      <c r="C388" s="79"/>
      <c r="D388" s="79"/>
      <c r="E388" s="79"/>
      <c r="F388" s="79"/>
      <c r="G388" s="79"/>
      <c r="H388" s="79"/>
      <c r="I388" s="61"/>
      <c r="J388" s="60"/>
      <c r="K388" s="61"/>
      <c r="M388" s="77"/>
      <c r="N388" s="74"/>
      <c r="W388" s="76"/>
      <c r="X388" s="77"/>
    </row>
    <row r="389" spans="2:24" s="75" customFormat="1" x14ac:dyDescent="0.25">
      <c r="B389" s="79"/>
      <c r="C389" s="79"/>
      <c r="D389" s="79"/>
      <c r="E389" s="79"/>
      <c r="F389" s="79"/>
      <c r="G389" s="79"/>
      <c r="H389" s="79"/>
      <c r="I389" s="61"/>
      <c r="J389" s="60"/>
      <c r="K389" s="61"/>
      <c r="M389" s="77"/>
      <c r="N389" s="74"/>
      <c r="W389" s="76"/>
      <c r="X389" s="77"/>
    </row>
    <row r="390" spans="2:24" s="75" customFormat="1" x14ac:dyDescent="0.25">
      <c r="B390" s="79"/>
      <c r="C390" s="79"/>
      <c r="D390" s="79"/>
      <c r="E390" s="79"/>
      <c r="F390" s="79"/>
      <c r="G390" s="79"/>
      <c r="H390" s="79"/>
      <c r="I390" s="61"/>
      <c r="J390" s="60"/>
      <c r="K390" s="61"/>
      <c r="M390" s="77"/>
      <c r="N390" s="74"/>
      <c r="W390" s="76"/>
      <c r="X390" s="77"/>
    </row>
    <row r="391" spans="2:24" s="75" customFormat="1" x14ac:dyDescent="0.25">
      <c r="B391" s="79"/>
      <c r="C391" s="79"/>
      <c r="D391" s="79"/>
      <c r="E391" s="79"/>
      <c r="F391" s="79"/>
      <c r="G391" s="79"/>
      <c r="H391" s="79"/>
      <c r="I391" s="61"/>
      <c r="J391" s="60"/>
      <c r="K391" s="61"/>
      <c r="M391" s="77"/>
      <c r="N391" s="74"/>
      <c r="W391" s="76"/>
      <c r="X391" s="77"/>
    </row>
    <row r="392" spans="2:24" s="75" customFormat="1" x14ac:dyDescent="0.25">
      <c r="B392" s="79"/>
      <c r="C392" s="79"/>
      <c r="D392" s="79"/>
      <c r="E392" s="79"/>
      <c r="F392" s="79"/>
      <c r="G392" s="79"/>
      <c r="H392" s="79"/>
      <c r="I392" s="61"/>
      <c r="J392" s="60"/>
      <c r="K392" s="61"/>
      <c r="M392" s="77"/>
      <c r="N392" s="74"/>
      <c r="W392" s="76"/>
      <c r="X392" s="77"/>
    </row>
    <row r="393" spans="2:24" s="75" customFormat="1" x14ac:dyDescent="0.25">
      <c r="B393" s="79"/>
      <c r="C393" s="79"/>
      <c r="D393" s="79"/>
      <c r="E393" s="79"/>
      <c r="F393" s="79"/>
      <c r="G393" s="79"/>
      <c r="H393" s="79"/>
      <c r="I393" s="61"/>
      <c r="J393" s="60"/>
      <c r="K393" s="61"/>
      <c r="M393" s="77"/>
      <c r="N393" s="74"/>
      <c r="W393" s="76"/>
      <c r="X393" s="77"/>
    </row>
    <row r="394" spans="2:24" s="75" customFormat="1" x14ac:dyDescent="0.25">
      <c r="B394" s="79"/>
      <c r="C394" s="79"/>
      <c r="D394" s="79"/>
      <c r="E394" s="79"/>
      <c r="F394" s="79"/>
      <c r="G394" s="79"/>
      <c r="H394" s="79"/>
      <c r="I394" s="61"/>
      <c r="J394" s="60"/>
      <c r="K394" s="61"/>
      <c r="M394" s="77"/>
      <c r="N394" s="74"/>
      <c r="W394" s="76"/>
      <c r="X394" s="77"/>
    </row>
    <row r="395" spans="2:24" s="75" customFormat="1" x14ac:dyDescent="0.25">
      <c r="B395" s="79"/>
      <c r="C395" s="79"/>
      <c r="D395" s="79"/>
      <c r="E395" s="79"/>
      <c r="F395" s="79"/>
      <c r="G395" s="79"/>
      <c r="H395" s="79"/>
      <c r="I395" s="61"/>
      <c r="J395" s="60"/>
      <c r="K395" s="61"/>
      <c r="M395" s="77"/>
      <c r="N395" s="74"/>
      <c r="W395" s="76"/>
      <c r="X395" s="77"/>
    </row>
    <row r="396" spans="2:24" s="75" customFormat="1" x14ac:dyDescent="0.25">
      <c r="B396" s="79"/>
      <c r="C396" s="79"/>
      <c r="D396" s="79"/>
      <c r="E396" s="79"/>
      <c r="F396" s="79"/>
      <c r="G396" s="79"/>
      <c r="H396" s="79"/>
      <c r="I396" s="61"/>
      <c r="J396" s="60"/>
      <c r="K396" s="61"/>
      <c r="M396" s="77"/>
      <c r="N396" s="74"/>
      <c r="W396" s="76"/>
      <c r="X396" s="77"/>
    </row>
    <row r="397" spans="2:24" s="75" customFormat="1" x14ac:dyDescent="0.25">
      <c r="B397" s="79"/>
      <c r="C397" s="79"/>
      <c r="D397" s="79"/>
      <c r="E397" s="79"/>
      <c r="F397" s="79"/>
      <c r="G397" s="79"/>
      <c r="H397" s="79"/>
      <c r="I397" s="61"/>
      <c r="J397" s="60"/>
      <c r="K397" s="61"/>
      <c r="M397" s="77"/>
      <c r="N397" s="74"/>
      <c r="W397" s="76"/>
      <c r="X397" s="77"/>
    </row>
    <row r="398" spans="2:24" s="75" customFormat="1" x14ac:dyDescent="0.25">
      <c r="B398" s="79"/>
      <c r="C398" s="79"/>
      <c r="D398" s="79"/>
      <c r="E398" s="79"/>
      <c r="F398" s="79"/>
      <c r="G398" s="79"/>
      <c r="H398" s="79"/>
      <c r="I398" s="61"/>
      <c r="J398" s="60"/>
      <c r="K398" s="61"/>
      <c r="M398" s="77"/>
      <c r="N398" s="74"/>
      <c r="W398" s="76"/>
      <c r="X398" s="77"/>
    </row>
    <row r="399" spans="2:24" s="75" customFormat="1" x14ac:dyDescent="0.25">
      <c r="B399" s="79"/>
      <c r="C399" s="79"/>
      <c r="D399" s="79"/>
      <c r="E399" s="79"/>
      <c r="F399" s="79"/>
      <c r="G399" s="79"/>
      <c r="H399" s="79"/>
      <c r="I399" s="61"/>
      <c r="J399" s="60"/>
      <c r="K399" s="61"/>
      <c r="M399" s="77"/>
      <c r="N399" s="74"/>
      <c r="W399" s="76"/>
      <c r="X399" s="77"/>
    </row>
    <row r="400" spans="2:24" s="75" customFormat="1" x14ac:dyDescent="0.25">
      <c r="B400" s="79"/>
      <c r="C400" s="79"/>
      <c r="D400" s="79"/>
      <c r="E400" s="79"/>
      <c r="F400" s="79"/>
      <c r="G400" s="79"/>
      <c r="H400" s="79"/>
      <c r="I400" s="61"/>
      <c r="J400" s="60"/>
      <c r="K400" s="61"/>
      <c r="M400" s="77"/>
      <c r="N400" s="74"/>
      <c r="W400" s="76"/>
      <c r="X400" s="77"/>
    </row>
    <row r="401" spans="2:24" s="75" customFormat="1" x14ac:dyDescent="0.25">
      <c r="B401" s="79"/>
      <c r="C401" s="79"/>
      <c r="D401" s="79"/>
      <c r="E401" s="79"/>
      <c r="F401" s="79"/>
      <c r="G401" s="79"/>
      <c r="H401" s="79"/>
      <c r="I401" s="61"/>
      <c r="J401" s="60"/>
      <c r="K401" s="61"/>
      <c r="M401" s="77"/>
      <c r="N401" s="74"/>
      <c r="W401" s="76"/>
      <c r="X401" s="77"/>
    </row>
    <row r="402" spans="2:24" s="75" customFormat="1" x14ac:dyDescent="0.25">
      <c r="B402" s="79"/>
      <c r="C402" s="79"/>
      <c r="D402" s="79"/>
      <c r="E402" s="79"/>
      <c r="F402" s="79"/>
      <c r="G402" s="79"/>
      <c r="H402" s="79"/>
      <c r="I402" s="61"/>
      <c r="J402" s="60"/>
      <c r="K402" s="61"/>
      <c r="M402" s="77"/>
      <c r="N402" s="74"/>
      <c r="W402" s="76"/>
      <c r="X402" s="77"/>
    </row>
    <row r="403" spans="2:24" s="75" customFormat="1" x14ac:dyDescent="0.25">
      <c r="B403" s="79"/>
      <c r="C403" s="79"/>
      <c r="D403" s="79"/>
      <c r="E403" s="79"/>
      <c r="F403" s="79"/>
      <c r="G403" s="79"/>
      <c r="H403" s="79"/>
      <c r="I403" s="61"/>
      <c r="J403" s="60"/>
      <c r="K403" s="61"/>
      <c r="M403" s="77"/>
      <c r="N403" s="74"/>
      <c r="W403" s="76"/>
      <c r="X403" s="77"/>
    </row>
    <row r="404" spans="2:24" s="75" customFormat="1" x14ac:dyDescent="0.25">
      <c r="B404" s="79"/>
      <c r="C404" s="79"/>
      <c r="D404" s="79"/>
      <c r="E404" s="79"/>
      <c r="F404" s="79"/>
      <c r="G404" s="79"/>
      <c r="H404" s="79"/>
      <c r="I404" s="61"/>
      <c r="J404" s="60"/>
      <c r="K404" s="61"/>
      <c r="M404" s="77"/>
      <c r="N404" s="74"/>
      <c r="W404" s="76"/>
      <c r="X404" s="77"/>
    </row>
    <row r="405" spans="2:24" s="75" customFormat="1" x14ac:dyDescent="0.25">
      <c r="B405" s="79"/>
      <c r="C405" s="79"/>
      <c r="D405" s="79"/>
      <c r="E405" s="79"/>
      <c r="F405" s="79"/>
      <c r="G405" s="79"/>
      <c r="H405" s="79"/>
      <c r="I405" s="61"/>
      <c r="J405" s="60"/>
      <c r="K405" s="61"/>
      <c r="M405" s="77"/>
      <c r="N405" s="74"/>
      <c r="W405" s="76"/>
      <c r="X405" s="77"/>
    </row>
    <row r="406" spans="2:24" s="75" customFormat="1" x14ac:dyDescent="0.25">
      <c r="B406" s="79"/>
      <c r="C406" s="79"/>
      <c r="D406" s="79"/>
      <c r="E406" s="79"/>
      <c r="F406" s="79"/>
      <c r="G406" s="79"/>
      <c r="H406" s="79"/>
      <c r="I406" s="61"/>
      <c r="J406" s="60"/>
      <c r="K406" s="61"/>
      <c r="M406" s="77"/>
      <c r="N406" s="74"/>
      <c r="W406" s="76"/>
      <c r="X406" s="77"/>
    </row>
    <row r="407" spans="2:24" s="75" customFormat="1" x14ac:dyDescent="0.25">
      <c r="B407" s="79"/>
      <c r="C407" s="79"/>
      <c r="D407" s="79"/>
      <c r="E407" s="79"/>
      <c r="F407" s="79"/>
      <c r="G407" s="79"/>
      <c r="H407" s="79"/>
      <c r="I407" s="61"/>
      <c r="J407" s="60"/>
      <c r="K407" s="61"/>
      <c r="M407" s="77"/>
      <c r="N407" s="74"/>
      <c r="W407" s="76"/>
      <c r="X407" s="77"/>
    </row>
    <row r="408" spans="2:24" s="75" customFormat="1" x14ac:dyDescent="0.25">
      <c r="B408" s="79"/>
      <c r="C408" s="79"/>
      <c r="D408" s="79"/>
      <c r="E408" s="79"/>
      <c r="F408" s="79"/>
      <c r="G408" s="79"/>
      <c r="H408" s="79"/>
      <c r="I408" s="61"/>
      <c r="J408" s="60"/>
      <c r="K408" s="61"/>
      <c r="M408" s="77"/>
      <c r="N408" s="74"/>
      <c r="W408" s="76"/>
      <c r="X408" s="77"/>
    </row>
    <row r="409" spans="2:24" s="75" customFormat="1" x14ac:dyDescent="0.25">
      <c r="B409" s="79"/>
      <c r="C409" s="79"/>
      <c r="D409" s="79"/>
      <c r="E409" s="79"/>
      <c r="F409" s="79"/>
      <c r="G409" s="79"/>
      <c r="H409" s="79"/>
      <c r="I409" s="61"/>
      <c r="J409" s="60"/>
      <c r="K409" s="61"/>
      <c r="M409" s="77"/>
      <c r="N409" s="74"/>
      <c r="W409" s="76"/>
      <c r="X409" s="77"/>
    </row>
    <row r="410" spans="2:24" s="75" customFormat="1" x14ac:dyDescent="0.25">
      <c r="B410" s="79"/>
      <c r="C410" s="79"/>
      <c r="D410" s="79"/>
      <c r="E410" s="79"/>
      <c r="F410" s="79"/>
      <c r="G410" s="79"/>
      <c r="H410" s="79"/>
      <c r="I410" s="61"/>
      <c r="J410" s="60"/>
      <c r="K410" s="61"/>
      <c r="M410" s="77"/>
      <c r="N410" s="74"/>
      <c r="W410" s="76"/>
      <c r="X410" s="77"/>
    </row>
    <row r="411" spans="2:24" s="75" customFormat="1" x14ac:dyDescent="0.25">
      <c r="B411" s="79"/>
      <c r="C411" s="79"/>
      <c r="D411" s="79"/>
      <c r="E411" s="79"/>
      <c r="F411" s="79"/>
      <c r="G411" s="79"/>
      <c r="H411" s="79"/>
      <c r="I411" s="61"/>
      <c r="J411" s="60"/>
      <c r="K411" s="61"/>
      <c r="M411" s="77"/>
      <c r="N411" s="74"/>
      <c r="W411" s="76"/>
      <c r="X411" s="77"/>
    </row>
    <row r="412" spans="2:24" s="75" customFormat="1" x14ac:dyDescent="0.25">
      <c r="B412" s="79"/>
      <c r="C412" s="79"/>
      <c r="D412" s="79"/>
      <c r="E412" s="79"/>
      <c r="F412" s="79"/>
      <c r="G412" s="79"/>
      <c r="H412" s="79"/>
      <c r="I412" s="61"/>
      <c r="J412" s="60"/>
      <c r="K412" s="61"/>
      <c r="M412" s="77"/>
      <c r="N412" s="74"/>
      <c r="W412" s="76"/>
      <c r="X412" s="77"/>
    </row>
    <row r="413" spans="2:24" s="75" customFormat="1" x14ac:dyDescent="0.25">
      <c r="B413" s="79"/>
      <c r="C413" s="79"/>
      <c r="D413" s="79"/>
      <c r="E413" s="79"/>
      <c r="F413" s="79"/>
      <c r="G413" s="79"/>
      <c r="H413" s="79"/>
      <c r="I413" s="61"/>
      <c r="J413" s="60"/>
      <c r="K413" s="61"/>
      <c r="M413" s="77"/>
      <c r="N413" s="74"/>
      <c r="W413" s="76"/>
      <c r="X413" s="77"/>
    </row>
    <row r="414" spans="2:24" s="75" customFormat="1" x14ac:dyDescent="0.25">
      <c r="B414" s="79"/>
      <c r="C414" s="79"/>
      <c r="D414" s="79"/>
      <c r="E414" s="79"/>
      <c r="F414" s="79"/>
      <c r="G414" s="79"/>
      <c r="H414" s="79"/>
      <c r="I414" s="61"/>
      <c r="J414" s="60"/>
      <c r="K414" s="61"/>
      <c r="M414" s="77"/>
      <c r="N414" s="74"/>
      <c r="W414" s="76"/>
      <c r="X414" s="77"/>
    </row>
    <row r="415" spans="2:24" s="75" customFormat="1" x14ac:dyDescent="0.25">
      <c r="B415" s="79"/>
      <c r="C415" s="79"/>
      <c r="D415" s="79"/>
      <c r="E415" s="79"/>
      <c r="F415" s="79"/>
      <c r="G415" s="79"/>
      <c r="H415" s="79"/>
      <c r="I415" s="61"/>
      <c r="J415" s="60"/>
      <c r="K415" s="61"/>
      <c r="M415" s="77"/>
      <c r="N415" s="74"/>
      <c r="W415" s="76"/>
      <c r="X415" s="77"/>
    </row>
    <row r="416" spans="2:24" s="75" customFormat="1" x14ac:dyDescent="0.25">
      <c r="B416" s="79"/>
      <c r="C416" s="79"/>
      <c r="D416" s="79"/>
      <c r="E416" s="79"/>
      <c r="F416" s="79"/>
      <c r="G416" s="79"/>
      <c r="H416" s="79"/>
      <c r="I416" s="61"/>
      <c r="J416" s="60"/>
      <c r="K416" s="61"/>
      <c r="M416" s="77"/>
      <c r="N416" s="74"/>
      <c r="W416" s="76"/>
      <c r="X416" s="77"/>
    </row>
    <row r="417" spans="2:24" s="75" customFormat="1" x14ac:dyDescent="0.25">
      <c r="B417" s="79"/>
      <c r="C417" s="79"/>
      <c r="D417" s="79"/>
      <c r="E417" s="79"/>
      <c r="F417" s="79"/>
      <c r="G417" s="79"/>
      <c r="H417" s="79"/>
      <c r="I417" s="61"/>
      <c r="J417" s="60"/>
      <c r="K417" s="61"/>
      <c r="M417" s="77"/>
      <c r="N417" s="74"/>
      <c r="W417" s="76"/>
      <c r="X417" s="77"/>
    </row>
    <row r="418" spans="2:24" s="75" customFormat="1" x14ac:dyDescent="0.25">
      <c r="B418" s="79"/>
      <c r="C418" s="79"/>
      <c r="D418" s="79"/>
      <c r="E418" s="79"/>
      <c r="F418" s="79"/>
      <c r="G418" s="79"/>
      <c r="H418" s="79"/>
      <c r="I418" s="61"/>
      <c r="J418" s="60"/>
      <c r="K418" s="61"/>
      <c r="M418" s="77"/>
      <c r="N418" s="74"/>
      <c r="W418" s="76"/>
      <c r="X418" s="77"/>
    </row>
    <row r="419" spans="2:24" s="75" customFormat="1" x14ac:dyDescent="0.25">
      <c r="B419" s="79"/>
      <c r="C419" s="79"/>
      <c r="D419" s="79"/>
      <c r="E419" s="79"/>
      <c r="F419" s="79"/>
      <c r="G419" s="79"/>
      <c r="H419" s="79"/>
      <c r="I419" s="61"/>
      <c r="J419" s="60"/>
      <c r="K419" s="61"/>
      <c r="M419" s="77"/>
      <c r="N419" s="74"/>
      <c r="W419" s="76"/>
      <c r="X419" s="77"/>
    </row>
    <row r="420" spans="2:24" s="75" customFormat="1" x14ac:dyDescent="0.25">
      <c r="B420" s="79"/>
      <c r="C420" s="79"/>
      <c r="D420" s="79"/>
      <c r="E420" s="79"/>
      <c r="F420" s="79"/>
      <c r="G420" s="79"/>
      <c r="H420" s="79"/>
      <c r="I420" s="61"/>
      <c r="J420" s="60"/>
      <c r="K420" s="61"/>
      <c r="M420" s="77"/>
      <c r="N420" s="74"/>
      <c r="W420" s="76"/>
      <c r="X420" s="77"/>
    </row>
    <row r="421" spans="2:24" s="75" customFormat="1" x14ac:dyDescent="0.25">
      <c r="B421" s="79"/>
      <c r="C421" s="79"/>
      <c r="D421" s="79"/>
      <c r="E421" s="79"/>
      <c r="F421" s="79"/>
      <c r="G421" s="79"/>
      <c r="H421" s="79"/>
      <c r="I421" s="61"/>
      <c r="J421" s="60"/>
      <c r="K421" s="61"/>
      <c r="M421" s="77"/>
      <c r="N421" s="74"/>
      <c r="W421" s="76"/>
      <c r="X421" s="77"/>
    </row>
    <row r="422" spans="2:24" s="75" customFormat="1" x14ac:dyDescent="0.25">
      <c r="B422" s="79"/>
      <c r="C422" s="79"/>
      <c r="D422" s="79"/>
      <c r="E422" s="79"/>
      <c r="F422" s="79"/>
      <c r="G422" s="79"/>
      <c r="H422" s="79"/>
      <c r="I422" s="61"/>
      <c r="J422" s="60"/>
      <c r="K422" s="61"/>
      <c r="M422" s="77"/>
      <c r="N422" s="74"/>
      <c r="W422" s="76"/>
      <c r="X422" s="77"/>
    </row>
    <row r="423" spans="2:24" s="75" customFormat="1" x14ac:dyDescent="0.25">
      <c r="B423" s="79"/>
      <c r="C423" s="79"/>
      <c r="D423" s="79"/>
      <c r="E423" s="79"/>
      <c r="F423" s="79"/>
      <c r="G423" s="79"/>
      <c r="H423" s="79"/>
      <c r="I423" s="61"/>
      <c r="J423" s="60"/>
      <c r="K423" s="61"/>
      <c r="M423" s="77"/>
      <c r="N423" s="74"/>
      <c r="W423" s="76"/>
      <c r="X423" s="77"/>
    </row>
    <row r="424" spans="2:24" s="75" customFormat="1" x14ac:dyDescent="0.25">
      <c r="B424" s="79"/>
      <c r="C424" s="79"/>
      <c r="D424" s="79"/>
      <c r="E424" s="79"/>
      <c r="F424" s="79"/>
      <c r="G424" s="79"/>
      <c r="H424" s="79"/>
      <c r="I424" s="61"/>
      <c r="J424" s="60"/>
      <c r="K424" s="61"/>
      <c r="M424" s="77"/>
      <c r="N424" s="74"/>
      <c r="W424" s="76"/>
      <c r="X424" s="77"/>
    </row>
    <row r="425" spans="2:24" s="75" customFormat="1" x14ac:dyDescent="0.25">
      <c r="B425" s="79"/>
      <c r="C425" s="79"/>
      <c r="D425" s="79"/>
      <c r="E425" s="79"/>
      <c r="F425" s="79"/>
      <c r="G425" s="79"/>
      <c r="H425" s="79"/>
      <c r="I425" s="61"/>
      <c r="J425" s="60"/>
      <c r="K425" s="61"/>
      <c r="M425" s="77"/>
      <c r="N425" s="74"/>
      <c r="W425" s="76"/>
      <c r="X425" s="77"/>
    </row>
    <row r="426" spans="2:24" s="75" customFormat="1" x14ac:dyDescent="0.25">
      <c r="B426" s="79"/>
      <c r="C426" s="79"/>
      <c r="D426" s="79"/>
      <c r="E426" s="79"/>
      <c r="F426" s="79"/>
      <c r="G426" s="79"/>
      <c r="H426" s="79"/>
      <c r="I426" s="61"/>
      <c r="J426" s="60"/>
      <c r="K426" s="61"/>
      <c r="M426" s="77"/>
      <c r="N426" s="74"/>
      <c r="W426" s="76"/>
      <c r="X426" s="77"/>
    </row>
    <row r="427" spans="2:24" s="75" customFormat="1" x14ac:dyDescent="0.25">
      <c r="B427" s="79"/>
      <c r="C427" s="79"/>
      <c r="D427" s="79"/>
      <c r="E427" s="79"/>
      <c r="F427" s="79"/>
      <c r="G427" s="79"/>
      <c r="H427" s="79"/>
      <c r="I427" s="61"/>
      <c r="J427" s="60"/>
      <c r="K427" s="61"/>
      <c r="M427" s="77"/>
      <c r="N427" s="74"/>
      <c r="W427" s="76"/>
      <c r="X427" s="77"/>
    </row>
    <row r="428" spans="2:24" s="75" customFormat="1" x14ac:dyDescent="0.25">
      <c r="B428" s="79"/>
      <c r="C428" s="79"/>
      <c r="D428" s="79"/>
      <c r="E428" s="79"/>
      <c r="F428" s="79"/>
      <c r="G428" s="79"/>
      <c r="H428" s="79"/>
      <c r="I428" s="61"/>
      <c r="J428" s="60"/>
      <c r="K428" s="61"/>
      <c r="M428" s="77"/>
      <c r="N428" s="74"/>
      <c r="W428" s="76"/>
      <c r="X428" s="77"/>
    </row>
    <row r="429" spans="2:24" s="75" customFormat="1" x14ac:dyDescent="0.25">
      <c r="B429" s="79"/>
      <c r="C429" s="79"/>
      <c r="D429" s="79"/>
      <c r="E429" s="79"/>
      <c r="F429" s="79"/>
      <c r="G429" s="79"/>
      <c r="H429" s="79"/>
      <c r="I429" s="61"/>
      <c r="J429" s="60"/>
      <c r="K429" s="61"/>
      <c r="M429" s="77"/>
      <c r="N429" s="74"/>
      <c r="W429" s="76"/>
      <c r="X429" s="77"/>
    </row>
    <row r="430" spans="2:24" s="75" customFormat="1" x14ac:dyDescent="0.25">
      <c r="B430" s="79"/>
      <c r="C430" s="79"/>
      <c r="D430" s="79"/>
      <c r="E430" s="79"/>
      <c r="F430" s="79"/>
      <c r="G430" s="79"/>
      <c r="H430" s="79"/>
      <c r="I430" s="61"/>
      <c r="J430" s="60"/>
      <c r="K430" s="61"/>
      <c r="M430" s="77"/>
      <c r="N430" s="74"/>
      <c r="W430" s="76"/>
      <c r="X430" s="77"/>
    </row>
    <row r="431" spans="2:24" s="75" customFormat="1" x14ac:dyDescent="0.25">
      <c r="B431" s="79"/>
      <c r="C431" s="79"/>
      <c r="D431" s="79"/>
      <c r="E431" s="79"/>
      <c r="F431" s="79"/>
      <c r="G431" s="79"/>
      <c r="H431" s="79"/>
      <c r="I431" s="61"/>
      <c r="J431" s="60"/>
      <c r="K431" s="61"/>
      <c r="M431" s="77"/>
      <c r="N431" s="74"/>
      <c r="W431" s="76"/>
      <c r="X431" s="77"/>
    </row>
    <row r="432" spans="2:24" s="75" customFormat="1" x14ac:dyDescent="0.25">
      <c r="B432" s="79"/>
      <c r="C432" s="79"/>
      <c r="D432" s="79"/>
      <c r="E432" s="79"/>
      <c r="F432" s="79"/>
      <c r="G432" s="79"/>
      <c r="H432" s="79"/>
      <c r="I432" s="61"/>
      <c r="J432" s="60"/>
      <c r="K432" s="61"/>
      <c r="M432" s="77"/>
      <c r="N432" s="74"/>
      <c r="W432" s="76"/>
      <c r="X432" s="77"/>
    </row>
    <row r="433" spans="2:24" s="75" customFormat="1" x14ac:dyDescent="0.25">
      <c r="B433" s="79"/>
      <c r="C433" s="79"/>
      <c r="D433" s="79"/>
      <c r="E433" s="79"/>
      <c r="F433" s="79"/>
      <c r="G433" s="79"/>
      <c r="H433" s="79"/>
      <c r="I433" s="61"/>
      <c r="J433" s="60"/>
      <c r="K433" s="61"/>
      <c r="M433" s="77"/>
      <c r="N433" s="74"/>
      <c r="W433" s="76"/>
      <c r="X433" s="77"/>
    </row>
    <row r="434" spans="2:24" s="75" customFormat="1" x14ac:dyDescent="0.25">
      <c r="B434" s="79"/>
      <c r="C434" s="79"/>
      <c r="D434" s="79"/>
      <c r="E434" s="79"/>
      <c r="F434" s="79"/>
      <c r="G434" s="79"/>
      <c r="H434" s="79"/>
      <c r="I434" s="61"/>
      <c r="J434" s="60"/>
      <c r="K434" s="61"/>
      <c r="M434" s="77"/>
      <c r="N434" s="74"/>
      <c r="W434" s="76"/>
      <c r="X434" s="77"/>
    </row>
    <row r="435" spans="2:24" s="75" customFormat="1" x14ac:dyDescent="0.25">
      <c r="B435" s="79"/>
      <c r="C435" s="79"/>
      <c r="D435" s="79"/>
      <c r="E435" s="79"/>
      <c r="F435" s="79"/>
      <c r="G435" s="79"/>
      <c r="H435" s="79"/>
      <c r="I435" s="61"/>
      <c r="J435" s="60"/>
      <c r="K435" s="61"/>
      <c r="M435" s="77"/>
      <c r="N435" s="74"/>
      <c r="W435" s="76"/>
      <c r="X435" s="77"/>
    </row>
    <row r="436" spans="2:24" s="75" customFormat="1" x14ac:dyDescent="0.25">
      <c r="B436" s="79"/>
      <c r="C436" s="79"/>
      <c r="D436" s="79"/>
      <c r="E436" s="79"/>
      <c r="F436" s="79"/>
      <c r="G436" s="79"/>
      <c r="H436" s="79"/>
      <c r="I436" s="61"/>
      <c r="J436" s="60"/>
      <c r="K436" s="61"/>
      <c r="M436" s="77"/>
      <c r="N436" s="74"/>
      <c r="W436" s="76"/>
      <c r="X436" s="77"/>
    </row>
    <row r="437" spans="2:24" s="75" customFormat="1" x14ac:dyDescent="0.25">
      <c r="B437" s="79"/>
      <c r="C437" s="79"/>
      <c r="D437" s="79"/>
      <c r="E437" s="79"/>
      <c r="F437" s="79"/>
      <c r="G437" s="79"/>
      <c r="H437" s="79"/>
      <c r="I437" s="61"/>
      <c r="J437" s="60"/>
      <c r="K437" s="61"/>
      <c r="M437" s="77"/>
      <c r="N437" s="74"/>
      <c r="W437" s="76"/>
      <c r="X437" s="77"/>
    </row>
    <row r="438" spans="2:24" s="75" customFormat="1" x14ac:dyDescent="0.25">
      <c r="B438" s="79"/>
      <c r="C438" s="79"/>
      <c r="D438" s="79"/>
      <c r="E438" s="79"/>
      <c r="F438" s="79"/>
      <c r="G438" s="79"/>
      <c r="H438" s="79"/>
      <c r="I438" s="61"/>
      <c r="J438" s="60"/>
      <c r="K438" s="61"/>
      <c r="M438" s="77"/>
      <c r="N438" s="74"/>
      <c r="W438" s="76"/>
      <c r="X438" s="77"/>
    </row>
    <row r="439" spans="2:24" s="75" customFormat="1" x14ac:dyDescent="0.25">
      <c r="B439" s="79"/>
      <c r="C439" s="79"/>
      <c r="D439" s="79"/>
      <c r="E439" s="79"/>
      <c r="F439" s="79"/>
      <c r="G439" s="79"/>
      <c r="H439" s="79"/>
      <c r="I439" s="61"/>
      <c r="J439" s="60"/>
      <c r="K439" s="61"/>
      <c r="M439" s="77"/>
      <c r="N439" s="74"/>
      <c r="W439" s="76"/>
      <c r="X439" s="77"/>
    </row>
    <row r="440" spans="2:24" s="75" customFormat="1" x14ac:dyDescent="0.25">
      <c r="B440" s="79"/>
      <c r="C440" s="79"/>
      <c r="D440" s="79"/>
      <c r="E440" s="79"/>
      <c r="F440" s="79"/>
      <c r="G440" s="79"/>
      <c r="H440" s="79"/>
      <c r="I440" s="61"/>
      <c r="J440" s="60"/>
      <c r="K440" s="61"/>
      <c r="M440" s="77"/>
      <c r="N440" s="74"/>
      <c r="W440" s="76"/>
      <c r="X440" s="77"/>
    </row>
    <row r="441" spans="2:24" s="75" customFormat="1" x14ac:dyDescent="0.25">
      <c r="B441" s="79"/>
      <c r="C441" s="79"/>
      <c r="D441" s="79"/>
      <c r="E441" s="79"/>
      <c r="F441" s="79"/>
      <c r="G441" s="79"/>
      <c r="H441" s="79"/>
      <c r="I441" s="61"/>
      <c r="J441" s="60"/>
      <c r="K441" s="61"/>
      <c r="M441" s="77"/>
      <c r="N441" s="74"/>
      <c r="W441" s="76"/>
      <c r="X441" s="77"/>
    </row>
    <row r="442" spans="2:24" s="75" customFormat="1" x14ac:dyDescent="0.25">
      <c r="B442" s="79"/>
      <c r="C442" s="79"/>
      <c r="D442" s="79"/>
      <c r="E442" s="79"/>
      <c r="F442" s="79"/>
      <c r="G442" s="79"/>
      <c r="H442" s="79"/>
      <c r="I442" s="61"/>
      <c r="J442" s="60"/>
      <c r="K442" s="61"/>
      <c r="M442" s="77"/>
      <c r="N442" s="74"/>
      <c r="W442" s="76"/>
      <c r="X442" s="77"/>
    </row>
    <row r="443" spans="2:24" s="75" customFormat="1" x14ac:dyDescent="0.25">
      <c r="B443" s="79"/>
      <c r="C443" s="79"/>
      <c r="D443" s="79"/>
      <c r="E443" s="79"/>
      <c r="F443" s="79"/>
      <c r="G443" s="79"/>
      <c r="H443" s="79"/>
      <c r="I443" s="61"/>
      <c r="J443" s="60"/>
      <c r="K443" s="61"/>
      <c r="M443" s="77"/>
      <c r="N443" s="74"/>
      <c r="W443" s="76"/>
      <c r="X443" s="77"/>
    </row>
    <row r="444" spans="2:24" s="75" customFormat="1" x14ac:dyDescent="0.25">
      <c r="B444" s="79"/>
      <c r="C444" s="79"/>
      <c r="D444" s="79"/>
      <c r="E444" s="79"/>
      <c r="F444" s="79"/>
      <c r="G444" s="79"/>
      <c r="H444" s="79"/>
      <c r="I444" s="61"/>
      <c r="J444" s="60"/>
      <c r="K444" s="61"/>
      <c r="M444" s="77"/>
      <c r="N444" s="74"/>
      <c r="W444" s="76"/>
      <c r="X444" s="77"/>
    </row>
    <row r="445" spans="2:24" s="75" customFormat="1" x14ac:dyDescent="0.25">
      <c r="B445" s="79"/>
      <c r="C445" s="79"/>
      <c r="D445" s="79"/>
      <c r="E445" s="79"/>
      <c r="F445" s="79"/>
      <c r="G445" s="79"/>
      <c r="H445" s="79"/>
      <c r="I445" s="61"/>
      <c r="J445" s="60"/>
      <c r="K445" s="61"/>
      <c r="M445" s="77"/>
      <c r="N445" s="74"/>
      <c r="W445" s="76"/>
      <c r="X445" s="77"/>
    </row>
    <row r="446" spans="2:24" s="75" customFormat="1" x14ac:dyDescent="0.25">
      <c r="B446" s="79"/>
      <c r="C446" s="79"/>
      <c r="D446" s="79"/>
      <c r="E446" s="79"/>
      <c r="F446" s="79"/>
      <c r="G446" s="79"/>
      <c r="H446" s="79"/>
      <c r="I446" s="61"/>
      <c r="J446" s="60"/>
      <c r="K446" s="61"/>
      <c r="M446" s="77"/>
      <c r="N446" s="74"/>
      <c r="W446" s="76"/>
      <c r="X446" s="77"/>
    </row>
    <row r="447" spans="2:24" s="75" customFormat="1" x14ac:dyDescent="0.25">
      <c r="B447" s="79"/>
      <c r="C447" s="79"/>
      <c r="D447" s="79"/>
      <c r="E447" s="79"/>
      <c r="F447" s="79"/>
      <c r="G447" s="79"/>
      <c r="H447" s="79"/>
      <c r="I447" s="61"/>
      <c r="J447" s="60"/>
      <c r="K447" s="61"/>
      <c r="M447" s="77"/>
      <c r="N447" s="74"/>
      <c r="W447" s="76"/>
      <c r="X447" s="77"/>
    </row>
    <row r="448" spans="2:24" s="75" customFormat="1" x14ac:dyDescent="0.25">
      <c r="B448" s="79"/>
      <c r="C448" s="79"/>
      <c r="D448" s="79"/>
      <c r="E448" s="79"/>
      <c r="F448" s="79"/>
      <c r="G448" s="79"/>
      <c r="H448" s="79"/>
      <c r="I448" s="61"/>
      <c r="J448" s="60"/>
      <c r="K448" s="61"/>
      <c r="M448" s="77"/>
      <c r="N448" s="74"/>
      <c r="W448" s="76"/>
      <c r="X448" s="77"/>
    </row>
  </sheetData>
  <sheetProtection autoFilter="0"/>
  <autoFilter ref="A5:CQ132" xr:uid="{1B79738C-D866-43A0-8501-9D814BB75CD0}"/>
  <mergeCells count="74">
    <mergeCell ref="CE3:CE5"/>
    <mergeCell ref="CF3:CF5"/>
    <mergeCell ref="CG3:CG5"/>
    <mergeCell ref="B4:H4"/>
    <mergeCell ref="I4:J4"/>
    <mergeCell ref="O4:Q4"/>
    <mergeCell ref="R4:T4"/>
    <mergeCell ref="W4:AK4"/>
    <mergeCell ref="BX3:BX5"/>
    <mergeCell ref="BZ3:BZ5"/>
    <mergeCell ref="CA3:CA5"/>
    <mergeCell ref="CB3:CB5"/>
    <mergeCell ref="CC3:CC5"/>
    <mergeCell ref="CD3:CD5"/>
    <mergeCell ref="BR3:BR5"/>
    <mergeCell ref="BS3:BS5"/>
    <mergeCell ref="BN3:BN5"/>
    <mergeCell ref="BP3:BP5"/>
    <mergeCell ref="BQ3:BQ5"/>
    <mergeCell ref="BO1:BO5"/>
    <mergeCell ref="BP1:BR2"/>
    <mergeCell ref="AT3:AT5"/>
    <mergeCell ref="AV3:AV5"/>
    <mergeCell ref="AW3:AW5"/>
    <mergeCell ref="AX3:AX5"/>
    <mergeCell ref="AY3:AY5"/>
    <mergeCell ref="BS1:BU2"/>
    <mergeCell ref="BV1:BX2"/>
    <mergeCell ref="AV1:AX2"/>
    <mergeCell ref="BJ3:BJ5"/>
    <mergeCell ref="BD3:BD5"/>
    <mergeCell ref="BF3:BF5"/>
    <mergeCell ref="BG3:BG5"/>
    <mergeCell ref="BH3:BH5"/>
    <mergeCell ref="BI3:BI5"/>
    <mergeCell ref="BT3:BT5"/>
    <mergeCell ref="BU3:BU5"/>
    <mergeCell ref="BV3:BV5"/>
    <mergeCell ref="BW3:BW5"/>
    <mergeCell ref="BK3:BK5"/>
    <mergeCell ref="BL3:BL5"/>
    <mergeCell ref="BM3:BM5"/>
    <mergeCell ref="BY1:BY5"/>
    <mergeCell ref="B3:H3"/>
    <mergeCell ref="I3:J3"/>
    <mergeCell ref="K3:L4"/>
    <mergeCell ref="M3:N4"/>
    <mergeCell ref="O3:Q3"/>
    <mergeCell ref="AY1:BA2"/>
    <mergeCell ref="BB1:BD2"/>
    <mergeCell ref="BE1:BE5"/>
    <mergeCell ref="BF1:BH2"/>
    <mergeCell ref="BI1:BK2"/>
    <mergeCell ref="BL1:BN2"/>
    <mergeCell ref="AZ3:AZ5"/>
    <mergeCell ref="BA3:BA5"/>
    <mergeCell ref="BB3:BB5"/>
    <mergeCell ref="BC3:BC5"/>
    <mergeCell ref="C1:L1"/>
    <mergeCell ref="AL1:AN2"/>
    <mergeCell ref="AO1:AQ2"/>
    <mergeCell ref="AR1:AT2"/>
    <mergeCell ref="AU1:AU5"/>
    <mergeCell ref="R3:T3"/>
    <mergeCell ref="U3:U4"/>
    <mergeCell ref="W3:AK3"/>
    <mergeCell ref="AL3:AL5"/>
    <mergeCell ref="AR3:AR5"/>
    <mergeCell ref="AM3:AM5"/>
    <mergeCell ref="AN3:AN5"/>
    <mergeCell ref="AO3:AO5"/>
    <mergeCell ref="AP3:AP5"/>
    <mergeCell ref="AQ3:AQ5"/>
    <mergeCell ref="AS3:AS5"/>
  </mergeCells>
  <conditionalFormatting sqref="AL6:AT132 AV96:AX97">
    <cfRule type="cellIs" dxfId="21" priority="12" operator="between">
      <formula>1</formula>
      <formula>1000</formula>
    </cfRule>
  </conditionalFormatting>
  <conditionalFormatting sqref="AS76:AT77">
    <cfRule type="cellIs" dxfId="20" priority="9" operator="notEqual">
      <formula>""</formula>
    </cfRule>
    <cfRule type="cellIs" priority="10" operator="notEqual">
      <formula>""</formula>
    </cfRule>
  </conditionalFormatting>
  <conditionalFormatting sqref="AV121:BA121 BC121:BD121 AV122:BD132">
    <cfRule type="cellIs" dxfId="19" priority="16" operator="between">
      <formula>1</formula>
      <formula>1000</formula>
    </cfRule>
  </conditionalFormatting>
  <conditionalFormatting sqref="AV6:BD95 AV98:BD120 AY96:BD97">
    <cfRule type="cellIs" dxfId="18" priority="8" operator="between">
      <formula>1</formula>
      <formula>1000</formula>
    </cfRule>
  </conditionalFormatting>
  <conditionalFormatting sqref="BC76:BD77">
    <cfRule type="cellIs" dxfId="17" priority="5" operator="notEqual">
      <formula>""</formula>
    </cfRule>
    <cfRule type="cellIs" priority="6" operator="notEqual">
      <formula>""</formula>
    </cfRule>
  </conditionalFormatting>
  <conditionalFormatting sqref="BF6:BN95 BF98:BN132">
    <cfRule type="cellIs" dxfId="16" priority="3" operator="between">
      <formula>1</formula>
      <formula>1000</formula>
    </cfRule>
  </conditionalFormatting>
  <conditionalFormatting sqref="BP6:BX132">
    <cfRule type="cellIs" dxfId="15" priority="14" operator="between">
      <formula>1</formula>
      <formula>1000</formula>
    </cfRule>
  </conditionalFormatting>
  <conditionalFormatting sqref="BF96:BN97">
    <cfRule type="cellIs" dxfId="14" priority="1" operator="between">
      <formula>1</formula>
      <formula>1000</formula>
    </cfRule>
  </conditionalFormatting>
  <dataValidations count="7">
    <dataValidation type="date" allowBlank="1" showInputMessage="1" showErrorMessage="1" sqref="W6:X132" xr:uid="{9DC0B3C3-D474-49D6-88C6-CC3D7064BCE1}">
      <formula1>44927</formula1>
      <formula2>45291</formula2>
    </dataValidation>
    <dataValidation showInputMessage="1" showErrorMessage="1" sqref="N6:O132" xr:uid="{B006CB42-4A1E-4518-814B-6857E6A9D548}"/>
    <dataValidation type="whole" allowBlank="1" showInputMessage="1" showErrorMessage="1" sqref="Y6:AK132" xr:uid="{EFE08224-14E3-4BAF-A893-EB1443E1CD90}">
      <formula1>0</formula1>
      <formula2>38000</formula2>
    </dataValidation>
    <dataValidation type="list" allowBlank="1" showInputMessage="1" showErrorMessage="1" sqref="G6 G8 G11 G13 G16 G18 G20 G23 G27 G31 G36 G41 G44 G46 G50 G60 G62 G65 G71 G81 G90 G92 G94 G96 G98 G100 G102 G105 G107 G109 G115 G119 G121 G124 G126 G129 G131" xr:uid="{C51CCEDC-6D52-4D57-AD24-FFBF40A1099C}">
      <formula1>Eje_articulador</formula1>
    </dataValidation>
    <dataValidation type="whole" allowBlank="1" showInputMessage="1" showErrorMessage="1" sqref="V6 V11 V100 V8 V13 V16 V18 V20 V23 V27 V31 V36 V41 V44 V46 V50 V60 V62 V65 V71 V81 V90 V92 V94 V98 V96 V102 V105 V107 V109 V115 V119 V121 V124 V126 V129 V131" xr:uid="{445B31CC-621B-4807-8200-10B600396ACD}">
      <formula1>0</formula1>
      <formula2>500000000000</formula2>
    </dataValidation>
    <dataValidation type="list" allowBlank="1" showInputMessage="1" showErrorMessage="1" sqref="S105 D6 S6 S8 D8 S11 D11 S13 D13 S16 D16 S18 D18 S20 D20 S23 D23 S27 D27 S31 D31 S36 D36 S41 D41 S44 D44 S46 D46 S50 D50 S60 D60 S62 D62 S65 D65 S71 D71 S81 D81 S90 D90 S92 D92 S94 D94 S96 D96 S98 D98 S100 D100 S102 D102 D105 S107 S109 S115 H131 S124 S126 S129 D131 D107 D109 D115 D119 D121 D124 D126 D129 S121 H6 H8 H11 H13 H16 H18 H20 H23 H27 H31 H36 H41 H44 H46 H50 H60 H62 H65 H71 H81 H90 H92 H94 H96 H98 H100 H102 H105 H107 H109 H115 H119 H121 H124 H126 H129 S119 S131" xr:uid="{3540A0FD-D9C6-47D8-B131-0CEA840EBE40}">
      <formula1>INDIRECT(C6)</formula1>
    </dataValidation>
    <dataValidation type="whole" allowBlank="1" showInputMessage="1" showErrorMessage="1" sqref="I6 I8 I11 I13 I16 I18 I20 I23 I27 I31 I36 I41 I44 I46 I50 I60 I62 I65 I71 I81 I90 I92 I94 I96 I98 I100 I102 I105 I107 I109 I115 I119 I121 I124 I126 I129 I131" xr:uid="{2174D35B-8592-46A8-918B-FBEC6BF467A7}">
      <formula1>0</formula1>
      <formula2>100</formula2>
    </dataValidation>
  </dataValidations>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containsText" priority="15" operator="containsText" id="{7D5A0194-2CF4-45D8-B4C5-24B020D6C8D0}">
            <xm:f>NOT(ISERROR(SEARCH($V$6,AL6)))</xm:f>
            <xm:f>$V$6</xm:f>
            <x14:dxf>
              <fill>
                <patternFill>
                  <bgColor theme="9" tint="-0.24994659260841701"/>
                </patternFill>
              </fill>
            </x14:dxf>
          </x14:cfRule>
          <xm:sqref>AL6:AT75 AV6:BD75 AL76:AR77 AV76:BB77 AV121:BA121 BC121:BD121 AV122:BD132 AL78:AT132 AV78:BD120</xm:sqref>
        </x14:conditionalFormatting>
        <x14:conditionalFormatting xmlns:xm="http://schemas.microsoft.com/office/excel/2006/main">
          <x14:cfRule type="containsText" priority="11" operator="containsText" id="{F517E535-0B75-4245-BA43-12733AEE9966}">
            <xm:f>NOT(ISERROR(SEARCH($W$8,AS76)))</xm:f>
            <xm:f>$W$8</xm:f>
            <x14:dxf>
              <fill>
                <patternFill>
                  <bgColor theme="9" tint="-0.24994659260841701"/>
                </patternFill>
              </fill>
            </x14:dxf>
          </x14:cfRule>
          <xm:sqref>AS76:AT77</xm:sqref>
        </x14:conditionalFormatting>
        <x14:conditionalFormatting xmlns:xm="http://schemas.microsoft.com/office/excel/2006/main">
          <x14:cfRule type="containsText" priority="7" operator="containsText" id="{7BB717D0-D230-4F4F-BB94-FD73753976A0}">
            <xm:f>NOT(ISERROR(SEARCH($W$8,BC76)))</xm:f>
            <xm:f>$W$8</xm:f>
            <x14:dxf>
              <fill>
                <patternFill>
                  <bgColor theme="9" tint="-0.24994659260841701"/>
                </patternFill>
              </fill>
            </x14:dxf>
          </x14:cfRule>
          <xm:sqref>BC76:BD77</xm:sqref>
        </x14:conditionalFormatting>
        <x14:conditionalFormatting xmlns:xm="http://schemas.microsoft.com/office/excel/2006/main">
          <x14:cfRule type="containsText" priority="4" operator="containsText" id="{13AC0225-59E4-4605-A730-B26D8B9E2DB4}">
            <xm:f>NOT(ISERROR(SEARCH($V$6,BF6)))</xm:f>
            <xm:f>$V$6</xm:f>
            <x14:dxf>
              <fill>
                <patternFill>
                  <bgColor theme="9" tint="-0.24994659260841701"/>
                </patternFill>
              </fill>
            </x14:dxf>
          </x14:cfRule>
          <xm:sqref>BF6:BN95 BF98:BN132</xm:sqref>
        </x14:conditionalFormatting>
        <x14:conditionalFormatting xmlns:xm="http://schemas.microsoft.com/office/excel/2006/main">
          <x14:cfRule type="containsText" priority="13" operator="containsText" id="{18D334C2-A417-418D-B29D-6160DB1CEE26}">
            <xm:f>NOT(ISERROR(SEARCH($V$6,BP6)))</xm:f>
            <xm:f>$V$6</xm:f>
            <x14:dxf>
              <fill>
                <patternFill>
                  <bgColor theme="9" tint="-0.24994659260841701"/>
                </patternFill>
              </fill>
            </x14:dxf>
          </x14:cfRule>
          <xm:sqref>BP6:BX132</xm:sqref>
        </x14:conditionalFormatting>
        <x14:conditionalFormatting xmlns:xm="http://schemas.microsoft.com/office/excel/2006/main">
          <x14:cfRule type="containsText" priority="2" operator="containsText" id="{71E645D1-0C6B-4E7C-8DBA-29B8D3348664}">
            <xm:f>NOT(ISERROR(SEARCH($V$6,BF96)))</xm:f>
            <xm:f>$V$6</xm:f>
            <x14:dxf>
              <fill>
                <patternFill>
                  <bgColor theme="9" tint="-0.24994659260841701"/>
                </patternFill>
              </fill>
            </x14:dxf>
          </x14:cfRule>
          <xm:sqref>BF96:BN97</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554374-9745-4141-A96A-EF48730646DE}">
  <dimension ref="B2:N136"/>
  <sheetViews>
    <sheetView showGridLines="0" tabSelected="1" topLeftCell="F1" zoomScale="91" zoomScaleNormal="91" workbookViewId="0">
      <pane ySplit="2" topLeftCell="A123" activePane="bottomLeft" state="frozen"/>
      <selection activeCell="B1" sqref="B1"/>
      <selection pane="bottomLeft" activeCell="G138" sqref="G138"/>
    </sheetView>
    <sheetView topLeftCell="A124" workbookViewId="1"/>
  </sheetViews>
  <sheetFormatPr baseColWidth="10" defaultColWidth="11.42578125" defaultRowHeight="15" x14ac:dyDescent="0.25"/>
  <cols>
    <col min="1" max="1" width="5" customWidth="1"/>
    <col min="2" max="2" width="12.140625" customWidth="1"/>
    <col min="3" max="3" width="7.85546875" customWidth="1"/>
    <col min="4" max="7" width="10" customWidth="1"/>
    <col min="8" max="8" width="15.140625" customWidth="1"/>
    <col min="9" max="9" width="16" customWidth="1"/>
    <col min="10" max="10" width="3" customWidth="1"/>
    <col min="11" max="11" width="31.140625" customWidth="1"/>
    <col min="13" max="13" width="5" customWidth="1"/>
    <col min="14" max="14" width="43.7109375" customWidth="1"/>
  </cols>
  <sheetData>
    <row r="2" spans="2:14" ht="62.25" customHeight="1" x14ac:dyDescent="0.35">
      <c r="B2" s="206" t="s">
        <v>760</v>
      </c>
      <c r="C2" s="207"/>
      <c r="D2" s="207"/>
      <c r="E2" s="207"/>
      <c r="F2" s="207"/>
      <c r="G2" s="207"/>
      <c r="H2" s="207"/>
      <c r="I2" s="207"/>
      <c r="J2" s="207"/>
      <c r="K2" s="207"/>
      <c r="L2" s="207"/>
      <c r="M2" s="207"/>
      <c r="N2" s="208"/>
    </row>
    <row r="5" spans="2:14" x14ac:dyDescent="0.25">
      <c r="B5" s="205" t="s">
        <v>670</v>
      </c>
      <c r="C5" s="205"/>
      <c r="D5" s="205"/>
      <c r="E5" s="205"/>
      <c r="F5" s="205"/>
      <c r="G5" s="205"/>
      <c r="N5" s="64" t="s">
        <v>761</v>
      </c>
    </row>
    <row r="6" spans="2:14" x14ac:dyDescent="0.25">
      <c r="N6" s="209" t="s">
        <v>762</v>
      </c>
    </row>
    <row r="7" spans="2:14" x14ac:dyDescent="0.25">
      <c r="N7" s="201"/>
    </row>
    <row r="8" spans="2:14" x14ac:dyDescent="0.25">
      <c r="N8" s="201"/>
    </row>
    <row r="9" spans="2:14" ht="30" x14ac:dyDescent="0.25">
      <c r="B9" s="64" t="s">
        <v>763</v>
      </c>
      <c r="C9" s="64" t="s">
        <v>764</v>
      </c>
      <c r="D9" s="64" t="s">
        <v>765</v>
      </c>
      <c r="E9" s="64" t="s">
        <v>766</v>
      </c>
      <c r="F9" s="64" t="s">
        <v>767</v>
      </c>
      <c r="G9" s="64" t="s">
        <v>768</v>
      </c>
      <c r="H9" s="65"/>
      <c r="N9" s="201"/>
    </row>
    <row r="10" spans="2:14" ht="30" x14ac:dyDescent="0.25">
      <c r="B10" s="15" t="s">
        <v>769</v>
      </c>
      <c r="C10" s="66">
        <v>0</v>
      </c>
      <c r="D10" s="66">
        <v>0.25</v>
      </c>
      <c r="E10" s="66">
        <v>0.5</v>
      </c>
      <c r="F10" s="66">
        <v>0.75</v>
      </c>
      <c r="G10" s="66">
        <v>1</v>
      </c>
      <c r="H10" s="65"/>
      <c r="N10" s="201"/>
    </row>
    <row r="11" spans="2:14" ht="30" x14ac:dyDescent="0.25">
      <c r="B11" s="15" t="s">
        <v>770</v>
      </c>
      <c r="C11" s="66">
        <v>0</v>
      </c>
      <c r="D11" s="66">
        <v>0</v>
      </c>
      <c r="E11" s="67">
        <v>0</v>
      </c>
      <c r="F11" s="67"/>
      <c r="G11" s="67"/>
      <c r="H11" s="65"/>
      <c r="N11" s="201"/>
    </row>
    <row r="12" spans="2:14" x14ac:dyDescent="0.25">
      <c r="B12" s="65"/>
      <c r="C12" s="65"/>
      <c r="D12" s="65"/>
      <c r="E12" s="65"/>
      <c r="F12" s="65"/>
      <c r="G12" s="65"/>
      <c r="H12" s="65"/>
      <c r="N12" s="201"/>
    </row>
    <row r="13" spans="2:14" x14ac:dyDescent="0.25">
      <c r="N13" s="201"/>
    </row>
    <row r="14" spans="2:14" x14ac:dyDescent="0.25">
      <c r="N14" s="201"/>
    </row>
    <row r="15" spans="2:14" x14ac:dyDescent="0.25">
      <c r="N15" s="122"/>
    </row>
    <row r="17" spans="2:14" x14ac:dyDescent="0.25">
      <c r="B17" s="205" t="s">
        <v>16</v>
      </c>
      <c r="C17" s="205"/>
      <c r="D17" s="205"/>
      <c r="E17" s="205"/>
      <c r="F17" s="205"/>
      <c r="G17" s="205"/>
      <c r="N17" s="64" t="s">
        <v>761</v>
      </c>
    </row>
    <row r="18" spans="2:14" x14ac:dyDescent="0.25">
      <c r="N18" s="209" t="s">
        <v>771</v>
      </c>
    </row>
    <row r="19" spans="2:14" x14ac:dyDescent="0.25">
      <c r="N19" s="201"/>
    </row>
    <row r="20" spans="2:14" x14ac:dyDescent="0.25">
      <c r="N20" s="201"/>
    </row>
    <row r="21" spans="2:14" ht="30" x14ac:dyDescent="0.25">
      <c r="B21" s="64" t="s">
        <v>763</v>
      </c>
      <c r="C21" s="64" t="s">
        <v>764</v>
      </c>
      <c r="D21" s="64" t="s">
        <v>765</v>
      </c>
      <c r="E21" s="64" t="s">
        <v>766</v>
      </c>
      <c r="F21" s="64" t="s">
        <v>767</v>
      </c>
      <c r="G21" s="64" t="s">
        <v>768</v>
      </c>
      <c r="H21" s="65"/>
      <c r="N21" s="201"/>
    </row>
    <row r="22" spans="2:14" ht="30" x14ac:dyDescent="0.25">
      <c r="B22" s="15" t="s">
        <v>769</v>
      </c>
      <c r="C22" s="66">
        <v>0</v>
      </c>
      <c r="D22" s="66">
        <v>0.19</v>
      </c>
      <c r="E22" s="66">
        <v>0.61</v>
      </c>
      <c r="F22" s="66">
        <v>0.85</v>
      </c>
      <c r="G22" s="66">
        <v>1</v>
      </c>
      <c r="H22" s="65"/>
      <c r="N22" s="201"/>
    </row>
    <row r="23" spans="2:14" ht="30" x14ac:dyDescent="0.25">
      <c r="B23" s="15" t="s">
        <v>770</v>
      </c>
      <c r="C23" s="66">
        <v>0</v>
      </c>
      <c r="D23" s="66">
        <v>0</v>
      </c>
      <c r="E23" s="67">
        <v>0.45</v>
      </c>
      <c r="F23" s="67"/>
      <c r="G23" s="67"/>
      <c r="H23" s="65"/>
      <c r="N23" s="201"/>
    </row>
    <row r="24" spans="2:14" x14ac:dyDescent="0.25">
      <c r="B24" s="65"/>
      <c r="C24" s="65"/>
      <c r="D24" s="65"/>
      <c r="E24" s="65"/>
      <c r="F24" s="65"/>
      <c r="G24" s="65"/>
      <c r="H24" s="65"/>
      <c r="N24" s="201"/>
    </row>
    <row r="25" spans="2:14" x14ac:dyDescent="0.25">
      <c r="N25" s="201"/>
    </row>
    <row r="26" spans="2:14" x14ac:dyDescent="0.25">
      <c r="N26" s="201"/>
    </row>
    <row r="29" spans="2:14" x14ac:dyDescent="0.25">
      <c r="B29" s="205" t="str">
        <f>'[3]Tablas I'!A9</f>
        <v>Formación</v>
      </c>
      <c r="C29" s="205"/>
      <c r="D29" s="205"/>
      <c r="E29" s="205"/>
      <c r="F29" s="205"/>
      <c r="G29" s="205"/>
      <c r="N29" s="64" t="s">
        <v>761</v>
      </c>
    </row>
    <row r="30" spans="2:14" x14ac:dyDescent="0.25">
      <c r="N30" s="201" t="s">
        <v>772</v>
      </c>
    </row>
    <row r="31" spans="2:14" x14ac:dyDescent="0.25">
      <c r="N31" s="201"/>
    </row>
    <row r="32" spans="2:14" x14ac:dyDescent="0.25">
      <c r="N32" s="201"/>
    </row>
    <row r="33" spans="2:14" ht="30" x14ac:dyDescent="0.25">
      <c r="B33" s="64" t="s">
        <v>763</v>
      </c>
      <c r="C33" s="64" t="s">
        <v>764</v>
      </c>
      <c r="D33" s="64" t="s">
        <v>765</v>
      </c>
      <c r="E33" s="64" t="s">
        <v>766</v>
      </c>
      <c r="F33" s="64" t="s">
        <v>767</v>
      </c>
      <c r="G33" s="64" t="s">
        <v>768</v>
      </c>
      <c r="N33" s="201"/>
    </row>
    <row r="34" spans="2:14" ht="30" x14ac:dyDescent="0.25">
      <c r="B34" s="15" t="s">
        <v>769</v>
      </c>
      <c r="C34" s="66">
        <v>0</v>
      </c>
      <c r="D34" s="66">
        <v>0.05</v>
      </c>
      <c r="E34" s="66">
        <v>0.27</v>
      </c>
      <c r="F34" s="66">
        <v>0.41</v>
      </c>
      <c r="G34" s="66">
        <v>1</v>
      </c>
      <c r="N34" s="201"/>
    </row>
    <row r="35" spans="2:14" ht="30" x14ac:dyDescent="0.25">
      <c r="B35" s="15" t="s">
        <v>773</v>
      </c>
      <c r="C35" s="66">
        <v>0</v>
      </c>
      <c r="D35" s="66">
        <v>0.05</v>
      </c>
      <c r="E35" s="67">
        <v>0.18</v>
      </c>
      <c r="F35" s="67"/>
      <c r="G35" s="67"/>
      <c r="N35" s="201"/>
    </row>
    <row r="36" spans="2:14" x14ac:dyDescent="0.25">
      <c r="N36" s="201"/>
    </row>
    <row r="37" spans="2:14" x14ac:dyDescent="0.25">
      <c r="N37" s="201"/>
    </row>
    <row r="38" spans="2:14" x14ac:dyDescent="0.25">
      <c r="N38" s="201"/>
    </row>
    <row r="41" spans="2:14" x14ac:dyDescent="0.25">
      <c r="B41" s="205" t="str">
        <f>'[3]Tablas I'!A14</f>
        <v>Investigación</v>
      </c>
      <c r="C41" s="205"/>
      <c r="D41" s="205"/>
      <c r="E41" s="205"/>
      <c r="F41" s="205"/>
      <c r="G41" s="205"/>
      <c r="N41" s="64" t="s">
        <v>761</v>
      </c>
    </row>
    <row r="42" spans="2:14" x14ac:dyDescent="0.25">
      <c r="N42" s="201" t="s">
        <v>774</v>
      </c>
    </row>
    <row r="43" spans="2:14" x14ac:dyDescent="0.25">
      <c r="N43" s="201"/>
    </row>
    <row r="44" spans="2:14" x14ac:dyDescent="0.25">
      <c r="N44" s="201"/>
    </row>
    <row r="45" spans="2:14" ht="30" x14ac:dyDescent="0.25">
      <c r="B45" s="64" t="s">
        <v>763</v>
      </c>
      <c r="C45" s="64" t="s">
        <v>764</v>
      </c>
      <c r="D45" s="64" t="s">
        <v>765</v>
      </c>
      <c r="E45" s="64" t="s">
        <v>766</v>
      </c>
      <c r="F45" s="64" t="s">
        <v>767</v>
      </c>
      <c r="G45" s="64" t="s">
        <v>768</v>
      </c>
      <c r="N45" s="201"/>
    </row>
    <row r="46" spans="2:14" ht="30" x14ac:dyDescent="0.25">
      <c r="B46" s="15" t="s">
        <v>769</v>
      </c>
      <c r="C46" s="66">
        <v>0</v>
      </c>
      <c r="D46" s="66">
        <v>0.15</v>
      </c>
      <c r="E46" s="66">
        <v>0.45</v>
      </c>
      <c r="F46" s="66">
        <v>0.64</v>
      </c>
      <c r="G46" s="66">
        <v>1</v>
      </c>
      <c r="N46" s="201"/>
    </row>
    <row r="47" spans="2:14" ht="30" x14ac:dyDescent="0.25">
      <c r="B47" s="15" t="s">
        <v>773</v>
      </c>
      <c r="C47" s="66">
        <v>0</v>
      </c>
      <c r="D47" s="66">
        <v>0.16</v>
      </c>
      <c r="E47" s="66">
        <v>0.45</v>
      </c>
      <c r="F47" s="67"/>
      <c r="G47" s="67"/>
      <c r="N47" s="201"/>
    </row>
    <row r="48" spans="2:14" x14ac:dyDescent="0.25">
      <c r="N48" s="201"/>
    </row>
    <row r="49" spans="2:14" x14ac:dyDescent="0.25">
      <c r="N49" s="201"/>
    </row>
    <row r="50" spans="2:14" ht="72.75" customHeight="1" x14ac:dyDescent="0.25">
      <c r="N50" s="201"/>
    </row>
    <row r="51" spans="2:14" ht="29.25" customHeight="1" x14ac:dyDescent="0.25"/>
    <row r="53" spans="2:14" x14ac:dyDescent="0.25">
      <c r="B53" s="205" t="s">
        <v>775</v>
      </c>
      <c r="C53" s="205"/>
      <c r="D53" s="205"/>
      <c r="E53" s="205"/>
      <c r="F53" s="205"/>
      <c r="G53" s="205"/>
      <c r="N53" s="64" t="s">
        <v>761</v>
      </c>
    </row>
    <row r="54" spans="2:14" x14ac:dyDescent="0.25">
      <c r="N54" s="201" t="s">
        <v>776</v>
      </c>
    </row>
    <row r="55" spans="2:14" x14ac:dyDescent="0.25">
      <c r="N55" s="201"/>
    </row>
    <row r="56" spans="2:14" x14ac:dyDescent="0.25">
      <c r="N56" s="201"/>
    </row>
    <row r="57" spans="2:14" ht="30" x14ac:dyDescent="0.25">
      <c r="B57" s="64" t="s">
        <v>763</v>
      </c>
      <c r="C57" s="64" t="s">
        <v>764</v>
      </c>
      <c r="D57" s="64" t="s">
        <v>765</v>
      </c>
      <c r="E57" s="64" t="s">
        <v>766</v>
      </c>
      <c r="F57" s="64" t="s">
        <v>767</v>
      </c>
      <c r="G57" s="64" t="s">
        <v>768</v>
      </c>
      <c r="N57" s="201"/>
    </row>
    <row r="58" spans="2:14" ht="30" x14ac:dyDescent="0.25">
      <c r="B58" s="15" t="s">
        <v>769</v>
      </c>
      <c r="C58" s="66">
        <v>0</v>
      </c>
      <c r="D58" s="66">
        <v>0.12</v>
      </c>
      <c r="E58" s="66">
        <v>0.39</v>
      </c>
      <c r="F58" s="66">
        <v>0.8</v>
      </c>
      <c r="G58" s="66">
        <v>1</v>
      </c>
      <c r="N58" s="201"/>
    </row>
    <row r="59" spans="2:14" ht="30" x14ac:dyDescent="0.25">
      <c r="B59" s="15" t="s">
        <v>773</v>
      </c>
      <c r="C59" s="66">
        <v>0</v>
      </c>
      <c r="D59" s="66">
        <v>0</v>
      </c>
      <c r="E59" s="67">
        <v>0.44</v>
      </c>
      <c r="F59" s="67"/>
      <c r="G59" s="67"/>
      <c r="N59" s="201"/>
    </row>
    <row r="60" spans="2:14" x14ac:dyDescent="0.25">
      <c r="N60" s="201"/>
    </row>
    <row r="61" spans="2:14" x14ac:dyDescent="0.25">
      <c r="N61" s="201"/>
    </row>
    <row r="62" spans="2:14" ht="17.25" customHeight="1" x14ac:dyDescent="0.25">
      <c r="N62" s="201"/>
    </row>
    <row r="63" spans="2:14" ht="17.25" customHeight="1" x14ac:dyDescent="0.25"/>
    <row r="65" spans="2:14" x14ac:dyDescent="0.25">
      <c r="B65" s="200" t="s">
        <v>6</v>
      </c>
      <c r="C65" s="200"/>
      <c r="D65" s="200"/>
      <c r="E65" s="200"/>
      <c r="F65" s="200"/>
      <c r="G65" s="200"/>
      <c r="N65" s="68" t="s">
        <v>761</v>
      </c>
    </row>
    <row r="66" spans="2:14" ht="15" customHeight="1" x14ac:dyDescent="0.25">
      <c r="N66" s="201" t="s">
        <v>777</v>
      </c>
    </row>
    <row r="67" spans="2:14" x14ac:dyDescent="0.25">
      <c r="N67" s="201"/>
    </row>
    <row r="68" spans="2:14" x14ac:dyDescent="0.25">
      <c r="N68" s="201"/>
    </row>
    <row r="69" spans="2:14" ht="30" x14ac:dyDescent="0.25">
      <c r="B69" s="69" t="s">
        <v>763</v>
      </c>
      <c r="C69" s="69" t="s">
        <v>764</v>
      </c>
      <c r="D69" s="69" t="s">
        <v>765</v>
      </c>
      <c r="E69" s="69" t="s">
        <v>766</v>
      </c>
      <c r="F69" s="69" t="s">
        <v>767</v>
      </c>
      <c r="G69" s="69" t="s">
        <v>768</v>
      </c>
      <c r="N69" s="201"/>
    </row>
    <row r="70" spans="2:14" ht="30" x14ac:dyDescent="0.25">
      <c r="B70" s="15" t="s">
        <v>769</v>
      </c>
      <c r="C70" s="66">
        <v>0</v>
      </c>
      <c r="D70" s="66">
        <v>0.12</v>
      </c>
      <c r="E70" s="66">
        <v>0.35</v>
      </c>
      <c r="F70" s="66">
        <v>0.67</v>
      </c>
      <c r="G70" s="66">
        <v>1</v>
      </c>
      <c r="N70" s="201"/>
    </row>
    <row r="71" spans="2:14" ht="30" x14ac:dyDescent="0.25">
      <c r="B71" s="15" t="s">
        <v>773</v>
      </c>
      <c r="C71" s="66">
        <v>0</v>
      </c>
      <c r="D71" s="66">
        <v>0</v>
      </c>
      <c r="E71" s="67">
        <v>0.33400000000000002</v>
      </c>
      <c r="F71" s="67"/>
      <c r="G71" s="67"/>
      <c r="N71" s="201"/>
    </row>
    <row r="72" spans="2:14" x14ac:dyDescent="0.25">
      <c r="N72" s="201"/>
    </row>
    <row r="73" spans="2:14" x14ac:dyDescent="0.25">
      <c r="N73" s="201"/>
    </row>
    <row r="74" spans="2:14" x14ac:dyDescent="0.25">
      <c r="N74" s="201"/>
    </row>
    <row r="75" spans="2:14" x14ac:dyDescent="0.25">
      <c r="N75" s="201"/>
    </row>
    <row r="78" spans="2:14" ht="28.5" customHeight="1" x14ac:dyDescent="0.25">
      <c r="B78" s="200" t="s">
        <v>778</v>
      </c>
      <c r="C78" s="200"/>
      <c r="D78" s="200"/>
      <c r="E78" s="200"/>
      <c r="F78" s="200"/>
      <c r="G78" s="200"/>
      <c r="N78" s="68" t="s">
        <v>761</v>
      </c>
    </row>
    <row r="79" spans="2:14" x14ac:dyDescent="0.25">
      <c r="N79" s="201" t="s">
        <v>779</v>
      </c>
    </row>
    <row r="80" spans="2:14" x14ac:dyDescent="0.25">
      <c r="N80" s="201"/>
    </row>
    <row r="81" spans="2:14" x14ac:dyDescent="0.25">
      <c r="N81" s="201"/>
    </row>
    <row r="82" spans="2:14" ht="30" x14ac:dyDescent="0.25">
      <c r="B82" s="69" t="s">
        <v>763</v>
      </c>
      <c r="C82" s="69" t="s">
        <v>764</v>
      </c>
      <c r="D82" s="69" t="s">
        <v>765</v>
      </c>
      <c r="E82" s="69" t="s">
        <v>766</v>
      </c>
      <c r="F82" s="69" t="s">
        <v>767</v>
      </c>
      <c r="G82" s="69" t="s">
        <v>768</v>
      </c>
      <c r="N82" s="201"/>
    </row>
    <row r="83" spans="2:14" ht="30" x14ac:dyDescent="0.25">
      <c r="B83" s="15" t="s">
        <v>769</v>
      </c>
      <c r="C83" s="66">
        <v>0</v>
      </c>
      <c r="D83" s="66">
        <v>0.24</v>
      </c>
      <c r="E83" s="66">
        <v>0.48</v>
      </c>
      <c r="F83" s="66">
        <v>0.71</v>
      </c>
      <c r="G83" s="66">
        <v>1</v>
      </c>
      <c r="N83" s="201"/>
    </row>
    <row r="84" spans="2:14" ht="30" x14ac:dyDescent="0.25">
      <c r="B84" s="15" t="s">
        <v>773</v>
      </c>
      <c r="C84" s="66">
        <v>0</v>
      </c>
      <c r="D84" s="66">
        <v>0</v>
      </c>
      <c r="E84" s="67">
        <v>0.48</v>
      </c>
      <c r="F84" s="67"/>
      <c r="G84" s="67"/>
      <c r="N84" s="201"/>
    </row>
    <row r="85" spans="2:14" x14ac:dyDescent="0.25">
      <c r="N85" s="201"/>
    </row>
    <row r="86" spans="2:14" x14ac:dyDescent="0.25">
      <c r="N86" s="201"/>
    </row>
    <row r="87" spans="2:14" x14ac:dyDescent="0.25">
      <c r="N87" s="201"/>
    </row>
    <row r="90" spans="2:14" ht="31.5" customHeight="1" x14ac:dyDescent="0.25">
      <c r="B90" s="200" t="s">
        <v>780</v>
      </c>
      <c r="C90" s="200"/>
      <c r="D90" s="200"/>
      <c r="E90" s="200"/>
      <c r="F90" s="200"/>
      <c r="G90" s="200"/>
      <c r="N90" s="68" t="s">
        <v>761</v>
      </c>
    </row>
    <row r="91" spans="2:14" ht="15" customHeight="1" x14ac:dyDescent="0.25">
      <c r="N91" s="201" t="s">
        <v>781</v>
      </c>
    </row>
    <row r="92" spans="2:14" x14ac:dyDescent="0.25">
      <c r="N92" s="201"/>
    </row>
    <row r="93" spans="2:14" x14ac:dyDescent="0.25">
      <c r="N93" s="201"/>
    </row>
    <row r="94" spans="2:14" ht="30" x14ac:dyDescent="0.25">
      <c r="B94" s="69" t="s">
        <v>763</v>
      </c>
      <c r="C94" s="69" t="s">
        <v>764</v>
      </c>
      <c r="D94" s="69" t="s">
        <v>765</v>
      </c>
      <c r="E94" s="69" t="s">
        <v>766</v>
      </c>
      <c r="F94" s="69" t="s">
        <v>767</v>
      </c>
      <c r="G94" s="69" t="s">
        <v>768</v>
      </c>
      <c r="N94" s="201"/>
    </row>
    <row r="95" spans="2:14" ht="30" x14ac:dyDescent="0.25">
      <c r="B95" s="15" t="s">
        <v>769</v>
      </c>
      <c r="C95" s="66">
        <v>0</v>
      </c>
      <c r="D95" s="66">
        <v>0.28000000000000003</v>
      </c>
      <c r="E95" s="66">
        <v>0.39</v>
      </c>
      <c r="F95" s="66">
        <v>0.72</v>
      </c>
      <c r="G95" s="66">
        <v>1</v>
      </c>
      <c r="N95" s="201"/>
    </row>
    <row r="96" spans="2:14" ht="30" x14ac:dyDescent="0.25">
      <c r="B96" s="15" t="s">
        <v>773</v>
      </c>
      <c r="C96" s="66">
        <v>0</v>
      </c>
      <c r="D96" s="66">
        <v>0</v>
      </c>
      <c r="E96" s="67">
        <v>0</v>
      </c>
      <c r="F96" s="67"/>
      <c r="G96" s="67"/>
      <c r="N96" s="201"/>
    </row>
    <row r="97" spans="2:14" x14ac:dyDescent="0.25">
      <c r="N97" s="201"/>
    </row>
    <row r="98" spans="2:14" x14ac:dyDescent="0.25">
      <c r="N98" s="201"/>
    </row>
    <row r="99" spans="2:14" x14ac:dyDescent="0.25">
      <c r="N99" s="201"/>
    </row>
    <row r="100" spans="2:14" x14ac:dyDescent="0.25">
      <c r="N100" s="201"/>
    </row>
    <row r="101" spans="2:14" ht="13.5" customHeight="1" x14ac:dyDescent="0.25"/>
    <row r="103" spans="2:14" ht="28.5" customHeight="1" x14ac:dyDescent="0.25">
      <c r="B103" s="202" t="s">
        <v>782</v>
      </c>
      <c r="C103" s="202"/>
      <c r="D103" s="202"/>
      <c r="E103" s="202"/>
      <c r="F103" s="202"/>
      <c r="G103" s="202"/>
      <c r="N103" s="70" t="s">
        <v>761</v>
      </c>
    </row>
    <row r="104" spans="2:14" x14ac:dyDescent="0.25">
      <c r="N104" s="203" t="s">
        <v>783</v>
      </c>
    </row>
    <row r="105" spans="2:14" x14ac:dyDescent="0.25">
      <c r="N105" s="204"/>
    </row>
    <row r="106" spans="2:14" x14ac:dyDescent="0.25">
      <c r="N106" s="204"/>
    </row>
    <row r="107" spans="2:14" ht="30" x14ac:dyDescent="0.25">
      <c r="B107" s="70" t="s">
        <v>763</v>
      </c>
      <c r="C107" s="70" t="s">
        <v>764</v>
      </c>
      <c r="D107" s="70" t="s">
        <v>765</v>
      </c>
      <c r="E107" s="70" t="s">
        <v>766</v>
      </c>
      <c r="F107" s="70" t="s">
        <v>767</v>
      </c>
      <c r="G107" s="70" t="s">
        <v>768</v>
      </c>
      <c r="N107" s="204"/>
    </row>
    <row r="108" spans="2:14" ht="30" x14ac:dyDescent="0.25">
      <c r="B108" s="15" t="s">
        <v>769</v>
      </c>
      <c r="C108" s="66">
        <v>0</v>
      </c>
      <c r="D108" s="66">
        <v>0</v>
      </c>
      <c r="E108" s="66">
        <v>0.38</v>
      </c>
      <c r="F108" s="66">
        <v>0.52</v>
      </c>
      <c r="G108" s="66">
        <v>1</v>
      </c>
      <c r="N108" s="204"/>
    </row>
    <row r="109" spans="2:14" ht="30" x14ac:dyDescent="0.25">
      <c r="B109" s="15" t="s">
        <v>773</v>
      </c>
      <c r="C109" s="66">
        <v>0</v>
      </c>
      <c r="D109" s="66">
        <v>0</v>
      </c>
      <c r="E109" s="67">
        <v>0.36</v>
      </c>
      <c r="F109" s="67"/>
      <c r="G109" s="67"/>
      <c r="N109" s="204"/>
    </row>
    <row r="110" spans="2:14" x14ac:dyDescent="0.25">
      <c r="N110" s="204"/>
    </row>
    <row r="111" spans="2:14" x14ac:dyDescent="0.25">
      <c r="N111" s="204"/>
    </row>
    <row r="112" spans="2:14" x14ac:dyDescent="0.25">
      <c r="N112" s="204"/>
    </row>
    <row r="115" spans="2:14" x14ac:dyDescent="0.25">
      <c r="B115" s="194" t="s">
        <v>784</v>
      </c>
      <c r="C115" s="195"/>
      <c r="D115" s="195"/>
      <c r="E115" s="195"/>
      <c r="F115" s="195"/>
      <c r="G115" s="196"/>
      <c r="N115" s="70" t="s">
        <v>761</v>
      </c>
    </row>
    <row r="116" spans="2:14" ht="15" customHeight="1" x14ac:dyDescent="0.25">
      <c r="N116" s="197" t="s">
        <v>785</v>
      </c>
    </row>
    <row r="117" spans="2:14" x14ac:dyDescent="0.25">
      <c r="N117" s="198"/>
    </row>
    <row r="118" spans="2:14" ht="30" x14ac:dyDescent="0.25">
      <c r="B118" s="70" t="s">
        <v>763</v>
      </c>
      <c r="C118" s="70" t="s">
        <v>764</v>
      </c>
      <c r="D118" s="70" t="s">
        <v>765</v>
      </c>
      <c r="E118" s="70" t="s">
        <v>766</v>
      </c>
      <c r="F118" s="70" t="s">
        <v>767</v>
      </c>
      <c r="G118" s="70" t="s">
        <v>768</v>
      </c>
      <c r="N118" s="198"/>
    </row>
    <row r="119" spans="2:14" ht="30" x14ac:dyDescent="0.25">
      <c r="B119" s="15" t="s">
        <v>769</v>
      </c>
      <c r="C119" s="66">
        <v>0</v>
      </c>
      <c r="D119" s="66">
        <v>0.17</v>
      </c>
      <c r="E119" s="66">
        <v>0.5</v>
      </c>
      <c r="F119" s="66">
        <v>0.67</v>
      </c>
      <c r="G119" s="66">
        <v>1</v>
      </c>
      <c r="N119" s="198"/>
    </row>
    <row r="120" spans="2:14" ht="30" x14ac:dyDescent="0.25">
      <c r="B120" s="15" t="s">
        <v>773</v>
      </c>
      <c r="C120" s="66">
        <v>0</v>
      </c>
      <c r="D120" s="66">
        <v>0.17</v>
      </c>
      <c r="E120" s="67">
        <v>0.33500000000000002</v>
      </c>
      <c r="F120" s="67"/>
      <c r="G120" s="67"/>
      <c r="N120" s="198"/>
    </row>
    <row r="121" spans="2:14" x14ac:dyDescent="0.25">
      <c r="N121" s="198"/>
    </row>
    <row r="122" spans="2:14" x14ac:dyDescent="0.25">
      <c r="N122" s="198"/>
    </row>
    <row r="123" spans="2:14" x14ac:dyDescent="0.25">
      <c r="N123" s="198"/>
    </row>
    <row r="124" spans="2:14" x14ac:dyDescent="0.25">
      <c r="N124" s="199"/>
    </row>
    <row r="127" spans="2:14" x14ac:dyDescent="0.25">
      <c r="B127" s="194" t="s">
        <v>786</v>
      </c>
      <c r="C127" s="195"/>
      <c r="D127" s="195"/>
      <c r="E127" s="195"/>
      <c r="F127" s="195"/>
      <c r="G127" s="196"/>
      <c r="N127" s="70" t="s">
        <v>761</v>
      </c>
    </row>
    <row r="128" spans="2:14" ht="15" customHeight="1" x14ac:dyDescent="0.25">
      <c r="N128" s="197" t="s">
        <v>787</v>
      </c>
    </row>
    <row r="129" spans="2:14" x14ac:dyDescent="0.25">
      <c r="N129" s="198"/>
    </row>
    <row r="130" spans="2:14" ht="30" x14ac:dyDescent="0.25">
      <c r="B130" s="70" t="s">
        <v>763</v>
      </c>
      <c r="C130" s="70" t="s">
        <v>764</v>
      </c>
      <c r="D130" s="70" t="s">
        <v>765</v>
      </c>
      <c r="E130" s="70" t="s">
        <v>766</v>
      </c>
      <c r="F130" s="70" t="s">
        <v>767</v>
      </c>
      <c r="G130" s="70" t="s">
        <v>768</v>
      </c>
      <c r="N130" s="198"/>
    </row>
    <row r="131" spans="2:14" ht="30" x14ac:dyDescent="0.25">
      <c r="B131" s="15" t="s">
        <v>769</v>
      </c>
      <c r="C131" s="66">
        <v>0</v>
      </c>
      <c r="D131" s="66">
        <v>0.12</v>
      </c>
      <c r="E131" s="66">
        <v>0.23</v>
      </c>
      <c r="F131" s="66">
        <v>0.75</v>
      </c>
      <c r="G131" s="66">
        <f t="shared" ref="G131" si="0">AVERAGE(G22,G34,G46,G58,G70,G83,G95,G108,G119)</f>
        <v>1</v>
      </c>
      <c r="N131" s="198"/>
    </row>
    <row r="132" spans="2:14" ht="30" x14ac:dyDescent="0.25">
      <c r="B132" s="15" t="s">
        <v>773</v>
      </c>
      <c r="C132" s="66">
        <v>0</v>
      </c>
      <c r="D132" s="66">
        <v>0.1</v>
      </c>
      <c r="E132" s="67">
        <v>0.22</v>
      </c>
      <c r="F132" s="67"/>
      <c r="G132" s="67"/>
      <c r="N132" s="198"/>
    </row>
    <row r="133" spans="2:14" x14ac:dyDescent="0.25">
      <c r="N133" s="198"/>
    </row>
    <row r="134" spans="2:14" x14ac:dyDescent="0.25">
      <c r="N134" s="198"/>
    </row>
    <row r="135" spans="2:14" x14ac:dyDescent="0.25">
      <c r="N135" s="198"/>
    </row>
    <row r="136" spans="2:14" ht="116.25" customHeight="1" x14ac:dyDescent="0.25">
      <c r="N136" s="199"/>
    </row>
  </sheetData>
  <mergeCells count="23">
    <mergeCell ref="N79:N87"/>
    <mergeCell ref="B5:G5"/>
    <mergeCell ref="B2:N2"/>
    <mergeCell ref="B17:G17"/>
    <mergeCell ref="N18:N26"/>
    <mergeCell ref="B29:G29"/>
    <mergeCell ref="N30:N38"/>
    <mergeCell ref="N6:N14"/>
    <mergeCell ref="B41:G41"/>
    <mergeCell ref="N42:N50"/>
    <mergeCell ref="B53:G53"/>
    <mergeCell ref="N54:N62"/>
    <mergeCell ref="B65:G65"/>
    <mergeCell ref="N66:N75"/>
    <mergeCell ref="B78:G78"/>
    <mergeCell ref="B127:G127"/>
    <mergeCell ref="N128:N136"/>
    <mergeCell ref="B90:G90"/>
    <mergeCell ref="N91:N100"/>
    <mergeCell ref="B103:G103"/>
    <mergeCell ref="N104:N112"/>
    <mergeCell ref="N116:N124"/>
    <mergeCell ref="B115:G115"/>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5C2F86-FD0D-4FCE-A621-976BA87EBA79}">
  <dimension ref="B2:N268"/>
  <sheetViews>
    <sheetView showGridLines="0" zoomScaleNormal="100" workbookViewId="0">
      <pane ySplit="2" topLeftCell="A37" activePane="bottomLeft" state="frozen"/>
      <selection activeCell="B1" sqref="B1"/>
      <selection pane="bottomLeft" activeCell="E218" sqref="E218"/>
    </sheetView>
    <sheetView tabSelected="1" topLeftCell="A264" workbookViewId="1">
      <selection activeCell="L279" sqref="L279"/>
    </sheetView>
  </sheetViews>
  <sheetFormatPr baseColWidth="10" defaultColWidth="11.42578125" defaultRowHeight="15" x14ac:dyDescent="0.25"/>
  <cols>
    <col min="1" max="1" width="5" customWidth="1"/>
    <col min="2" max="2" width="12.140625" customWidth="1"/>
    <col min="3" max="3" width="7.85546875" customWidth="1"/>
    <col min="4" max="7" width="10" customWidth="1"/>
    <col min="8" max="8" width="15.140625" customWidth="1"/>
    <col min="9" max="9" width="16" customWidth="1"/>
    <col min="10" max="10" width="3" customWidth="1"/>
    <col min="11" max="11" width="31.140625" customWidth="1"/>
    <col min="13" max="13" width="5" customWidth="1"/>
    <col min="14" max="14" width="43.7109375" customWidth="1"/>
  </cols>
  <sheetData>
    <row r="2" spans="2:14" ht="62.25" customHeight="1" x14ac:dyDescent="0.35">
      <c r="B2" s="206" t="s">
        <v>788</v>
      </c>
      <c r="C2" s="207"/>
      <c r="D2" s="207"/>
      <c r="E2" s="207"/>
      <c r="F2" s="207"/>
      <c r="G2" s="207"/>
      <c r="H2" s="207"/>
      <c r="I2" s="207"/>
      <c r="J2" s="207"/>
      <c r="K2" s="207"/>
      <c r="L2" s="207"/>
      <c r="M2" s="207"/>
      <c r="N2" s="208"/>
    </row>
    <row r="5" spans="2:14" ht="15" customHeight="1" x14ac:dyDescent="0.25">
      <c r="B5" s="202" t="s">
        <v>789</v>
      </c>
      <c r="C5" s="202"/>
      <c r="D5" s="202"/>
      <c r="E5" s="202"/>
      <c r="F5" s="202"/>
      <c r="G5" s="202"/>
      <c r="N5" s="70" t="s">
        <v>761</v>
      </c>
    </row>
    <row r="6" spans="2:14" x14ac:dyDescent="0.25">
      <c r="B6" t="s">
        <v>790</v>
      </c>
      <c r="N6" s="214" t="s">
        <v>791</v>
      </c>
    </row>
    <row r="7" spans="2:14" x14ac:dyDescent="0.25">
      <c r="N7" s="201"/>
    </row>
    <row r="8" spans="2:14" x14ac:dyDescent="0.25">
      <c r="N8" s="201"/>
    </row>
    <row r="9" spans="2:14" ht="30" x14ac:dyDescent="0.25">
      <c r="B9" s="70" t="s">
        <v>763</v>
      </c>
      <c r="C9" s="70" t="s">
        <v>764</v>
      </c>
      <c r="D9" s="70" t="s">
        <v>765</v>
      </c>
      <c r="E9" s="70" t="s">
        <v>766</v>
      </c>
      <c r="F9" s="70" t="s">
        <v>767</v>
      </c>
      <c r="G9" s="70" t="s">
        <v>768</v>
      </c>
      <c r="H9" s="65"/>
      <c r="N9" s="201"/>
    </row>
    <row r="10" spans="2:14" ht="30" x14ac:dyDescent="0.25">
      <c r="B10" s="15" t="s">
        <v>769</v>
      </c>
      <c r="C10" s="66">
        <v>0</v>
      </c>
      <c r="D10" s="66">
        <v>0</v>
      </c>
      <c r="E10" s="66">
        <v>0.15</v>
      </c>
      <c r="F10" s="66">
        <v>0.72</v>
      </c>
      <c r="G10" s="66">
        <v>1</v>
      </c>
      <c r="H10" s="65"/>
      <c r="N10" s="201"/>
    </row>
    <row r="11" spans="2:14" ht="30" x14ac:dyDescent="0.25">
      <c r="B11" s="15" t="s">
        <v>770</v>
      </c>
      <c r="C11" s="66">
        <v>0</v>
      </c>
      <c r="D11" s="66">
        <v>0</v>
      </c>
      <c r="E11" s="67"/>
      <c r="F11" s="67"/>
      <c r="G11" s="67"/>
      <c r="H11" s="65"/>
      <c r="N11" s="201"/>
    </row>
    <row r="12" spans="2:14" x14ac:dyDescent="0.25">
      <c r="B12" s="65"/>
      <c r="C12" s="65"/>
      <c r="D12" s="65"/>
      <c r="E12" s="65"/>
      <c r="F12" s="65"/>
      <c r="G12" s="65"/>
      <c r="H12" s="65"/>
      <c r="N12" s="201"/>
    </row>
    <row r="13" spans="2:14" x14ac:dyDescent="0.25">
      <c r="N13" s="201"/>
    </row>
    <row r="14" spans="2:14" x14ac:dyDescent="0.25">
      <c r="N14" s="201"/>
    </row>
    <row r="17" spans="2:14" x14ac:dyDescent="0.25">
      <c r="B17" s="202" t="s">
        <v>792</v>
      </c>
      <c r="C17" s="202"/>
      <c r="D17" s="202"/>
      <c r="E17" s="202"/>
      <c r="F17" s="202"/>
      <c r="G17" s="202"/>
      <c r="N17" s="70" t="s">
        <v>761</v>
      </c>
    </row>
    <row r="18" spans="2:14" x14ac:dyDescent="0.25">
      <c r="B18" t="s">
        <v>790</v>
      </c>
      <c r="N18" s="201" t="s">
        <v>793</v>
      </c>
    </row>
    <row r="19" spans="2:14" x14ac:dyDescent="0.25">
      <c r="N19" s="201"/>
    </row>
    <row r="20" spans="2:14" x14ac:dyDescent="0.25">
      <c r="N20" s="201"/>
    </row>
    <row r="21" spans="2:14" ht="30" x14ac:dyDescent="0.25">
      <c r="B21" s="70" t="s">
        <v>763</v>
      </c>
      <c r="C21" s="70" t="s">
        <v>764</v>
      </c>
      <c r="D21" s="70" t="s">
        <v>765</v>
      </c>
      <c r="E21" s="70" t="s">
        <v>766</v>
      </c>
      <c r="F21" s="70" t="s">
        <v>767</v>
      </c>
      <c r="G21" s="70" t="s">
        <v>768</v>
      </c>
      <c r="N21" s="201"/>
    </row>
    <row r="22" spans="2:14" ht="30" x14ac:dyDescent="0.25">
      <c r="B22" s="15" t="s">
        <v>769</v>
      </c>
      <c r="C22" s="66">
        <v>0</v>
      </c>
      <c r="D22" s="66">
        <v>0</v>
      </c>
      <c r="E22" s="66">
        <v>0</v>
      </c>
      <c r="F22" s="66">
        <v>0</v>
      </c>
      <c r="G22" s="66">
        <v>0</v>
      </c>
      <c r="N22" s="201"/>
    </row>
    <row r="23" spans="2:14" ht="30" x14ac:dyDescent="0.25">
      <c r="B23" s="15" t="s">
        <v>773</v>
      </c>
      <c r="C23" s="66">
        <v>0</v>
      </c>
      <c r="D23" s="66">
        <v>0</v>
      </c>
      <c r="E23" s="67">
        <v>0</v>
      </c>
      <c r="F23" s="67">
        <v>0</v>
      </c>
      <c r="G23" s="67">
        <v>0</v>
      </c>
      <c r="N23" s="201"/>
    </row>
    <row r="24" spans="2:14" x14ac:dyDescent="0.25">
      <c r="N24" s="201"/>
    </row>
    <row r="25" spans="2:14" x14ac:dyDescent="0.25">
      <c r="N25" s="201"/>
    </row>
    <row r="26" spans="2:14" x14ac:dyDescent="0.25">
      <c r="N26" s="201"/>
    </row>
    <row r="29" spans="2:14" x14ac:dyDescent="0.25">
      <c r="B29" s="202" t="s">
        <v>794</v>
      </c>
      <c r="C29" s="202"/>
      <c r="D29" s="202"/>
      <c r="E29" s="202"/>
      <c r="F29" s="202"/>
      <c r="G29" s="202"/>
      <c r="N29" s="70" t="s">
        <v>761</v>
      </c>
    </row>
    <row r="30" spans="2:14" ht="15" customHeight="1" x14ac:dyDescent="0.25">
      <c r="B30" t="s">
        <v>790</v>
      </c>
      <c r="N30" s="201" t="s">
        <v>795</v>
      </c>
    </row>
    <row r="31" spans="2:14" x14ac:dyDescent="0.25">
      <c r="N31" s="201"/>
    </row>
    <row r="32" spans="2:14" x14ac:dyDescent="0.25">
      <c r="N32" s="201"/>
    </row>
    <row r="33" spans="2:14" ht="30" x14ac:dyDescent="0.25">
      <c r="B33" s="70" t="s">
        <v>763</v>
      </c>
      <c r="C33" s="70" t="s">
        <v>764</v>
      </c>
      <c r="D33" s="70" t="s">
        <v>765</v>
      </c>
      <c r="E33" s="70" t="s">
        <v>766</v>
      </c>
      <c r="F33" s="70" t="s">
        <v>767</v>
      </c>
      <c r="G33" s="70" t="s">
        <v>768</v>
      </c>
      <c r="N33" s="201"/>
    </row>
    <row r="34" spans="2:14" ht="30" x14ac:dyDescent="0.25">
      <c r="B34" s="15" t="s">
        <v>769</v>
      </c>
      <c r="C34" s="66">
        <v>0</v>
      </c>
      <c r="D34" s="66">
        <v>0</v>
      </c>
      <c r="E34" s="66">
        <v>0</v>
      </c>
      <c r="F34" s="66">
        <v>0</v>
      </c>
      <c r="G34" s="66">
        <v>0</v>
      </c>
      <c r="N34" s="201"/>
    </row>
    <row r="35" spans="2:14" ht="30" x14ac:dyDescent="0.25">
      <c r="B35" s="15" t="s">
        <v>773</v>
      </c>
      <c r="C35" s="66">
        <v>0</v>
      </c>
      <c r="D35" s="66">
        <v>0</v>
      </c>
      <c r="E35" s="67">
        <v>0</v>
      </c>
      <c r="F35" s="67">
        <v>0</v>
      </c>
      <c r="G35" s="67">
        <v>0</v>
      </c>
      <c r="N35" s="201"/>
    </row>
    <row r="36" spans="2:14" x14ac:dyDescent="0.25">
      <c r="N36" s="201"/>
    </row>
    <row r="37" spans="2:14" x14ac:dyDescent="0.25">
      <c r="N37" s="201"/>
    </row>
    <row r="38" spans="2:14" x14ac:dyDescent="0.25">
      <c r="N38" s="201"/>
    </row>
    <row r="41" spans="2:14" ht="15" customHeight="1" x14ac:dyDescent="0.25">
      <c r="B41" s="202" t="s">
        <v>82</v>
      </c>
      <c r="C41" s="202"/>
      <c r="D41" s="202"/>
      <c r="E41" s="202"/>
      <c r="F41" s="202"/>
      <c r="G41" s="202"/>
      <c r="N41" s="70" t="s">
        <v>761</v>
      </c>
    </row>
    <row r="42" spans="2:14" x14ac:dyDescent="0.25">
      <c r="B42" t="s">
        <v>796</v>
      </c>
      <c r="N42" s="201" t="s">
        <v>797</v>
      </c>
    </row>
    <row r="43" spans="2:14" x14ac:dyDescent="0.25">
      <c r="N43" s="201"/>
    </row>
    <row r="44" spans="2:14" x14ac:dyDescent="0.25">
      <c r="N44" s="201"/>
    </row>
    <row r="45" spans="2:14" ht="30" x14ac:dyDescent="0.25">
      <c r="B45" s="70" t="s">
        <v>763</v>
      </c>
      <c r="C45" s="70" t="s">
        <v>764</v>
      </c>
      <c r="D45" s="70" t="s">
        <v>765</v>
      </c>
      <c r="E45" s="70" t="s">
        <v>766</v>
      </c>
      <c r="F45" s="70" t="s">
        <v>767</v>
      </c>
      <c r="G45" s="70" t="s">
        <v>768</v>
      </c>
      <c r="N45" s="201"/>
    </row>
    <row r="46" spans="2:14" ht="30" x14ac:dyDescent="0.25">
      <c r="B46" s="15" t="s">
        <v>773</v>
      </c>
      <c r="C46" s="66">
        <v>0</v>
      </c>
      <c r="D46" s="66">
        <v>0.29409999999999997</v>
      </c>
      <c r="E46" s="67"/>
      <c r="F46" s="67"/>
      <c r="G46" s="67"/>
      <c r="N46" s="201"/>
    </row>
    <row r="47" spans="2:14" x14ac:dyDescent="0.25">
      <c r="N47" s="201"/>
    </row>
    <row r="48" spans="2:14" x14ac:dyDescent="0.25">
      <c r="N48" s="201"/>
    </row>
    <row r="49" spans="2:14" x14ac:dyDescent="0.25">
      <c r="N49" s="201"/>
    </row>
    <row r="50" spans="2:14" ht="17.25" customHeight="1" x14ac:dyDescent="0.25">
      <c r="N50" s="201"/>
    </row>
    <row r="51" spans="2:14" ht="17.25" customHeight="1" x14ac:dyDescent="0.25"/>
    <row r="53" spans="2:14" x14ac:dyDescent="0.25">
      <c r="B53" s="202" t="s">
        <v>798</v>
      </c>
      <c r="C53" s="202"/>
      <c r="D53" s="202"/>
      <c r="E53" s="202"/>
      <c r="F53" s="202"/>
      <c r="G53" s="202"/>
      <c r="I53" s="202" t="s">
        <v>761</v>
      </c>
      <c r="J53" s="202"/>
      <c r="K53" s="202"/>
      <c r="L53" s="202"/>
      <c r="M53" s="202"/>
      <c r="N53" s="202"/>
    </row>
    <row r="54" spans="2:14" ht="15" customHeight="1" x14ac:dyDescent="0.25">
      <c r="B54" t="s">
        <v>799</v>
      </c>
      <c r="I54" s="201" t="s">
        <v>800</v>
      </c>
      <c r="J54" s="215"/>
      <c r="K54" s="215"/>
      <c r="L54" s="215"/>
      <c r="M54" s="215"/>
      <c r="N54" s="215"/>
    </row>
    <row r="55" spans="2:14" x14ac:dyDescent="0.25">
      <c r="I55" s="215"/>
      <c r="J55" s="215"/>
      <c r="K55" s="215"/>
      <c r="L55" s="215"/>
      <c r="M55" s="215"/>
      <c r="N55" s="215"/>
    </row>
    <row r="56" spans="2:14" x14ac:dyDescent="0.25">
      <c r="I56" s="215"/>
      <c r="J56" s="215"/>
      <c r="K56" s="215"/>
      <c r="L56" s="215"/>
      <c r="M56" s="215"/>
      <c r="N56" s="215"/>
    </row>
    <row r="57" spans="2:14" x14ac:dyDescent="0.25">
      <c r="I57" s="215"/>
      <c r="J57" s="215"/>
      <c r="K57" s="215"/>
      <c r="L57" s="215"/>
      <c r="M57" s="215"/>
      <c r="N57" s="215"/>
    </row>
    <row r="58" spans="2:14" x14ac:dyDescent="0.25">
      <c r="I58" s="215"/>
      <c r="J58" s="215"/>
      <c r="K58" s="215"/>
      <c r="L58" s="215"/>
      <c r="M58" s="215"/>
      <c r="N58" s="215"/>
    </row>
    <row r="59" spans="2:14" x14ac:dyDescent="0.25">
      <c r="I59" s="215"/>
      <c r="J59" s="215"/>
      <c r="K59" s="215"/>
      <c r="L59" s="215"/>
      <c r="M59" s="215"/>
      <c r="N59" s="215"/>
    </row>
    <row r="60" spans="2:14" x14ac:dyDescent="0.25">
      <c r="I60" s="215"/>
      <c r="J60" s="215"/>
      <c r="K60" s="215"/>
      <c r="L60" s="215"/>
      <c r="M60" s="215"/>
      <c r="N60" s="215"/>
    </row>
    <row r="61" spans="2:14" x14ac:dyDescent="0.25">
      <c r="I61" s="215"/>
      <c r="J61" s="215"/>
      <c r="K61" s="215"/>
      <c r="L61" s="215"/>
      <c r="M61" s="215"/>
      <c r="N61" s="215"/>
    </row>
    <row r="62" spans="2:14" x14ac:dyDescent="0.25">
      <c r="I62" s="215"/>
      <c r="J62" s="215"/>
      <c r="K62" s="215"/>
      <c r="L62" s="215"/>
      <c r="M62" s="215"/>
      <c r="N62" s="215"/>
    </row>
    <row r="63" spans="2:14" x14ac:dyDescent="0.25">
      <c r="I63" s="215"/>
      <c r="J63" s="215"/>
      <c r="K63" s="215"/>
      <c r="L63" s="215"/>
      <c r="M63" s="215"/>
      <c r="N63" s="215"/>
    </row>
    <row r="66" spans="2:14" ht="28.5" customHeight="1" x14ac:dyDescent="0.25">
      <c r="B66" s="213" t="s">
        <v>801</v>
      </c>
      <c r="C66" s="213"/>
      <c r="D66" s="213"/>
      <c r="E66" s="213"/>
      <c r="F66" s="213"/>
      <c r="G66" s="213"/>
      <c r="N66" s="70" t="s">
        <v>761</v>
      </c>
    </row>
    <row r="67" spans="2:14" x14ac:dyDescent="0.25">
      <c r="B67" s="211" t="s">
        <v>802</v>
      </c>
      <c r="C67" s="211"/>
      <c r="D67" s="211"/>
      <c r="E67" s="211"/>
      <c r="F67" s="211"/>
      <c r="G67" s="211"/>
      <c r="N67" s="201" t="s">
        <v>803</v>
      </c>
    </row>
    <row r="68" spans="2:14" x14ac:dyDescent="0.25">
      <c r="B68" s="212"/>
      <c r="C68" s="212"/>
      <c r="D68" s="212"/>
      <c r="E68" s="212"/>
      <c r="F68" s="212"/>
      <c r="G68" s="212"/>
      <c r="N68" s="201"/>
    </row>
    <row r="69" spans="2:14" x14ac:dyDescent="0.25">
      <c r="N69" s="201"/>
    </row>
    <row r="70" spans="2:14" ht="30" x14ac:dyDescent="0.25">
      <c r="B70" s="70" t="s">
        <v>763</v>
      </c>
      <c r="C70" s="70" t="s">
        <v>764</v>
      </c>
      <c r="D70" s="70" t="s">
        <v>765</v>
      </c>
      <c r="E70" s="70" t="s">
        <v>766</v>
      </c>
      <c r="F70" s="70" t="s">
        <v>767</v>
      </c>
      <c r="G70" s="70" t="s">
        <v>768</v>
      </c>
      <c r="N70" s="201"/>
    </row>
    <row r="71" spans="2:14" ht="30" x14ac:dyDescent="0.25">
      <c r="B71" s="15" t="s">
        <v>769</v>
      </c>
      <c r="C71" s="66">
        <v>0</v>
      </c>
      <c r="D71" s="66">
        <v>0</v>
      </c>
      <c r="E71" s="66">
        <v>0</v>
      </c>
      <c r="F71" s="66">
        <v>0</v>
      </c>
      <c r="G71" s="66">
        <v>0</v>
      </c>
      <c r="N71" s="201"/>
    </row>
    <row r="72" spans="2:14" ht="30" x14ac:dyDescent="0.25">
      <c r="B72" s="15" t="s">
        <v>773</v>
      </c>
      <c r="C72" s="66">
        <v>0</v>
      </c>
      <c r="D72" s="66">
        <v>0</v>
      </c>
      <c r="E72" s="67">
        <v>0</v>
      </c>
      <c r="F72" s="67">
        <v>0</v>
      </c>
      <c r="G72" s="67">
        <v>0</v>
      </c>
      <c r="N72" s="201"/>
    </row>
    <row r="73" spans="2:14" x14ac:dyDescent="0.25">
      <c r="N73" s="201"/>
    </row>
    <row r="74" spans="2:14" x14ac:dyDescent="0.25">
      <c r="N74" s="201"/>
    </row>
    <row r="75" spans="2:14" ht="31.5" customHeight="1" x14ac:dyDescent="0.25">
      <c r="N75" s="201"/>
    </row>
    <row r="78" spans="2:14" ht="31.5" customHeight="1" x14ac:dyDescent="0.25">
      <c r="B78" s="202" t="s">
        <v>112</v>
      </c>
      <c r="C78" s="202"/>
      <c r="D78" s="202"/>
      <c r="E78" s="202"/>
      <c r="F78" s="202"/>
      <c r="G78" s="202"/>
      <c r="N78" s="70" t="s">
        <v>761</v>
      </c>
    </row>
    <row r="79" spans="2:14" ht="15" customHeight="1" x14ac:dyDescent="0.25">
      <c r="B79" t="s">
        <v>804</v>
      </c>
      <c r="N79" s="201" t="s">
        <v>805</v>
      </c>
    </row>
    <row r="80" spans="2:14" x14ac:dyDescent="0.25">
      <c r="N80" s="201"/>
    </row>
    <row r="81" spans="2:14" x14ac:dyDescent="0.25">
      <c r="N81" s="201"/>
    </row>
    <row r="82" spans="2:14" ht="30" x14ac:dyDescent="0.25">
      <c r="B82" s="70" t="s">
        <v>763</v>
      </c>
      <c r="C82" s="70" t="s">
        <v>764</v>
      </c>
      <c r="D82" s="70" t="s">
        <v>765</v>
      </c>
      <c r="E82" s="70" t="s">
        <v>766</v>
      </c>
      <c r="F82" s="70" t="s">
        <v>767</v>
      </c>
      <c r="G82" s="70" t="s">
        <v>768</v>
      </c>
      <c r="N82" s="201"/>
    </row>
    <row r="83" spans="2:14" ht="30" x14ac:dyDescent="0.25">
      <c r="B83" s="15" t="s">
        <v>769</v>
      </c>
      <c r="C83" s="66">
        <v>0</v>
      </c>
      <c r="D83" s="66">
        <v>0.16</v>
      </c>
      <c r="E83" s="66">
        <v>0.24</v>
      </c>
      <c r="F83" s="66">
        <v>0.37</v>
      </c>
      <c r="G83" s="66">
        <v>1</v>
      </c>
      <c r="N83" s="201"/>
    </row>
    <row r="84" spans="2:14" ht="30" x14ac:dyDescent="0.25">
      <c r="B84" s="15" t="s">
        <v>773</v>
      </c>
      <c r="C84" s="66">
        <v>0</v>
      </c>
      <c r="D84" s="66">
        <v>0.02</v>
      </c>
      <c r="E84" s="67">
        <v>0.02</v>
      </c>
      <c r="F84" s="67"/>
      <c r="G84" s="67"/>
      <c r="N84" s="201"/>
    </row>
    <row r="85" spans="2:14" x14ac:dyDescent="0.25">
      <c r="N85" s="201"/>
    </row>
    <row r="86" spans="2:14" x14ac:dyDescent="0.25">
      <c r="N86" s="201"/>
    </row>
    <row r="87" spans="2:14" x14ac:dyDescent="0.25">
      <c r="N87" s="201"/>
    </row>
    <row r="88" spans="2:14" x14ac:dyDescent="0.25">
      <c r="N88" s="201"/>
    </row>
    <row r="89" spans="2:14" ht="13.5" customHeight="1" x14ac:dyDescent="0.25"/>
    <row r="91" spans="2:14" ht="30.75" customHeight="1" x14ac:dyDescent="0.25">
      <c r="B91" s="202" t="s">
        <v>806</v>
      </c>
      <c r="C91" s="202"/>
      <c r="D91" s="202"/>
      <c r="E91" s="202"/>
      <c r="F91" s="202"/>
      <c r="G91" s="202"/>
      <c r="N91" s="70" t="s">
        <v>761</v>
      </c>
    </row>
    <row r="92" spans="2:14" ht="15" customHeight="1" x14ac:dyDescent="0.25">
      <c r="B92" t="s">
        <v>804</v>
      </c>
      <c r="N92" s="201" t="s">
        <v>807</v>
      </c>
    </row>
    <row r="93" spans="2:14" x14ac:dyDescent="0.25">
      <c r="N93" s="201"/>
    </row>
    <row r="94" spans="2:14" x14ac:dyDescent="0.25">
      <c r="N94" s="201"/>
    </row>
    <row r="95" spans="2:14" ht="30" customHeight="1" x14ac:dyDescent="0.25">
      <c r="B95" s="70" t="s">
        <v>763</v>
      </c>
      <c r="C95" s="70" t="s">
        <v>764</v>
      </c>
      <c r="D95" s="70" t="s">
        <v>765</v>
      </c>
      <c r="E95" s="70" t="s">
        <v>766</v>
      </c>
      <c r="F95" s="70" t="s">
        <v>767</v>
      </c>
      <c r="G95" s="70" t="s">
        <v>768</v>
      </c>
      <c r="N95" s="201"/>
    </row>
    <row r="96" spans="2:14" ht="30" x14ac:dyDescent="0.25">
      <c r="B96" s="15" t="s">
        <v>769</v>
      </c>
      <c r="C96" s="66">
        <v>0</v>
      </c>
      <c r="D96" s="66">
        <v>0.19</v>
      </c>
      <c r="E96" s="66">
        <v>0.41</v>
      </c>
      <c r="F96" s="66">
        <v>0.64</v>
      </c>
      <c r="G96" s="66">
        <v>1</v>
      </c>
      <c r="N96" s="201"/>
    </row>
    <row r="97" spans="2:14" ht="30" x14ac:dyDescent="0.25">
      <c r="B97" s="15" t="s">
        <v>773</v>
      </c>
      <c r="C97" s="66">
        <v>0</v>
      </c>
      <c r="D97" s="66">
        <v>0.04</v>
      </c>
      <c r="E97" s="67">
        <v>0.04</v>
      </c>
      <c r="F97" s="67"/>
      <c r="G97" s="67"/>
      <c r="N97" s="201"/>
    </row>
    <row r="98" spans="2:14" x14ac:dyDescent="0.25">
      <c r="N98" s="201"/>
    </row>
    <row r="99" spans="2:14" x14ac:dyDescent="0.25">
      <c r="N99" s="201"/>
    </row>
    <row r="100" spans="2:14" x14ac:dyDescent="0.25">
      <c r="N100" s="201"/>
    </row>
    <row r="103" spans="2:14" ht="24" customHeight="1" x14ac:dyDescent="0.25">
      <c r="B103" s="202" t="s">
        <v>102</v>
      </c>
      <c r="C103" s="202"/>
      <c r="D103" s="202"/>
      <c r="E103" s="202"/>
      <c r="F103" s="202"/>
      <c r="G103" s="202"/>
      <c r="N103" s="70" t="s">
        <v>761</v>
      </c>
    </row>
    <row r="104" spans="2:14" x14ac:dyDescent="0.25">
      <c r="B104" t="s">
        <v>808</v>
      </c>
      <c r="N104" s="201" t="s">
        <v>809</v>
      </c>
    </row>
    <row r="105" spans="2:14" x14ac:dyDescent="0.25">
      <c r="N105" s="201"/>
    </row>
    <row r="106" spans="2:14" x14ac:dyDescent="0.25">
      <c r="N106" s="201"/>
    </row>
    <row r="107" spans="2:14" ht="30" x14ac:dyDescent="0.25">
      <c r="B107" s="70" t="s">
        <v>763</v>
      </c>
      <c r="C107" s="70" t="s">
        <v>764</v>
      </c>
      <c r="D107" s="70" t="s">
        <v>765</v>
      </c>
      <c r="E107" s="70" t="s">
        <v>766</v>
      </c>
      <c r="F107" s="70" t="s">
        <v>767</v>
      </c>
      <c r="G107" s="70" t="s">
        <v>768</v>
      </c>
      <c r="N107" s="201"/>
    </row>
    <row r="108" spans="2:14" ht="30" x14ac:dyDescent="0.25">
      <c r="B108" s="15" t="s">
        <v>769</v>
      </c>
      <c r="C108" s="66">
        <v>0</v>
      </c>
      <c r="D108" s="66">
        <v>0</v>
      </c>
      <c r="E108" s="66">
        <v>0.5</v>
      </c>
      <c r="F108" s="66">
        <v>0.5</v>
      </c>
      <c r="G108" s="66">
        <v>1</v>
      </c>
      <c r="N108" s="201"/>
    </row>
    <row r="109" spans="2:14" ht="30" x14ac:dyDescent="0.25">
      <c r="B109" s="15" t="s">
        <v>773</v>
      </c>
      <c r="C109" s="66">
        <v>0</v>
      </c>
      <c r="D109" s="66">
        <v>0</v>
      </c>
      <c r="E109" s="67">
        <v>0</v>
      </c>
      <c r="F109" s="67"/>
      <c r="G109" s="67"/>
      <c r="N109" s="201"/>
    </row>
    <row r="110" spans="2:14" x14ac:dyDescent="0.25">
      <c r="N110" s="201"/>
    </row>
    <row r="111" spans="2:14" x14ac:dyDescent="0.25">
      <c r="N111" s="201"/>
    </row>
    <row r="112" spans="2:14" x14ac:dyDescent="0.25">
      <c r="N112" s="201"/>
    </row>
    <row r="115" spans="2:14" ht="28.5" customHeight="1" x14ac:dyDescent="0.25">
      <c r="B115" s="202" t="s">
        <v>810</v>
      </c>
      <c r="C115" s="202"/>
      <c r="D115" s="202"/>
      <c r="E115" s="202"/>
      <c r="F115" s="202"/>
      <c r="G115" s="202"/>
      <c r="N115" s="70" t="s">
        <v>761</v>
      </c>
    </row>
    <row r="116" spans="2:14" x14ac:dyDescent="0.25">
      <c r="B116" t="s">
        <v>796</v>
      </c>
      <c r="N116" s="201" t="s">
        <v>811</v>
      </c>
    </row>
    <row r="117" spans="2:14" x14ac:dyDescent="0.25">
      <c r="N117" s="201"/>
    </row>
    <row r="118" spans="2:14" x14ac:dyDescent="0.25">
      <c r="N118" s="201"/>
    </row>
    <row r="119" spans="2:14" ht="30" x14ac:dyDescent="0.25">
      <c r="B119" s="70" t="s">
        <v>763</v>
      </c>
      <c r="C119" s="70" t="s">
        <v>764</v>
      </c>
      <c r="D119" s="70" t="s">
        <v>765</v>
      </c>
      <c r="E119" s="70" t="s">
        <v>766</v>
      </c>
      <c r="F119" s="70" t="s">
        <v>767</v>
      </c>
      <c r="G119" s="70" t="s">
        <v>768</v>
      </c>
      <c r="N119" s="201"/>
    </row>
    <row r="120" spans="2:14" ht="30" x14ac:dyDescent="0.25">
      <c r="B120" s="15" t="s">
        <v>769</v>
      </c>
      <c r="C120" s="66">
        <v>0</v>
      </c>
      <c r="D120" s="66">
        <v>0.27</v>
      </c>
      <c r="E120" s="66">
        <v>0.66</v>
      </c>
      <c r="F120" s="66">
        <v>0.81</v>
      </c>
      <c r="G120" s="66">
        <v>1</v>
      </c>
      <c r="N120" s="201"/>
    </row>
    <row r="121" spans="2:14" ht="30" x14ac:dyDescent="0.25">
      <c r="B121" s="15" t="s">
        <v>773</v>
      </c>
      <c r="C121" s="66">
        <v>0</v>
      </c>
      <c r="D121" s="66">
        <v>0.17</v>
      </c>
      <c r="E121" s="67">
        <v>0.28999999999999998</v>
      </c>
      <c r="F121" s="67"/>
      <c r="G121" s="67"/>
      <c r="N121" s="201"/>
    </row>
    <row r="122" spans="2:14" x14ac:dyDescent="0.25">
      <c r="N122" s="201"/>
    </row>
    <row r="123" spans="2:14" x14ac:dyDescent="0.25">
      <c r="N123" s="201"/>
    </row>
    <row r="124" spans="2:14" x14ac:dyDescent="0.25">
      <c r="N124" s="201"/>
    </row>
    <row r="127" spans="2:14" x14ac:dyDescent="0.25">
      <c r="B127" s="202" t="s">
        <v>114</v>
      </c>
      <c r="C127" s="202"/>
      <c r="D127" s="202"/>
      <c r="E127" s="202"/>
      <c r="F127" s="202"/>
      <c r="G127" s="202"/>
      <c r="N127" s="70" t="s">
        <v>761</v>
      </c>
    </row>
    <row r="128" spans="2:14" x14ac:dyDescent="0.25">
      <c r="B128" t="s">
        <v>812</v>
      </c>
      <c r="N128" s="201" t="s">
        <v>813</v>
      </c>
    </row>
    <row r="129" spans="2:14" x14ac:dyDescent="0.25">
      <c r="N129" s="201"/>
    </row>
    <row r="130" spans="2:14" ht="30" x14ac:dyDescent="0.25">
      <c r="B130" s="70" t="s">
        <v>763</v>
      </c>
      <c r="C130" s="70" t="s">
        <v>764</v>
      </c>
      <c r="D130" s="70" t="s">
        <v>765</v>
      </c>
      <c r="E130" s="70" t="s">
        <v>766</v>
      </c>
      <c r="F130" s="70" t="s">
        <v>767</v>
      </c>
      <c r="G130" s="70" t="s">
        <v>768</v>
      </c>
      <c r="N130" s="201"/>
    </row>
    <row r="131" spans="2:14" ht="30" x14ac:dyDescent="0.25">
      <c r="B131" s="15" t="s">
        <v>769</v>
      </c>
      <c r="C131" s="66">
        <v>0</v>
      </c>
      <c r="D131" s="66">
        <v>0.25</v>
      </c>
      <c r="E131" s="66">
        <v>0.54</v>
      </c>
      <c r="F131" s="66">
        <v>0.63</v>
      </c>
      <c r="G131" s="66">
        <v>1</v>
      </c>
      <c r="N131" s="201"/>
    </row>
    <row r="132" spans="2:14" ht="30" x14ac:dyDescent="0.25">
      <c r="B132" s="15" t="s">
        <v>773</v>
      </c>
      <c r="C132" s="66">
        <v>0</v>
      </c>
      <c r="D132" s="66">
        <v>0.25</v>
      </c>
      <c r="E132" s="67">
        <v>0.25</v>
      </c>
      <c r="F132" s="67"/>
      <c r="G132" s="67"/>
      <c r="N132" s="201"/>
    </row>
    <row r="133" spans="2:14" x14ac:dyDescent="0.25">
      <c r="N133" s="201"/>
    </row>
    <row r="134" spans="2:14" x14ac:dyDescent="0.25">
      <c r="N134" s="201"/>
    </row>
    <row r="135" spans="2:14" x14ac:dyDescent="0.25">
      <c r="N135" s="201"/>
    </row>
    <row r="136" spans="2:14" x14ac:dyDescent="0.25">
      <c r="N136" s="201"/>
    </row>
    <row r="139" spans="2:14" ht="20.25" customHeight="1" x14ac:dyDescent="0.25">
      <c r="B139" s="202" t="s">
        <v>814</v>
      </c>
      <c r="C139" s="202"/>
      <c r="D139" s="202"/>
      <c r="E139" s="202"/>
      <c r="F139" s="202"/>
      <c r="G139" s="202"/>
      <c r="N139" s="70" t="s">
        <v>761</v>
      </c>
    </row>
    <row r="140" spans="2:14" x14ac:dyDescent="0.25">
      <c r="B140" t="s">
        <v>812</v>
      </c>
      <c r="N140" s="201" t="s">
        <v>815</v>
      </c>
    </row>
    <row r="141" spans="2:14" x14ac:dyDescent="0.25">
      <c r="N141" s="201"/>
    </row>
    <row r="142" spans="2:14" x14ac:dyDescent="0.25">
      <c r="N142" s="201"/>
    </row>
    <row r="143" spans="2:14" ht="30" x14ac:dyDescent="0.25">
      <c r="B143" s="70" t="s">
        <v>763</v>
      </c>
      <c r="C143" s="70" t="s">
        <v>764</v>
      </c>
      <c r="D143" s="70" t="s">
        <v>765</v>
      </c>
      <c r="E143" s="70" t="s">
        <v>766</v>
      </c>
      <c r="F143" s="70" t="s">
        <v>767</v>
      </c>
      <c r="G143" s="70" t="s">
        <v>768</v>
      </c>
      <c r="N143" s="201"/>
    </row>
    <row r="144" spans="2:14" ht="30" x14ac:dyDescent="0.25">
      <c r="B144" s="15" t="s">
        <v>769</v>
      </c>
      <c r="C144" s="66">
        <v>0</v>
      </c>
      <c r="D144" s="66">
        <v>0.31</v>
      </c>
      <c r="E144" s="66">
        <v>0.6</v>
      </c>
      <c r="F144" s="66">
        <v>0.73</v>
      </c>
      <c r="G144" s="66">
        <v>1</v>
      </c>
      <c r="N144" s="201"/>
    </row>
    <row r="145" spans="2:14" ht="30" x14ac:dyDescent="0.25">
      <c r="B145" s="15" t="s">
        <v>773</v>
      </c>
      <c r="C145" s="66">
        <v>0</v>
      </c>
      <c r="D145" s="66">
        <v>0.2</v>
      </c>
      <c r="E145" s="67">
        <v>0.2</v>
      </c>
      <c r="F145" s="67"/>
      <c r="G145" s="67"/>
      <c r="N145" s="201"/>
    </row>
    <row r="146" spans="2:14" x14ac:dyDescent="0.25">
      <c r="N146" s="201"/>
    </row>
    <row r="147" spans="2:14" x14ac:dyDescent="0.25">
      <c r="N147" s="201"/>
    </row>
    <row r="148" spans="2:14" x14ac:dyDescent="0.25">
      <c r="N148" s="201"/>
    </row>
    <row r="151" spans="2:14" ht="20.25" customHeight="1" x14ac:dyDescent="0.25">
      <c r="B151" s="202" t="s">
        <v>816</v>
      </c>
      <c r="C151" s="202"/>
      <c r="D151" s="202"/>
      <c r="E151" s="202"/>
      <c r="F151" s="202"/>
      <c r="G151" s="202"/>
      <c r="N151" s="70" t="s">
        <v>761</v>
      </c>
    </row>
    <row r="152" spans="2:14" ht="15" customHeight="1" x14ac:dyDescent="0.25">
      <c r="B152" t="s">
        <v>812</v>
      </c>
      <c r="N152" s="201" t="s">
        <v>817</v>
      </c>
    </row>
    <row r="153" spans="2:14" x14ac:dyDescent="0.25">
      <c r="N153" s="201"/>
    </row>
    <row r="154" spans="2:14" x14ac:dyDescent="0.25">
      <c r="N154" s="201"/>
    </row>
    <row r="155" spans="2:14" ht="30" customHeight="1" x14ac:dyDescent="0.25">
      <c r="B155" s="70" t="s">
        <v>763</v>
      </c>
      <c r="C155" s="70" t="s">
        <v>764</v>
      </c>
      <c r="D155" s="70" t="s">
        <v>765</v>
      </c>
      <c r="E155" s="70" t="s">
        <v>766</v>
      </c>
      <c r="F155" s="70" t="s">
        <v>767</v>
      </c>
      <c r="G155" s="70" t="s">
        <v>768</v>
      </c>
      <c r="N155" s="201"/>
    </row>
    <row r="156" spans="2:14" ht="30" x14ac:dyDescent="0.25">
      <c r="B156" s="15" t="s">
        <v>769</v>
      </c>
      <c r="C156" s="66">
        <v>0</v>
      </c>
      <c r="D156" s="66">
        <v>0.12</v>
      </c>
      <c r="E156" s="66">
        <v>0.15</v>
      </c>
      <c r="F156" s="66">
        <v>0.48</v>
      </c>
      <c r="G156" s="66">
        <v>1</v>
      </c>
      <c r="N156" s="201"/>
    </row>
    <row r="157" spans="2:14" ht="30" customHeight="1" x14ac:dyDescent="0.25">
      <c r="B157" s="15" t="s">
        <v>773</v>
      </c>
      <c r="C157" s="66">
        <v>0</v>
      </c>
      <c r="D157" s="66">
        <v>0.1</v>
      </c>
      <c r="E157" s="67">
        <v>0.1</v>
      </c>
      <c r="F157" s="67"/>
      <c r="G157" s="67"/>
      <c r="N157" s="201"/>
    </row>
    <row r="158" spans="2:14" x14ac:dyDescent="0.25">
      <c r="N158" s="201"/>
    </row>
    <row r="159" spans="2:14" x14ac:dyDescent="0.25">
      <c r="N159" s="201"/>
    </row>
    <row r="160" spans="2:14" x14ac:dyDescent="0.25">
      <c r="N160" s="201"/>
    </row>
    <row r="163" spans="2:14" ht="20.25" customHeight="1" x14ac:dyDescent="0.25">
      <c r="B163" s="202" t="s">
        <v>818</v>
      </c>
      <c r="C163" s="202"/>
      <c r="D163" s="202"/>
      <c r="E163" s="202"/>
      <c r="F163" s="202"/>
      <c r="G163" s="202"/>
      <c r="N163" s="70" t="s">
        <v>761</v>
      </c>
    </row>
    <row r="164" spans="2:14" x14ac:dyDescent="0.25">
      <c r="B164" t="s">
        <v>812</v>
      </c>
      <c r="N164" s="201" t="s">
        <v>819</v>
      </c>
    </row>
    <row r="165" spans="2:14" x14ac:dyDescent="0.25">
      <c r="N165" s="201"/>
    </row>
    <row r="166" spans="2:14" x14ac:dyDescent="0.25">
      <c r="N166" s="201"/>
    </row>
    <row r="167" spans="2:14" ht="30" customHeight="1" x14ac:dyDescent="0.25">
      <c r="B167" s="70" t="s">
        <v>763</v>
      </c>
      <c r="C167" s="70" t="s">
        <v>764</v>
      </c>
      <c r="D167" s="70" t="s">
        <v>765</v>
      </c>
      <c r="E167" s="70" t="s">
        <v>766</v>
      </c>
      <c r="F167" s="70" t="s">
        <v>767</v>
      </c>
      <c r="G167" s="70" t="s">
        <v>768</v>
      </c>
      <c r="N167" s="201"/>
    </row>
    <row r="168" spans="2:14" ht="30" x14ac:dyDescent="0.25">
      <c r="B168" s="15" t="s">
        <v>769</v>
      </c>
      <c r="C168" s="66">
        <v>0</v>
      </c>
      <c r="D168" s="66">
        <v>0.45</v>
      </c>
      <c r="E168" s="66">
        <v>0.7</v>
      </c>
      <c r="F168" s="66">
        <v>0.95</v>
      </c>
      <c r="G168" s="66">
        <v>1</v>
      </c>
      <c r="N168" s="201"/>
    </row>
    <row r="169" spans="2:14" ht="30" x14ac:dyDescent="0.25">
      <c r="B169" s="15" t="s">
        <v>773</v>
      </c>
      <c r="C169" s="66">
        <v>0</v>
      </c>
      <c r="D169" s="66">
        <v>0.2</v>
      </c>
      <c r="E169" s="67">
        <v>0.2</v>
      </c>
      <c r="F169" s="67"/>
      <c r="G169" s="67"/>
      <c r="N169" s="201"/>
    </row>
    <row r="170" spans="2:14" x14ac:dyDescent="0.25">
      <c r="N170" s="201"/>
    </row>
    <row r="171" spans="2:14" x14ac:dyDescent="0.25">
      <c r="N171" s="201"/>
    </row>
    <row r="172" spans="2:14" x14ac:dyDescent="0.25">
      <c r="N172" s="201"/>
    </row>
    <row r="175" spans="2:14" x14ac:dyDescent="0.25">
      <c r="B175" s="202" t="s">
        <v>820</v>
      </c>
      <c r="C175" s="202"/>
      <c r="D175" s="202"/>
      <c r="E175" s="202"/>
      <c r="F175" s="202"/>
      <c r="G175" s="202"/>
      <c r="N175" s="70" t="s">
        <v>761</v>
      </c>
    </row>
    <row r="176" spans="2:14" x14ac:dyDescent="0.25">
      <c r="B176" t="s">
        <v>812</v>
      </c>
      <c r="N176" s="201" t="s">
        <v>821</v>
      </c>
    </row>
    <row r="177" spans="2:14" x14ac:dyDescent="0.25">
      <c r="N177" s="201"/>
    </row>
    <row r="178" spans="2:14" x14ac:dyDescent="0.25">
      <c r="N178" s="201"/>
    </row>
    <row r="179" spans="2:14" ht="30" x14ac:dyDescent="0.25">
      <c r="B179" s="70" t="s">
        <v>763</v>
      </c>
      <c r="C179" s="70" t="s">
        <v>764</v>
      </c>
      <c r="D179" s="70" t="s">
        <v>765</v>
      </c>
      <c r="E179" s="70" t="s">
        <v>766</v>
      </c>
      <c r="F179" s="70" t="s">
        <v>767</v>
      </c>
      <c r="G179" s="70" t="s">
        <v>768</v>
      </c>
      <c r="N179" s="201"/>
    </row>
    <row r="180" spans="2:14" ht="30" x14ac:dyDescent="0.25">
      <c r="B180" s="15" t="s">
        <v>769</v>
      </c>
      <c r="C180" s="66">
        <v>0</v>
      </c>
      <c r="D180" s="66">
        <v>0.5</v>
      </c>
      <c r="E180" s="66">
        <v>0.57999999999999996</v>
      </c>
      <c r="F180" s="66">
        <v>0.92</v>
      </c>
      <c r="G180" s="66">
        <v>1</v>
      </c>
      <c r="N180" s="201"/>
    </row>
    <row r="181" spans="2:14" ht="30" x14ac:dyDescent="0.25">
      <c r="B181" s="15" t="s">
        <v>773</v>
      </c>
      <c r="C181" s="66">
        <v>0</v>
      </c>
      <c r="D181" s="66">
        <v>0.25</v>
      </c>
      <c r="E181" s="67">
        <v>0.25</v>
      </c>
      <c r="F181" s="67"/>
      <c r="G181" s="67"/>
      <c r="N181" s="201"/>
    </row>
    <row r="182" spans="2:14" x14ac:dyDescent="0.25">
      <c r="N182" s="201"/>
    </row>
    <row r="183" spans="2:14" x14ac:dyDescent="0.25">
      <c r="N183" s="201"/>
    </row>
    <row r="184" spans="2:14" x14ac:dyDescent="0.25">
      <c r="N184" s="201"/>
    </row>
    <row r="187" spans="2:14" ht="31.5" customHeight="1" x14ac:dyDescent="0.25">
      <c r="B187" s="202" t="s">
        <v>822</v>
      </c>
      <c r="C187" s="202"/>
      <c r="D187" s="202"/>
      <c r="E187" s="202"/>
      <c r="F187" s="202"/>
      <c r="G187" s="202"/>
      <c r="N187" s="70" t="s">
        <v>761</v>
      </c>
    </row>
    <row r="188" spans="2:14" x14ac:dyDescent="0.25">
      <c r="B188" t="s">
        <v>823</v>
      </c>
      <c r="N188" s="209" t="s">
        <v>824</v>
      </c>
    </row>
    <row r="189" spans="2:14" x14ac:dyDescent="0.25">
      <c r="N189" s="201"/>
    </row>
    <row r="190" spans="2:14" x14ac:dyDescent="0.25">
      <c r="N190" s="201"/>
    </row>
    <row r="191" spans="2:14" ht="30" x14ac:dyDescent="0.25">
      <c r="B191" s="70" t="s">
        <v>763</v>
      </c>
      <c r="C191" s="70" t="s">
        <v>764</v>
      </c>
      <c r="D191" s="70" t="s">
        <v>765</v>
      </c>
      <c r="E191" s="70" t="s">
        <v>766</v>
      </c>
      <c r="F191" s="70" t="s">
        <v>767</v>
      </c>
      <c r="G191" s="70" t="s">
        <v>768</v>
      </c>
      <c r="N191" s="201"/>
    </row>
    <row r="192" spans="2:14" ht="30" x14ac:dyDescent="0.25">
      <c r="B192" s="15" t="s">
        <v>769</v>
      </c>
      <c r="C192" s="66">
        <v>0</v>
      </c>
      <c r="D192" s="66">
        <v>0.19</v>
      </c>
      <c r="E192" s="66">
        <v>0.19</v>
      </c>
      <c r="F192" s="66">
        <v>0.63</v>
      </c>
      <c r="G192" s="66">
        <v>1</v>
      </c>
      <c r="N192" s="201"/>
    </row>
    <row r="193" spans="2:14" ht="30" x14ac:dyDescent="0.25">
      <c r="B193" s="15" t="s">
        <v>773</v>
      </c>
      <c r="C193" s="66">
        <v>0</v>
      </c>
      <c r="D193" s="66">
        <v>0</v>
      </c>
      <c r="E193" s="67">
        <v>0</v>
      </c>
      <c r="F193" s="67"/>
      <c r="G193" s="67"/>
      <c r="N193" s="201"/>
    </row>
    <row r="194" spans="2:14" x14ac:dyDescent="0.25">
      <c r="N194" s="201"/>
    </row>
    <row r="195" spans="2:14" x14ac:dyDescent="0.25">
      <c r="N195" s="201"/>
    </row>
    <row r="196" spans="2:14" x14ac:dyDescent="0.25">
      <c r="N196" s="201"/>
    </row>
    <row r="199" spans="2:14" x14ac:dyDescent="0.25">
      <c r="B199" s="202" t="s">
        <v>825</v>
      </c>
      <c r="C199" s="202"/>
      <c r="D199" s="202"/>
      <c r="E199" s="202"/>
      <c r="F199" s="202"/>
      <c r="G199" s="202"/>
      <c r="N199" s="70" t="s">
        <v>761</v>
      </c>
    </row>
    <row r="200" spans="2:14" x14ac:dyDescent="0.25">
      <c r="B200" t="s">
        <v>796</v>
      </c>
      <c r="N200" s="201" t="s">
        <v>826</v>
      </c>
    </row>
    <row r="201" spans="2:14" x14ac:dyDescent="0.25">
      <c r="N201" s="201"/>
    </row>
    <row r="202" spans="2:14" x14ac:dyDescent="0.25">
      <c r="N202" s="201"/>
    </row>
    <row r="203" spans="2:14" ht="30" x14ac:dyDescent="0.25">
      <c r="B203" s="70" t="s">
        <v>763</v>
      </c>
      <c r="C203" s="70" t="s">
        <v>764</v>
      </c>
      <c r="D203" s="70" t="s">
        <v>765</v>
      </c>
      <c r="E203" s="70" t="s">
        <v>766</v>
      </c>
      <c r="F203" s="70" t="s">
        <v>767</v>
      </c>
      <c r="G203" s="70" t="s">
        <v>768</v>
      </c>
      <c r="N203" s="201"/>
    </row>
    <row r="204" spans="2:14" ht="30" x14ac:dyDescent="0.25">
      <c r="B204" s="15" t="s">
        <v>769</v>
      </c>
      <c r="C204" s="66">
        <v>0</v>
      </c>
      <c r="D204" s="66">
        <v>0.48</v>
      </c>
      <c r="E204" s="66">
        <v>0.95</v>
      </c>
      <c r="F204" s="66">
        <v>0.98</v>
      </c>
      <c r="G204" s="66">
        <v>1</v>
      </c>
      <c r="N204" s="201"/>
    </row>
    <row r="205" spans="2:14" ht="30" x14ac:dyDescent="0.25">
      <c r="B205" s="15" t="s">
        <v>773</v>
      </c>
      <c r="C205" s="66">
        <v>0</v>
      </c>
      <c r="D205" s="66">
        <v>0.36</v>
      </c>
      <c r="E205" s="67"/>
      <c r="F205" s="67"/>
      <c r="G205" s="67"/>
      <c r="N205" s="201"/>
    </row>
    <row r="206" spans="2:14" x14ac:dyDescent="0.25">
      <c r="N206" s="201"/>
    </row>
    <row r="207" spans="2:14" x14ac:dyDescent="0.25">
      <c r="N207" s="201"/>
    </row>
    <row r="208" spans="2:14" x14ac:dyDescent="0.25">
      <c r="N208" s="201"/>
    </row>
    <row r="211" spans="2:14" x14ac:dyDescent="0.25">
      <c r="B211" s="202" t="s">
        <v>827</v>
      </c>
      <c r="C211" s="202"/>
      <c r="D211" s="202"/>
      <c r="E211" s="202"/>
      <c r="F211" s="202"/>
      <c r="G211" s="202"/>
      <c r="N211" s="70" t="s">
        <v>761</v>
      </c>
    </row>
    <row r="212" spans="2:14" ht="15" customHeight="1" x14ac:dyDescent="0.25">
      <c r="B212" t="s">
        <v>796</v>
      </c>
      <c r="N212" s="210" t="s">
        <v>828</v>
      </c>
    </row>
    <row r="213" spans="2:14" x14ac:dyDescent="0.25">
      <c r="N213" s="198"/>
    </row>
    <row r="214" spans="2:14" x14ac:dyDescent="0.25">
      <c r="N214" s="198"/>
    </row>
    <row r="215" spans="2:14" ht="30" x14ac:dyDescent="0.25">
      <c r="B215" s="70" t="s">
        <v>763</v>
      </c>
      <c r="C215" s="70" t="s">
        <v>764</v>
      </c>
      <c r="D215" s="70" t="s">
        <v>765</v>
      </c>
      <c r="E215" s="70" t="s">
        <v>766</v>
      </c>
      <c r="F215" s="70" t="s">
        <v>767</v>
      </c>
      <c r="G215" s="70" t="s">
        <v>768</v>
      </c>
      <c r="N215" s="198"/>
    </row>
    <row r="216" spans="2:14" ht="30" x14ac:dyDescent="0.25">
      <c r="B216" s="15" t="s">
        <v>769</v>
      </c>
      <c r="C216" s="66">
        <v>0</v>
      </c>
      <c r="D216" s="66">
        <v>0.14000000000000001</v>
      </c>
      <c r="E216" s="66">
        <v>0.41</v>
      </c>
      <c r="F216" s="66">
        <v>0.67</v>
      </c>
      <c r="G216" s="66">
        <v>1</v>
      </c>
      <c r="N216" s="198"/>
    </row>
    <row r="217" spans="2:14" ht="30" x14ac:dyDescent="0.25">
      <c r="B217" s="15" t="s">
        <v>773</v>
      </c>
      <c r="C217" s="66">
        <v>0</v>
      </c>
      <c r="D217" s="66">
        <v>7.0000000000000007E-2</v>
      </c>
      <c r="E217" s="67">
        <v>0.38</v>
      </c>
      <c r="F217" s="67"/>
      <c r="G217" s="67"/>
      <c r="N217" s="198"/>
    </row>
    <row r="218" spans="2:14" x14ac:dyDescent="0.25">
      <c r="N218" s="198"/>
    </row>
    <row r="219" spans="2:14" x14ac:dyDescent="0.25">
      <c r="N219" s="198"/>
    </row>
    <row r="220" spans="2:14" x14ac:dyDescent="0.25">
      <c r="N220" s="199"/>
    </row>
    <row r="223" spans="2:14" ht="21" customHeight="1" x14ac:dyDescent="0.25">
      <c r="B223" s="202" t="s">
        <v>829</v>
      </c>
      <c r="C223" s="202"/>
      <c r="D223" s="202"/>
      <c r="E223" s="202"/>
      <c r="F223" s="202"/>
      <c r="G223" s="202"/>
      <c r="N223" s="70" t="s">
        <v>761</v>
      </c>
    </row>
    <row r="224" spans="2:14" x14ac:dyDescent="0.25">
      <c r="B224" t="s">
        <v>808</v>
      </c>
      <c r="N224" s="201" t="s">
        <v>830</v>
      </c>
    </row>
    <row r="225" spans="2:14" x14ac:dyDescent="0.25">
      <c r="N225" s="201"/>
    </row>
    <row r="226" spans="2:14" x14ac:dyDescent="0.25">
      <c r="N226" s="201"/>
    </row>
    <row r="227" spans="2:14" ht="30" x14ac:dyDescent="0.25">
      <c r="B227" s="70" t="s">
        <v>763</v>
      </c>
      <c r="C227" s="70" t="s">
        <v>764</v>
      </c>
      <c r="D227" s="70" t="s">
        <v>765</v>
      </c>
      <c r="E227" s="70" t="s">
        <v>766</v>
      </c>
      <c r="F227" s="70" t="s">
        <v>767</v>
      </c>
      <c r="G227" s="70" t="s">
        <v>768</v>
      </c>
      <c r="N227" s="201"/>
    </row>
    <row r="228" spans="2:14" ht="30" x14ac:dyDescent="0.25">
      <c r="B228" s="15" t="s">
        <v>769</v>
      </c>
      <c r="C228" s="66">
        <v>0</v>
      </c>
      <c r="D228" s="66">
        <v>0</v>
      </c>
      <c r="E228" s="66">
        <v>0</v>
      </c>
      <c r="F228" s="66">
        <v>0</v>
      </c>
      <c r="G228" s="66">
        <v>1</v>
      </c>
      <c r="N228" s="201"/>
    </row>
    <row r="229" spans="2:14" ht="30" x14ac:dyDescent="0.25">
      <c r="B229" s="15" t="s">
        <v>773</v>
      </c>
      <c r="C229" s="66">
        <v>0</v>
      </c>
      <c r="D229" s="66">
        <v>0.18</v>
      </c>
      <c r="E229" s="67">
        <v>0.18</v>
      </c>
      <c r="F229" s="67"/>
      <c r="G229" s="67"/>
      <c r="N229" s="201"/>
    </row>
    <row r="230" spans="2:14" x14ac:dyDescent="0.25">
      <c r="N230" s="201"/>
    </row>
    <row r="231" spans="2:14" x14ac:dyDescent="0.25">
      <c r="N231" s="201"/>
    </row>
    <row r="232" spans="2:14" x14ac:dyDescent="0.25">
      <c r="N232" s="201"/>
    </row>
    <row r="235" spans="2:14" x14ac:dyDescent="0.25">
      <c r="B235" s="202" t="s">
        <v>831</v>
      </c>
      <c r="C235" s="202"/>
      <c r="D235" s="202"/>
      <c r="E235" s="202"/>
      <c r="F235" s="202"/>
      <c r="G235" s="202"/>
      <c r="N235" s="70" t="s">
        <v>761</v>
      </c>
    </row>
    <row r="236" spans="2:14" ht="15" customHeight="1" x14ac:dyDescent="0.25">
      <c r="B236" t="s">
        <v>832</v>
      </c>
      <c r="N236" s="201" t="s">
        <v>833</v>
      </c>
    </row>
    <row r="237" spans="2:14" x14ac:dyDescent="0.25">
      <c r="N237" s="201"/>
    </row>
    <row r="238" spans="2:14" x14ac:dyDescent="0.25">
      <c r="N238" s="201"/>
    </row>
    <row r="239" spans="2:14" ht="30" customHeight="1" x14ac:dyDescent="0.25">
      <c r="B239" s="70" t="s">
        <v>763</v>
      </c>
      <c r="C239" s="70" t="s">
        <v>764</v>
      </c>
      <c r="D239" s="70" t="s">
        <v>765</v>
      </c>
      <c r="E239" s="70" t="s">
        <v>766</v>
      </c>
      <c r="F239" s="70" t="s">
        <v>767</v>
      </c>
      <c r="G239" s="70" t="s">
        <v>768</v>
      </c>
      <c r="N239" s="201"/>
    </row>
    <row r="240" spans="2:14" ht="30" x14ac:dyDescent="0.25">
      <c r="B240" s="15" t="s">
        <v>769</v>
      </c>
      <c r="C240" s="66">
        <v>0</v>
      </c>
      <c r="D240" s="66">
        <v>0.28000000000000003</v>
      </c>
      <c r="E240" s="66">
        <v>0.56999999999999995</v>
      </c>
      <c r="F240" s="66">
        <v>0.83</v>
      </c>
      <c r="G240" s="66">
        <f>21%+79%</f>
        <v>1</v>
      </c>
      <c r="N240" s="201"/>
    </row>
    <row r="241" spans="2:14" ht="30" x14ac:dyDescent="0.25">
      <c r="B241" s="15" t="s">
        <v>773</v>
      </c>
      <c r="C241" s="66">
        <v>0</v>
      </c>
      <c r="D241" s="66">
        <v>0</v>
      </c>
      <c r="E241" s="67">
        <v>0.2</v>
      </c>
      <c r="F241" s="67"/>
      <c r="G241" s="67"/>
      <c r="N241" s="201"/>
    </row>
    <row r="242" spans="2:14" x14ac:dyDescent="0.25">
      <c r="N242" s="201"/>
    </row>
    <row r="243" spans="2:14" x14ac:dyDescent="0.25">
      <c r="N243" s="201"/>
    </row>
    <row r="244" spans="2:14" x14ac:dyDescent="0.25">
      <c r="N244" s="201"/>
    </row>
    <row r="247" spans="2:14" x14ac:dyDescent="0.25">
      <c r="B247" s="202" t="s">
        <v>124</v>
      </c>
      <c r="C247" s="202"/>
      <c r="D247" s="202"/>
      <c r="E247" s="202"/>
      <c r="F247" s="202"/>
      <c r="G247" s="202"/>
      <c r="N247" s="70" t="s">
        <v>761</v>
      </c>
    </row>
    <row r="248" spans="2:14" x14ac:dyDescent="0.25">
      <c r="B248" t="s">
        <v>834</v>
      </c>
      <c r="N248" s="201" t="s">
        <v>835</v>
      </c>
    </row>
    <row r="249" spans="2:14" x14ac:dyDescent="0.25">
      <c r="N249" s="201"/>
    </row>
    <row r="250" spans="2:14" x14ac:dyDescent="0.25">
      <c r="N250" s="201"/>
    </row>
    <row r="251" spans="2:14" ht="30" x14ac:dyDescent="0.25">
      <c r="B251" s="70" t="s">
        <v>763</v>
      </c>
      <c r="C251" s="70" t="s">
        <v>764</v>
      </c>
      <c r="D251" s="70" t="s">
        <v>765</v>
      </c>
      <c r="E251" s="70" t="s">
        <v>766</v>
      </c>
      <c r="F251" s="70" t="s">
        <v>767</v>
      </c>
      <c r="G251" s="70" t="s">
        <v>768</v>
      </c>
      <c r="N251" s="201"/>
    </row>
    <row r="252" spans="2:14" ht="30" x14ac:dyDescent="0.25">
      <c r="B252" s="15" t="s">
        <v>769</v>
      </c>
      <c r="C252" s="66">
        <v>0</v>
      </c>
      <c r="D252" s="66">
        <v>0</v>
      </c>
      <c r="E252" s="66">
        <v>0</v>
      </c>
      <c r="F252" s="66">
        <v>0</v>
      </c>
      <c r="G252" s="66">
        <v>0</v>
      </c>
      <c r="N252" s="201"/>
    </row>
    <row r="253" spans="2:14" ht="30" x14ac:dyDescent="0.25">
      <c r="B253" s="15" t="s">
        <v>773</v>
      </c>
      <c r="C253" s="66">
        <v>0</v>
      </c>
      <c r="D253" s="66">
        <v>0</v>
      </c>
      <c r="E253" s="67">
        <v>0</v>
      </c>
      <c r="F253" s="67">
        <v>0</v>
      </c>
      <c r="G253" s="67">
        <v>0</v>
      </c>
      <c r="N253" s="201"/>
    </row>
    <row r="254" spans="2:14" x14ac:dyDescent="0.25">
      <c r="N254" s="201"/>
    </row>
    <row r="255" spans="2:14" x14ac:dyDescent="0.25">
      <c r="N255" s="201"/>
    </row>
    <row r="256" spans="2:14" x14ac:dyDescent="0.25">
      <c r="N256" s="201"/>
    </row>
    <row r="259" spans="2:14" x14ac:dyDescent="0.25">
      <c r="B259" s="202" t="s">
        <v>233</v>
      </c>
      <c r="C259" s="202"/>
      <c r="D259" s="202"/>
      <c r="E259" s="202"/>
      <c r="F259" s="202"/>
      <c r="G259" s="202"/>
      <c r="N259" s="70" t="s">
        <v>761</v>
      </c>
    </row>
    <row r="260" spans="2:14" x14ac:dyDescent="0.25">
      <c r="N260" s="201" t="s">
        <v>836</v>
      </c>
    </row>
    <row r="261" spans="2:14" x14ac:dyDescent="0.25">
      <c r="N261" s="201"/>
    </row>
    <row r="262" spans="2:14" x14ac:dyDescent="0.25">
      <c r="N262" s="201"/>
    </row>
    <row r="263" spans="2:14" ht="30" x14ac:dyDescent="0.25">
      <c r="B263" s="70" t="s">
        <v>763</v>
      </c>
      <c r="C263" s="70" t="s">
        <v>764</v>
      </c>
      <c r="D263" s="70" t="s">
        <v>765</v>
      </c>
      <c r="E263" s="70" t="s">
        <v>766</v>
      </c>
      <c r="F263" s="70" t="s">
        <v>767</v>
      </c>
      <c r="G263" s="70" t="s">
        <v>768</v>
      </c>
      <c r="N263" s="201"/>
    </row>
    <row r="264" spans="2:14" ht="30" x14ac:dyDescent="0.25">
      <c r="B264" s="15" t="s">
        <v>769</v>
      </c>
      <c r="C264" s="66">
        <v>0</v>
      </c>
      <c r="D264" s="66">
        <v>0.25</v>
      </c>
      <c r="E264" s="66">
        <v>0.5</v>
      </c>
      <c r="F264" s="66">
        <v>0.75</v>
      </c>
      <c r="G264" s="66">
        <v>1</v>
      </c>
      <c r="N264" s="201"/>
    </row>
    <row r="265" spans="2:14" ht="30" x14ac:dyDescent="0.25">
      <c r="B265" s="15" t="s">
        <v>773</v>
      </c>
      <c r="C265" s="66">
        <v>0</v>
      </c>
      <c r="D265" s="66">
        <v>0</v>
      </c>
      <c r="E265" s="67"/>
      <c r="F265" s="67"/>
      <c r="G265" s="67"/>
      <c r="N265" s="201"/>
    </row>
    <row r="266" spans="2:14" x14ac:dyDescent="0.25">
      <c r="N266" s="201"/>
    </row>
    <row r="267" spans="2:14" x14ac:dyDescent="0.25">
      <c r="N267" s="201"/>
    </row>
    <row r="268" spans="2:14" x14ac:dyDescent="0.25">
      <c r="N268" s="201"/>
    </row>
  </sheetData>
  <mergeCells count="47">
    <mergeCell ref="B66:G66"/>
    <mergeCell ref="B2:N2"/>
    <mergeCell ref="B5:G5"/>
    <mergeCell ref="N6:N14"/>
    <mergeCell ref="B17:G17"/>
    <mergeCell ref="N18:N26"/>
    <mergeCell ref="B29:G29"/>
    <mergeCell ref="N30:N38"/>
    <mergeCell ref="B41:G41"/>
    <mergeCell ref="N42:N50"/>
    <mergeCell ref="B53:G53"/>
    <mergeCell ref="I53:N53"/>
    <mergeCell ref="I54:N63"/>
    <mergeCell ref="B139:G139"/>
    <mergeCell ref="N67:N75"/>
    <mergeCell ref="B78:G78"/>
    <mergeCell ref="N79:N88"/>
    <mergeCell ref="B91:G91"/>
    <mergeCell ref="N92:N100"/>
    <mergeCell ref="B103:G103"/>
    <mergeCell ref="N104:N112"/>
    <mergeCell ref="B115:G115"/>
    <mergeCell ref="N116:N124"/>
    <mergeCell ref="B127:G127"/>
    <mergeCell ref="N128:N136"/>
    <mergeCell ref="B67:G68"/>
    <mergeCell ref="B211:G211"/>
    <mergeCell ref="N212:N220"/>
    <mergeCell ref="B223:G223"/>
    <mergeCell ref="N140:N148"/>
    <mergeCell ref="B151:G151"/>
    <mergeCell ref="N152:N160"/>
    <mergeCell ref="B175:G175"/>
    <mergeCell ref="N176:N184"/>
    <mergeCell ref="B187:G187"/>
    <mergeCell ref="B163:G163"/>
    <mergeCell ref="N164:N172"/>
    <mergeCell ref="N188:N196"/>
    <mergeCell ref="B199:G199"/>
    <mergeCell ref="N200:N208"/>
    <mergeCell ref="N260:N268"/>
    <mergeCell ref="B259:G259"/>
    <mergeCell ref="N224:N232"/>
    <mergeCell ref="B235:G235"/>
    <mergeCell ref="N236:N244"/>
    <mergeCell ref="B247:G247"/>
    <mergeCell ref="N248:N256"/>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EF1033-931C-4B93-AEE8-9E1309AAD468}">
  <dimension ref="A1:E43"/>
  <sheetViews>
    <sheetView workbookViewId="0">
      <pane ySplit="2" topLeftCell="A17" activePane="bottomLeft" state="frozen"/>
      <selection activeCell="B1" sqref="B1"/>
      <selection pane="bottomLeft" activeCell="D26" sqref="D26"/>
    </sheetView>
    <sheetView workbookViewId="1"/>
  </sheetViews>
  <sheetFormatPr baseColWidth="10" defaultColWidth="11.42578125" defaultRowHeight="15" x14ac:dyDescent="0.25"/>
  <cols>
    <col min="1" max="1" width="52.7109375" bestFit="1" customWidth="1"/>
    <col min="2" max="2" width="29.5703125" customWidth="1"/>
    <col min="3" max="3" width="27" customWidth="1"/>
    <col min="4" max="4" width="33" customWidth="1"/>
    <col min="5" max="5" width="29.7109375" customWidth="1"/>
  </cols>
  <sheetData>
    <row r="1" spans="1:5" x14ac:dyDescent="0.25">
      <c r="A1" t="s">
        <v>837</v>
      </c>
    </row>
    <row r="2" spans="1:5" s="65" customFormat="1" ht="45" customHeight="1" x14ac:dyDescent="0.25">
      <c r="A2" s="65" t="s">
        <v>838</v>
      </c>
      <c r="B2" s="65" t="s">
        <v>839</v>
      </c>
      <c r="C2" s="65" t="s">
        <v>840</v>
      </c>
      <c r="D2" s="65" t="s">
        <v>841</v>
      </c>
      <c r="E2" s="65" t="s">
        <v>842</v>
      </c>
    </row>
    <row r="3" spans="1:5" x14ac:dyDescent="0.25">
      <c r="A3" t="s">
        <v>843</v>
      </c>
      <c r="B3" s="123">
        <v>4</v>
      </c>
      <c r="C3" s="123">
        <v>0</v>
      </c>
      <c r="D3" s="123" t="s">
        <v>844</v>
      </c>
      <c r="E3" s="123" t="s">
        <v>844</v>
      </c>
    </row>
    <row r="4" spans="1:5" x14ac:dyDescent="0.25">
      <c r="A4" t="s">
        <v>845</v>
      </c>
      <c r="B4" s="123">
        <v>15</v>
      </c>
      <c r="C4" s="123">
        <v>0</v>
      </c>
      <c r="D4" s="123" t="s">
        <v>844</v>
      </c>
      <c r="E4" s="123" t="s">
        <v>844</v>
      </c>
    </row>
    <row r="5" spans="1:5" ht="60" x14ac:dyDescent="0.25">
      <c r="A5" t="s">
        <v>202</v>
      </c>
      <c r="B5" s="123" t="s">
        <v>846</v>
      </c>
      <c r="C5" s="123">
        <f>1+1+13</f>
        <v>15</v>
      </c>
      <c r="D5" s="123" t="s">
        <v>847</v>
      </c>
      <c r="E5" s="123" t="s">
        <v>848</v>
      </c>
    </row>
    <row r="6" spans="1:5" x14ac:dyDescent="0.25">
      <c r="A6" t="s">
        <v>849</v>
      </c>
      <c r="B6" s="123">
        <f>378+132</f>
        <v>510</v>
      </c>
      <c r="C6" s="123">
        <f>106+44</f>
        <v>150</v>
      </c>
      <c r="D6" s="123" t="s">
        <v>850</v>
      </c>
      <c r="E6" s="123" t="s">
        <v>850</v>
      </c>
    </row>
    <row r="7" spans="1:5" x14ac:dyDescent="0.25">
      <c r="A7" t="s">
        <v>851</v>
      </c>
      <c r="B7" s="123">
        <v>0</v>
      </c>
      <c r="C7" s="123">
        <v>0</v>
      </c>
      <c r="D7" s="123" t="s">
        <v>850</v>
      </c>
      <c r="E7" s="123" t="s">
        <v>850</v>
      </c>
    </row>
    <row r="8" spans="1:5" x14ac:dyDescent="0.25">
      <c r="A8" t="s">
        <v>852</v>
      </c>
      <c r="B8" s="123" t="s">
        <v>844</v>
      </c>
      <c r="C8" s="123" t="s">
        <v>844</v>
      </c>
      <c r="D8" s="123" t="s">
        <v>844</v>
      </c>
      <c r="E8" s="123" t="s">
        <v>844</v>
      </c>
    </row>
    <row r="9" spans="1:5" x14ac:dyDescent="0.25">
      <c r="A9" t="s">
        <v>853</v>
      </c>
      <c r="B9" s="123" t="s">
        <v>844</v>
      </c>
      <c r="C9" s="123" t="s">
        <v>844</v>
      </c>
      <c r="D9" s="123" t="s">
        <v>844</v>
      </c>
      <c r="E9" s="123" t="s">
        <v>844</v>
      </c>
    </row>
    <row r="10" spans="1:5" x14ac:dyDescent="0.25">
      <c r="A10" t="s">
        <v>854</v>
      </c>
      <c r="B10" s="123">
        <v>26</v>
      </c>
      <c r="C10" s="123">
        <v>0</v>
      </c>
      <c r="D10" s="123" t="s">
        <v>844</v>
      </c>
      <c r="E10" s="123" t="s">
        <v>844</v>
      </c>
    </row>
    <row r="11" spans="1:5" x14ac:dyDescent="0.25">
      <c r="A11" t="s">
        <v>855</v>
      </c>
      <c r="B11" s="123" t="s">
        <v>844</v>
      </c>
      <c r="C11" s="123" t="s">
        <v>844</v>
      </c>
      <c r="D11" s="123" t="s">
        <v>844</v>
      </c>
      <c r="E11" s="123" t="s">
        <v>844</v>
      </c>
    </row>
    <row r="12" spans="1:5" ht="30" x14ac:dyDescent="0.25">
      <c r="A12" t="s">
        <v>856</v>
      </c>
      <c r="B12" s="123">
        <v>14</v>
      </c>
      <c r="C12" s="123">
        <v>1</v>
      </c>
      <c r="D12" s="123" t="s">
        <v>857</v>
      </c>
      <c r="E12" s="123" t="s">
        <v>858</v>
      </c>
    </row>
    <row r="13" spans="1:5" x14ac:dyDescent="0.25">
      <c r="A13" t="s">
        <v>859</v>
      </c>
      <c r="B13" s="123">
        <v>4</v>
      </c>
      <c r="C13" s="123">
        <v>1</v>
      </c>
      <c r="D13" s="123" t="s">
        <v>860</v>
      </c>
      <c r="E13" s="123">
        <v>1</v>
      </c>
    </row>
    <row r="14" spans="1:5" x14ac:dyDescent="0.25">
      <c r="A14" t="s">
        <v>861</v>
      </c>
      <c r="B14" s="123">
        <v>0</v>
      </c>
      <c r="C14" s="123">
        <v>0</v>
      </c>
      <c r="D14" s="123" t="s">
        <v>844</v>
      </c>
      <c r="E14" s="123" t="s">
        <v>844</v>
      </c>
    </row>
    <row r="15" spans="1:5" ht="45" x14ac:dyDescent="0.25">
      <c r="A15" t="s">
        <v>862</v>
      </c>
      <c r="B15" s="123">
        <v>24</v>
      </c>
      <c r="C15" s="123">
        <v>17</v>
      </c>
      <c r="D15" s="123" t="s">
        <v>863</v>
      </c>
      <c r="E15" s="123" t="s">
        <v>864</v>
      </c>
    </row>
    <row r="16" spans="1:5" x14ac:dyDescent="0.25">
      <c r="A16" t="s">
        <v>865</v>
      </c>
      <c r="B16" s="123">
        <v>4</v>
      </c>
      <c r="C16" s="123">
        <v>4</v>
      </c>
      <c r="D16" s="123">
        <v>0</v>
      </c>
      <c r="E16" s="123" t="s">
        <v>866</v>
      </c>
    </row>
    <row r="17" spans="1:5" x14ac:dyDescent="0.25">
      <c r="A17" t="s">
        <v>867</v>
      </c>
      <c r="B17" s="123">
        <v>3</v>
      </c>
      <c r="C17" s="123">
        <v>1</v>
      </c>
      <c r="D17" s="123" t="s">
        <v>868</v>
      </c>
      <c r="E17" s="123">
        <v>1</v>
      </c>
    </row>
    <row r="18" spans="1:5" x14ac:dyDescent="0.25">
      <c r="A18" t="s">
        <v>869</v>
      </c>
      <c r="B18" s="123">
        <v>2</v>
      </c>
      <c r="C18" s="123">
        <v>1</v>
      </c>
      <c r="D18" s="123" t="s">
        <v>870</v>
      </c>
      <c r="E18" s="123">
        <v>1</v>
      </c>
    </row>
    <row r="19" spans="1:5" x14ac:dyDescent="0.25">
      <c r="A19" t="s">
        <v>871</v>
      </c>
      <c r="B19" s="123">
        <v>3</v>
      </c>
      <c r="C19" s="123">
        <v>1</v>
      </c>
      <c r="D19" s="123" t="s">
        <v>872</v>
      </c>
      <c r="E19" s="123">
        <v>1</v>
      </c>
    </row>
    <row r="20" spans="1:5" x14ac:dyDescent="0.25">
      <c r="A20" t="s">
        <v>873</v>
      </c>
      <c r="B20" s="123">
        <v>2</v>
      </c>
      <c r="C20" s="123">
        <v>1</v>
      </c>
      <c r="D20" s="123">
        <v>4</v>
      </c>
      <c r="E20" s="123">
        <v>1</v>
      </c>
    </row>
    <row r="21" spans="1:5" x14ac:dyDescent="0.25">
      <c r="A21" t="s">
        <v>874</v>
      </c>
      <c r="B21" s="123">
        <v>5</v>
      </c>
      <c r="C21" s="123">
        <v>0</v>
      </c>
      <c r="D21" s="123" t="s">
        <v>875</v>
      </c>
      <c r="E21" s="123">
        <v>0</v>
      </c>
    </row>
    <row r="22" spans="1:5" x14ac:dyDescent="0.25">
      <c r="A22" t="s">
        <v>876</v>
      </c>
      <c r="B22" s="123">
        <v>8</v>
      </c>
      <c r="C22" s="123">
        <v>4</v>
      </c>
      <c r="D22" s="123" t="s">
        <v>877</v>
      </c>
      <c r="E22" s="123" t="s">
        <v>878</v>
      </c>
    </row>
    <row r="23" spans="1:5" x14ac:dyDescent="0.25">
      <c r="A23" t="s">
        <v>879</v>
      </c>
      <c r="B23" s="123">
        <v>0</v>
      </c>
      <c r="C23" s="123">
        <v>2</v>
      </c>
      <c r="D23" s="123"/>
      <c r="E23" s="123"/>
    </row>
    <row r="24" spans="1:5" ht="30" x14ac:dyDescent="0.25">
      <c r="A24" t="s">
        <v>880</v>
      </c>
      <c r="B24" s="123">
        <v>16</v>
      </c>
      <c r="C24" s="123">
        <v>0</v>
      </c>
      <c r="D24" s="123" t="s">
        <v>881</v>
      </c>
      <c r="E24" s="123">
        <v>0</v>
      </c>
    </row>
    <row r="25" spans="1:5" x14ac:dyDescent="0.25">
      <c r="A25" t="s">
        <v>854</v>
      </c>
      <c r="B25" s="123">
        <v>26</v>
      </c>
      <c r="C25" s="123">
        <v>0</v>
      </c>
      <c r="D25" s="123"/>
      <c r="E25" s="123"/>
    </row>
    <row r="26" spans="1:5" x14ac:dyDescent="0.25">
      <c r="A26" t="s">
        <v>882</v>
      </c>
      <c r="B26" s="123">
        <v>1</v>
      </c>
      <c r="C26" s="123">
        <v>0</v>
      </c>
      <c r="D26" s="123" t="s">
        <v>672</v>
      </c>
      <c r="E26" s="123">
        <v>0</v>
      </c>
    </row>
    <row r="27" spans="1:5" x14ac:dyDescent="0.25">
      <c r="A27" t="s">
        <v>883</v>
      </c>
      <c r="B27" s="123">
        <v>3</v>
      </c>
      <c r="C27" s="123">
        <v>0</v>
      </c>
      <c r="D27" s="123" t="s">
        <v>884</v>
      </c>
      <c r="E27" s="123">
        <v>0</v>
      </c>
    </row>
    <row r="28" spans="1:5" x14ac:dyDescent="0.25">
      <c r="A28" t="s">
        <v>885</v>
      </c>
      <c r="B28" s="123">
        <v>1</v>
      </c>
      <c r="C28" s="123">
        <v>0</v>
      </c>
      <c r="D28" s="123">
        <v>0</v>
      </c>
      <c r="E28" s="123" t="s">
        <v>339</v>
      </c>
    </row>
    <row r="29" spans="1:5" ht="45" x14ac:dyDescent="0.25">
      <c r="A29" t="s">
        <v>886</v>
      </c>
      <c r="B29" s="123">
        <v>13</v>
      </c>
      <c r="C29" s="123">
        <v>10</v>
      </c>
      <c r="D29" s="123" t="s">
        <v>887</v>
      </c>
      <c r="E29" s="123" t="s">
        <v>888</v>
      </c>
    </row>
    <row r="30" spans="1:5" x14ac:dyDescent="0.25">
      <c r="A30" t="s">
        <v>889</v>
      </c>
      <c r="B30" s="123">
        <v>6</v>
      </c>
      <c r="C30" s="123">
        <v>0</v>
      </c>
      <c r="D30" s="123" t="s">
        <v>890</v>
      </c>
      <c r="E30" s="123">
        <v>0</v>
      </c>
    </row>
    <row r="31" spans="1:5" x14ac:dyDescent="0.25">
      <c r="A31" t="s">
        <v>891</v>
      </c>
      <c r="B31" s="123">
        <v>5</v>
      </c>
      <c r="C31" s="123">
        <v>0</v>
      </c>
      <c r="D31" s="123" t="s">
        <v>892</v>
      </c>
      <c r="E31" s="123">
        <v>0</v>
      </c>
    </row>
    <row r="32" spans="1:5" x14ac:dyDescent="0.25">
      <c r="A32" t="s">
        <v>893</v>
      </c>
      <c r="B32" s="123">
        <v>4</v>
      </c>
      <c r="C32" s="123">
        <v>0</v>
      </c>
      <c r="D32" s="123" t="s">
        <v>894</v>
      </c>
      <c r="E32" s="123">
        <v>0</v>
      </c>
    </row>
    <row r="33" spans="1:5" x14ac:dyDescent="0.25">
      <c r="A33" t="s">
        <v>895</v>
      </c>
      <c r="B33" s="123">
        <v>2</v>
      </c>
      <c r="C33" s="123">
        <v>0</v>
      </c>
      <c r="D33" s="123" t="s">
        <v>896</v>
      </c>
      <c r="E33" s="123">
        <v>0</v>
      </c>
    </row>
    <row r="34" spans="1:5" x14ac:dyDescent="0.25">
      <c r="A34" t="s">
        <v>897</v>
      </c>
      <c r="B34" s="123">
        <v>0</v>
      </c>
      <c r="C34" s="123">
        <v>0</v>
      </c>
      <c r="D34" s="123">
        <v>0</v>
      </c>
      <c r="E34" s="123">
        <v>0</v>
      </c>
    </row>
    <row r="35" spans="1:5" x14ac:dyDescent="0.25">
      <c r="A35" t="s">
        <v>898</v>
      </c>
      <c r="B35" s="123">
        <v>1</v>
      </c>
      <c r="C35" s="123">
        <v>1</v>
      </c>
      <c r="D35" s="123">
        <v>0</v>
      </c>
      <c r="E35" s="123">
        <v>1</v>
      </c>
    </row>
    <row r="36" spans="1:5" x14ac:dyDescent="0.25">
      <c r="A36" t="s">
        <v>899</v>
      </c>
      <c r="B36" s="123">
        <v>2</v>
      </c>
      <c r="C36" s="123">
        <v>1</v>
      </c>
      <c r="D36" s="123" t="s">
        <v>900</v>
      </c>
      <c r="E36" s="123" t="s">
        <v>901</v>
      </c>
    </row>
    <row r="38" spans="1:5" x14ac:dyDescent="0.25">
      <c r="A38" t="s">
        <v>902</v>
      </c>
      <c r="B38" t="s">
        <v>903</v>
      </c>
    </row>
    <row r="39" spans="1:5" ht="75" x14ac:dyDescent="0.25">
      <c r="A39" t="s">
        <v>904</v>
      </c>
      <c r="B39" s="65" t="s">
        <v>905</v>
      </c>
    </row>
    <row r="40" spans="1:5" ht="75" x14ac:dyDescent="0.25">
      <c r="A40" t="s">
        <v>906</v>
      </c>
      <c r="B40" s="65" t="s">
        <v>907</v>
      </c>
    </row>
    <row r="41" spans="1:5" x14ac:dyDescent="0.25">
      <c r="A41" t="s">
        <v>844</v>
      </c>
      <c r="B41" s="65" t="s">
        <v>908</v>
      </c>
    </row>
    <row r="42" spans="1:5" x14ac:dyDescent="0.25">
      <c r="A42" t="s">
        <v>850</v>
      </c>
      <c r="B42" s="65" t="s">
        <v>119</v>
      </c>
    </row>
    <row r="43" spans="1:5" ht="45" x14ac:dyDescent="0.25">
      <c r="A43" s="124">
        <v>0</v>
      </c>
      <c r="B43" s="65" t="s">
        <v>909</v>
      </c>
    </row>
  </sheetData>
  <pageMargins left="0.7" right="0.7" top="0.75" bottom="0.75" header="0.3" footer="0.3"/>
  <pageSetup orientation="portrait" r:id="rId1"/>
  <tableParts count="2">
    <tablePart r:id="rId2"/>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4C3456-1BFB-4167-9148-00F5DFD3F9BA}">
  <dimension ref="A1:G32"/>
  <sheetViews>
    <sheetView topLeftCell="A19" workbookViewId="0">
      <selection sqref="A1:F1"/>
    </sheetView>
    <sheetView workbookViewId="1">
      <selection sqref="A1:F1"/>
    </sheetView>
  </sheetViews>
  <sheetFormatPr baseColWidth="10" defaultColWidth="11.42578125" defaultRowHeight="15" x14ac:dyDescent="0.25"/>
  <cols>
    <col min="2" max="2" width="36.42578125" customWidth="1"/>
    <col min="5" max="5" width="9.42578125" customWidth="1"/>
    <col min="6" max="6" width="17.28515625" customWidth="1"/>
    <col min="7" max="7" width="47" style="18" customWidth="1"/>
  </cols>
  <sheetData>
    <row r="1" spans="1:7" x14ac:dyDescent="0.25">
      <c r="A1" s="216" t="s">
        <v>910</v>
      </c>
      <c r="B1" s="216"/>
      <c r="C1" s="216"/>
      <c r="D1" s="216"/>
      <c r="E1" s="216"/>
      <c r="F1" s="216"/>
    </row>
    <row r="2" spans="1:7" ht="15" customHeight="1" x14ac:dyDescent="0.25">
      <c r="A2" s="217" t="s">
        <v>911</v>
      </c>
      <c r="B2" s="217"/>
      <c r="C2" s="217"/>
      <c r="D2" s="217"/>
      <c r="E2" s="217"/>
      <c r="F2" s="217"/>
    </row>
    <row r="3" spans="1:7" ht="40.5" customHeight="1" x14ac:dyDescent="0.25">
      <c r="A3" s="217"/>
      <c r="B3" s="217"/>
      <c r="C3" s="217"/>
      <c r="D3" s="217"/>
      <c r="E3" s="217"/>
      <c r="F3" s="217"/>
    </row>
    <row r="4" spans="1:7" x14ac:dyDescent="0.25">
      <c r="A4" s="217"/>
      <c r="B4" s="217"/>
      <c r="C4" s="217"/>
      <c r="D4" s="217"/>
      <c r="E4" s="218"/>
      <c r="F4" s="218"/>
    </row>
    <row r="5" spans="1:7" x14ac:dyDescent="0.25">
      <c r="A5" s="49" t="s">
        <v>78</v>
      </c>
      <c r="B5" s="49" t="s">
        <v>912</v>
      </c>
      <c r="E5" s="219" t="s">
        <v>913</v>
      </c>
      <c r="F5" s="219"/>
      <c r="G5" s="219"/>
    </row>
    <row r="6" spans="1:7" x14ac:dyDescent="0.25">
      <c r="A6" s="48">
        <v>1</v>
      </c>
      <c r="B6" s="15" t="s">
        <v>914</v>
      </c>
      <c r="E6" s="50" t="s">
        <v>78</v>
      </c>
      <c r="F6" s="50" t="s">
        <v>912</v>
      </c>
      <c r="G6" s="51" t="s">
        <v>915</v>
      </c>
    </row>
    <row r="7" spans="1:7" ht="30" x14ac:dyDescent="0.25">
      <c r="A7" s="48">
        <v>2</v>
      </c>
      <c r="B7" s="15" t="s">
        <v>916</v>
      </c>
      <c r="E7" s="52">
        <v>1</v>
      </c>
      <c r="F7" s="57" t="s">
        <v>914</v>
      </c>
      <c r="G7" s="53" t="s">
        <v>917</v>
      </c>
    </row>
    <row r="8" spans="1:7" ht="105" x14ac:dyDescent="0.25">
      <c r="A8" s="48">
        <v>3</v>
      </c>
      <c r="B8" s="15" t="s">
        <v>918</v>
      </c>
      <c r="E8" s="52">
        <v>2</v>
      </c>
      <c r="F8" s="57" t="s">
        <v>916</v>
      </c>
      <c r="G8" s="53" t="s">
        <v>919</v>
      </c>
    </row>
    <row r="9" spans="1:7" ht="121.5" customHeight="1" x14ac:dyDescent="0.25">
      <c r="A9" s="48">
        <v>4</v>
      </c>
      <c r="B9" s="15" t="s">
        <v>920</v>
      </c>
      <c r="E9" s="52">
        <v>3</v>
      </c>
      <c r="F9" s="57" t="s">
        <v>921</v>
      </c>
      <c r="G9" s="53" t="s">
        <v>922</v>
      </c>
    </row>
    <row r="10" spans="1:7" ht="105" x14ac:dyDescent="0.25">
      <c r="A10" s="48">
        <v>5</v>
      </c>
      <c r="B10" s="15" t="s">
        <v>923</v>
      </c>
      <c r="C10" s="54"/>
      <c r="E10" s="52">
        <v>4</v>
      </c>
      <c r="F10" s="57" t="s">
        <v>920</v>
      </c>
      <c r="G10" s="53" t="s">
        <v>924</v>
      </c>
    </row>
    <row r="11" spans="1:7" ht="120" x14ac:dyDescent="0.25">
      <c r="A11" s="48">
        <v>6</v>
      </c>
      <c r="B11" s="15" t="s">
        <v>925</v>
      </c>
      <c r="E11" s="52">
        <v>5</v>
      </c>
      <c r="F11" s="57" t="s">
        <v>926</v>
      </c>
      <c r="G11" s="53" t="s">
        <v>927</v>
      </c>
    </row>
    <row r="12" spans="1:7" ht="120" x14ac:dyDescent="0.25">
      <c r="A12" s="48">
        <v>7</v>
      </c>
      <c r="B12" s="15" t="s">
        <v>928</v>
      </c>
      <c r="E12" s="52">
        <v>6</v>
      </c>
      <c r="F12" s="57" t="s">
        <v>928</v>
      </c>
      <c r="G12" s="53" t="s">
        <v>929</v>
      </c>
    </row>
    <row r="13" spans="1:7" ht="105" x14ac:dyDescent="0.25">
      <c r="A13" s="48">
        <v>8</v>
      </c>
      <c r="B13" s="15" t="s">
        <v>930</v>
      </c>
      <c r="C13" s="54"/>
      <c r="E13" s="52">
        <v>7</v>
      </c>
      <c r="F13" s="57" t="s">
        <v>931</v>
      </c>
      <c r="G13" s="53" t="s">
        <v>932</v>
      </c>
    </row>
    <row r="14" spans="1:7" ht="135" x14ac:dyDescent="0.25">
      <c r="A14" s="48">
        <v>9</v>
      </c>
      <c r="B14" s="15" t="s">
        <v>933</v>
      </c>
      <c r="C14" s="54"/>
      <c r="E14" s="52">
        <v>8</v>
      </c>
      <c r="F14" s="57" t="s">
        <v>934</v>
      </c>
      <c r="G14" s="53" t="s">
        <v>935</v>
      </c>
    </row>
    <row r="15" spans="1:7" ht="30" x14ac:dyDescent="0.25">
      <c r="A15" s="48">
        <v>10</v>
      </c>
      <c r="B15" s="15" t="s">
        <v>936</v>
      </c>
      <c r="E15" s="52">
        <v>9</v>
      </c>
      <c r="F15" s="57" t="s">
        <v>937</v>
      </c>
      <c r="G15" s="53" t="s">
        <v>938</v>
      </c>
    </row>
    <row r="16" spans="1:7" ht="105" x14ac:dyDescent="0.25">
      <c r="A16" s="48">
        <v>11</v>
      </c>
      <c r="B16" s="15" t="s">
        <v>939</v>
      </c>
      <c r="E16" s="52">
        <v>10</v>
      </c>
      <c r="F16" s="57" t="s">
        <v>940</v>
      </c>
      <c r="G16" s="53" t="s">
        <v>941</v>
      </c>
    </row>
    <row r="17" spans="1:7" ht="75" x14ac:dyDescent="0.25">
      <c r="A17" s="48">
        <v>12</v>
      </c>
      <c r="B17" s="15" t="s">
        <v>942</v>
      </c>
      <c r="C17" s="54"/>
      <c r="E17" s="52">
        <v>11</v>
      </c>
      <c r="F17" s="57" t="s">
        <v>943</v>
      </c>
      <c r="G17" s="53" t="s">
        <v>944</v>
      </c>
    </row>
    <row r="18" spans="1:7" ht="240" x14ac:dyDescent="0.25">
      <c r="A18" s="48">
        <v>13</v>
      </c>
      <c r="B18" s="15" t="s">
        <v>937</v>
      </c>
      <c r="E18" s="52">
        <v>12</v>
      </c>
      <c r="F18" s="57" t="s">
        <v>584</v>
      </c>
      <c r="G18" s="53" t="s">
        <v>945</v>
      </c>
    </row>
    <row r="19" spans="1:7" ht="75" x14ac:dyDescent="0.25">
      <c r="A19" s="48">
        <v>14</v>
      </c>
      <c r="B19" s="15" t="s">
        <v>946</v>
      </c>
      <c r="E19" s="52">
        <v>13</v>
      </c>
      <c r="F19" s="57" t="s">
        <v>947</v>
      </c>
      <c r="G19" s="53" t="s">
        <v>948</v>
      </c>
    </row>
    <row r="20" spans="1:7" ht="165" x14ac:dyDescent="0.25">
      <c r="A20" s="48">
        <v>15</v>
      </c>
      <c r="B20" s="15" t="s">
        <v>949</v>
      </c>
      <c r="C20" s="54"/>
      <c r="E20" s="52">
        <v>14</v>
      </c>
      <c r="F20" s="57" t="s">
        <v>950</v>
      </c>
      <c r="G20" s="53" t="s">
        <v>951</v>
      </c>
    </row>
    <row r="21" spans="1:7" ht="105" x14ac:dyDescent="0.25">
      <c r="A21" s="48">
        <v>16</v>
      </c>
      <c r="B21" s="15" t="s">
        <v>952</v>
      </c>
      <c r="C21" s="54"/>
      <c r="E21" s="52">
        <v>15</v>
      </c>
      <c r="F21" s="57" t="s">
        <v>953</v>
      </c>
      <c r="G21" s="53" t="s">
        <v>954</v>
      </c>
    </row>
    <row r="22" spans="1:7" ht="75" x14ac:dyDescent="0.25">
      <c r="A22" s="48">
        <v>17</v>
      </c>
      <c r="B22" s="15" t="s">
        <v>955</v>
      </c>
      <c r="E22" s="52">
        <v>16</v>
      </c>
      <c r="F22" s="57" t="s">
        <v>956</v>
      </c>
      <c r="G22" s="53" t="s">
        <v>957</v>
      </c>
    </row>
    <row r="23" spans="1:7" ht="375" x14ac:dyDescent="0.25">
      <c r="A23" s="48">
        <v>18</v>
      </c>
      <c r="B23" s="15" t="s">
        <v>958</v>
      </c>
      <c r="E23" s="52">
        <v>17</v>
      </c>
      <c r="F23" s="57" t="s">
        <v>959</v>
      </c>
      <c r="G23" s="53" t="s">
        <v>960</v>
      </c>
    </row>
    <row r="24" spans="1:7" ht="60" x14ac:dyDescent="0.25">
      <c r="A24" s="48">
        <v>19</v>
      </c>
      <c r="B24" s="15" t="s">
        <v>947</v>
      </c>
      <c r="E24" s="55">
        <v>18</v>
      </c>
      <c r="F24" s="57" t="s">
        <v>961</v>
      </c>
      <c r="G24" s="53" t="s">
        <v>962</v>
      </c>
    </row>
    <row r="25" spans="1:7" x14ac:dyDescent="0.25">
      <c r="A25" s="48">
        <v>20</v>
      </c>
      <c r="B25" s="15" t="s">
        <v>963</v>
      </c>
    </row>
    <row r="26" spans="1:7" x14ac:dyDescent="0.25">
      <c r="A26" s="48">
        <v>21</v>
      </c>
      <c r="B26" s="15" t="s">
        <v>964</v>
      </c>
    </row>
    <row r="27" spans="1:7" x14ac:dyDescent="0.25">
      <c r="A27" s="48">
        <v>22</v>
      </c>
      <c r="B27" s="15" t="s">
        <v>965</v>
      </c>
      <c r="C27" s="54"/>
    </row>
    <row r="28" spans="1:7" ht="30" x14ac:dyDescent="0.25">
      <c r="A28" s="48">
        <v>23</v>
      </c>
      <c r="B28" s="15" t="s">
        <v>966</v>
      </c>
    </row>
    <row r="29" spans="1:7" x14ac:dyDescent="0.25">
      <c r="A29" s="48">
        <v>24</v>
      </c>
      <c r="B29" s="15" t="s">
        <v>967</v>
      </c>
      <c r="C29" s="56"/>
    </row>
    <row r="30" spans="1:7" x14ac:dyDescent="0.25">
      <c r="A30" s="48">
        <v>25</v>
      </c>
      <c r="B30" s="15" t="s">
        <v>968</v>
      </c>
      <c r="C30" s="54"/>
    </row>
    <row r="31" spans="1:7" ht="30" x14ac:dyDescent="0.25">
      <c r="A31" s="48">
        <v>26</v>
      </c>
      <c r="B31" s="15" t="s">
        <v>969</v>
      </c>
    </row>
    <row r="32" spans="1:7" ht="30" x14ac:dyDescent="0.25">
      <c r="A32" s="48">
        <v>27</v>
      </c>
      <c r="B32" s="15" t="s">
        <v>970</v>
      </c>
      <c r="C32" s="54"/>
    </row>
  </sheetData>
  <mergeCells count="3">
    <mergeCell ref="A1:F1"/>
    <mergeCell ref="A2:F4"/>
    <mergeCell ref="E5:G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22</vt:i4>
      </vt:variant>
    </vt:vector>
  </HeadingPairs>
  <TitlesOfParts>
    <vt:vector size="29" baseType="lpstr">
      <vt:lpstr>Listas</vt:lpstr>
      <vt:lpstr>Instructivo</vt:lpstr>
      <vt:lpstr>Seguimiento Plan de acción</vt:lpstr>
      <vt:lpstr>Informe a1</vt:lpstr>
      <vt:lpstr>Informe a2</vt:lpstr>
      <vt:lpstr>Actividades No realizadas</vt:lpstr>
      <vt:lpstr>Derechos garantizados</vt:lpstr>
      <vt:lpstr>Actividades_Misionales</vt:lpstr>
      <vt:lpstr>Alianzas</vt:lpstr>
      <vt:lpstr>Apropiación_Social_Del_Conocimiento_Y_Del_Patrimonio</vt:lpstr>
      <vt:lpstr>Contabilidad_Y_Presupuesto</vt:lpstr>
      <vt:lpstr>Control_Interno</vt:lpstr>
      <vt:lpstr>Dimensión</vt:lpstr>
      <vt:lpstr>Direccionamiento_Estratégico</vt:lpstr>
      <vt:lpstr>Direccionamiento_Estratégico_Y_Planeación</vt:lpstr>
      <vt:lpstr>Evaluación_De_Resultados</vt:lpstr>
      <vt:lpstr>Evaluación_Independiente</vt:lpstr>
      <vt:lpstr>Formación</vt:lpstr>
      <vt:lpstr>Gestión_Administrativa</vt:lpstr>
      <vt:lpstr>Gestión_Con_Valores_Para_Resultados</vt:lpstr>
      <vt:lpstr>Gestión_Contractual</vt:lpstr>
      <vt:lpstr>Gestión_Del_Conocimiento_Y_La_Innovación</vt:lpstr>
      <vt:lpstr>Gestión_Del_Talento_Humano</vt:lpstr>
      <vt:lpstr>Información_Y_Comunicación</vt:lpstr>
      <vt:lpstr>Información_Y_Comunicación.</vt:lpstr>
      <vt:lpstr>Investigación</vt:lpstr>
      <vt:lpstr>Mejoramiento_Continuo</vt:lpstr>
      <vt:lpstr>PLANES_612</vt:lpstr>
      <vt:lpstr>Talento_Humano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José Daniel Quilaguy Bernal</dc:creator>
  <cp:keywords/>
  <dc:description/>
  <cp:lastModifiedBy>Asbel Jose Herrera Morales</cp:lastModifiedBy>
  <cp:revision/>
  <dcterms:created xsi:type="dcterms:W3CDTF">2020-11-05T01:32:29Z</dcterms:created>
  <dcterms:modified xsi:type="dcterms:W3CDTF">2024-01-31T14:51:28Z</dcterms:modified>
  <cp:category/>
  <cp:contentStatus/>
</cp:coreProperties>
</file>