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asbel.herrera\Downloads\"/>
    </mc:Choice>
  </mc:AlternateContent>
  <xr:revisionPtr revIDLastSave="0" documentId="13_ncr:1_{70996C2D-9FC2-49C8-AEFA-6575A00EA9E4}" xr6:coauthVersionLast="47" xr6:coauthVersionMax="47" xr10:uidLastSave="{00000000-0000-0000-0000-000000000000}"/>
  <bookViews>
    <workbookView xWindow="-120" yWindow="-120" windowWidth="29040" windowHeight="15720" tabRatio="569" firstSheet="2" activeTab="2" xr2:uid="{00000000-000D-0000-FFFF-FFFF00000000}"/>
  </bookViews>
  <sheets>
    <sheet name="Listas" sheetId="15" state="hidden" r:id="rId1"/>
    <sheet name="Instructivo" sheetId="20" state="hidden" r:id="rId2"/>
    <sheet name="Seguimiento Plan de acción" sheetId="30" r:id="rId3"/>
    <sheet name="Informe a1" sheetId="26" r:id="rId4"/>
    <sheet name="Informe a2" sheetId="27" r:id="rId5"/>
    <sheet name="Actividades No realizadas" sheetId="32" state="hidden" r:id="rId6"/>
    <sheet name="Derechos garantizados" sheetId="22" state="hidden" r:id="rId7"/>
  </sheets>
  <externalReferences>
    <externalReference r:id="rId8"/>
    <externalReference r:id="rId9"/>
    <externalReference r:id="rId10"/>
    <externalReference r:id="rId11"/>
  </externalReferences>
  <definedNames>
    <definedName name="_xlnm._FilterDatabase" localSheetId="1" hidden="1">Instructivo!$B$5:$AK$5</definedName>
    <definedName name="_xlnm._FilterDatabase" localSheetId="2" hidden="1">'Seguimiento Plan de acción'!$A$5:$CQ$132</definedName>
    <definedName name="Actividades_Misionales">Listas!$J$2</definedName>
    <definedName name="Alianzas">Listas!$S$2:$S$4</definedName>
    <definedName name="Apropiación_Social_Del_Conocimiento_Y_Del_Patrimonio">Listas!$R$2:$R$5</definedName>
    <definedName name="Contabilidad_Y_Presupuesto">Listas!$W$2:$W$6</definedName>
    <definedName name="Control_Interno">Listas!$I$2</definedName>
    <definedName name="Dim" localSheetId="2">'[1]Plan de acción'!$C$6:$C$149</definedName>
    <definedName name="Dim">#REF!</definedName>
    <definedName name="Dimensión" localSheetId="2">[1]Listas!$B$2:$B$9</definedName>
    <definedName name="Dimensión">Listas!$B$2:$B$9</definedName>
    <definedName name="Direccionamiento_Estratégico">Listas!$M$2:$M$5</definedName>
    <definedName name="Direccionamiento_Estratégico_Y_Planeación">Listas!$D$2:$D$3</definedName>
    <definedName name="Eje_articulador">[2]Listas!$H$14:$H$19</definedName>
    <definedName name="Evaluación_De_Resultados">Listas!$F$2</definedName>
    <definedName name="Evaluación_Independiente">Listas!$X$2:$X$6</definedName>
    <definedName name="Formación">Listas!$P$2:$P$4</definedName>
    <definedName name="Gestión_Administrativa">Listas!$V$2:$V$6</definedName>
    <definedName name="Gestión_Con_Valores_Para_Resultados">Listas!$E$2:$E$9</definedName>
    <definedName name="Gestión_Contractual">Listas!$U$2:$U$3</definedName>
    <definedName name="Gestión_Del_Conocimiento_Y_La_Innovación">Listas!$H$2</definedName>
    <definedName name="Gestión_Del_Talento_Humano">Listas!$O$2:$O$7</definedName>
    <definedName name="Información_Y_Comunicación">Listas!$G$2:$G$4</definedName>
    <definedName name="Información_Y_Comunicación." localSheetId="3">[3]Listas!$T$2:$T$5</definedName>
    <definedName name="Información_Y_Comunicación." localSheetId="4">[3]Listas!$T$2:$T$5</definedName>
    <definedName name="Información_Y_Comunicación.">Listas!$T$2:$T$5</definedName>
    <definedName name="Investigación">Listas!$Q$2:$Q$3</definedName>
    <definedName name="Mejoramiento_Continuo">Listas!$N$2:$N$6</definedName>
    <definedName name="PLANES_612" localSheetId="2">[1]Listas!$C$14:$C$41</definedName>
    <definedName name="PLANES_612">Listas!$C$14:$C$41</definedName>
    <definedName name="Talento_Humano">Listas!$C$2:$C$3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34" i="30" l="1"/>
  <c r="AI134" i="30"/>
  <c r="AH134" i="30"/>
  <c r="AG134" i="30"/>
  <c r="AF134" i="30"/>
  <c r="AE134" i="30"/>
  <c r="AD134" i="30"/>
  <c r="AC134" i="30"/>
  <c r="AB134" i="30"/>
  <c r="AA134" i="30"/>
  <c r="Z134" i="30"/>
  <c r="Y134" i="30"/>
  <c r="AK132" i="30"/>
  <c r="CE132" i="30" s="1"/>
  <c r="CG131" i="30"/>
  <c r="CF131" i="30"/>
  <c r="CE131" i="30"/>
  <c r="CD131" i="30"/>
  <c r="CC131" i="30"/>
  <c r="CB131" i="30"/>
  <c r="CA131" i="30"/>
  <c r="BZ131" i="30"/>
  <c r="AK130" i="30"/>
  <c r="CF130" i="30" s="1"/>
  <c r="CG129" i="30"/>
  <c r="CF129" i="30"/>
  <c r="CE129" i="30"/>
  <c r="CD129" i="30"/>
  <c r="CC129" i="30"/>
  <c r="CB129" i="30"/>
  <c r="CA129" i="30"/>
  <c r="BZ129" i="30"/>
  <c r="AK128" i="30"/>
  <c r="CA128" i="30" s="1"/>
  <c r="AK127" i="30"/>
  <c r="CG127" i="30" s="1"/>
  <c r="CG126" i="30"/>
  <c r="CF126" i="30"/>
  <c r="CE126" i="30"/>
  <c r="CD126" i="30"/>
  <c r="CC126" i="30"/>
  <c r="CB126" i="30"/>
  <c r="CA126" i="30"/>
  <c r="BZ126" i="30"/>
  <c r="AK125" i="30"/>
  <c r="CC125" i="30" s="1"/>
  <c r="CG124" i="30"/>
  <c r="CF124" i="30"/>
  <c r="CE124" i="30"/>
  <c r="CD124" i="30"/>
  <c r="CC124" i="30"/>
  <c r="CB124" i="30"/>
  <c r="CA124" i="30"/>
  <c r="BZ124" i="30"/>
  <c r="AK123" i="30"/>
  <c r="CG123" i="30" s="1"/>
  <c r="AK122" i="30"/>
  <c r="CE122" i="30" s="1"/>
  <c r="CG121" i="30"/>
  <c r="CF121" i="30"/>
  <c r="CE121" i="30"/>
  <c r="CD121" i="30"/>
  <c r="CC121" i="30"/>
  <c r="CB121" i="30"/>
  <c r="CA121" i="30"/>
  <c r="BZ121" i="30"/>
  <c r="AK120" i="30"/>
  <c r="CG120" i="30" s="1"/>
  <c r="CG119" i="30"/>
  <c r="CF119" i="30"/>
  <c r="CE119" i="30"/>
  <c r="CD119" i="30"/>
  <c r="CC119" i="30"/>
  <c r="CB119" i="30"/>
  <c r="CA119" i="30"/>
  <c r="BZ119" i="30"/>
  <c r="AK118" i="30"/>
  <c r="CB118" i="30" s="1"/>
  <c r="AK117" i="30"/>
  <c r="CF117" i="30" s="1"/>
  <c r="AK116" i="30"/>
  <c r="CF116" i="30" s="1"/>
  <c r="CG115" i="30"/>
  <c r="CF115" i="30"/>
  <c r="CE115" i="30"/>
  <c r="CD115" i="30"/>
  <c r="CC115" i="30"/>
  <c r="CB115" i="30"/>
  <c r="CA115" i="30"/>
  <c r="BZ115" i="30"/>
  <c r="AK114" i="30"/>
  <c r="CB114" i="30" s="1"/>
  <c r="AK113" i="30"/>
  <c r="CG113" i="30" s="1"/>
  <c r="AK112" i="30"/>
  <c r="CG112" i="30" s="1"/>
  <c r="AK111" i="30"/>
  <c r="BZ111" i="30" s="1"/>
  <c r="AK110" i="30"/>
  <c r="CB110" i="30" s="1"/>
  <c r="CG109" i="30"/>
  <c r="CF109" i="30"/>
  <c r="CE109" i="30"/>
  <c r="CD109" i="30"/>
  <c r="CC109" i="30"/>
  <c r="CB109" i="30"/>
  <c r="CA109" i="30"/>
  <c r="BZ109" i="30"/>
  <c r="AK108" i="30"/>
  <c r="CG108" i="30" s="1"/>
  <c r="CG107" i="30"/>
  <c r="CF107" i="30"/>
  <c r="CE107" i="30"/>
  <c r="CD107" i="30"/>
  <c r="CC107" i="30"/>
  <c r="CB107" i="30"/>
  <c r="CA107" i="30"/>
  <c r="BZ107" i="30"/>
  <c r="AK106" i="30"/>
  <c r="CF106" i="30" s="1"/>
  <c r="CG105" i="30"/>
  <c r="CF105" i="30"/>
  <c r="CE105" i="30"/>
  <c r="CD105" i="30"/>
  <c r="CC105" i="30"/>
  <c r="CB105" i="30"/>
  <c r="CA105" i="30"/>
  <c r="BZ105" i="30"/>
  <c r="AK104" i="30"/>
  <c r="BZ104" i="30" s="1"/>
  <c r="AK103" i="30"/>
  <c r="CB103" i="30" s="1"/>
  <c r="CG102" i="30"/>
  <c r="CF102" i="30"/>
  <c r="CE102" i="30"/>
  <c r="CD102" i="30"/>
  <c r="CC102" i="30"/>
  <c r="CB102" i="30"/>
  <c r="CA102" i="30"/>
  <c r="BZ102" i="30"/>
  <c r="AK101" i="30"/>
  <c r="CG101" i="30" s="1"/>
  <c r="CG100" i="30"/>
  <c r="CF100" i="30"/>
  <c r="CE100" i="30"/>
  <c r="CD100" i="30"/>
  <c r="CC100" i="30"/>
  <c r="CB100" i="30"/>
  <c r="CA100" i="30"/>
  <c r="BZ100" i="30"/>
  <c r="AK99" i="30"/>
  <c r="CF99" i="30" s="1"/>
  <c r="CG98" i="30"/>
  <c r="CF98" i="30"/>
  <c r="CE98" i="30"/>
  <c r="CD98" i="30"/>
  <c r="CC98" i="30"/>
  <c r="CB98" i="30"/>
  <c r="CA98" i="30"/>
  <c r="BZ98" i="30"/>
  <c r="AK97" i="30"/>
  <c r="CG97" i="30" s="1"/>
  <c r="CG96" i="30"/>
  <c r="CF96" i="30"/>
  <c r="CE96" i="30"/>
  <c r="CD96" i="30"/>
  <c r="CC96" i="30"/>
  <c r="CB96" i="30"/>
  <c r="CA96" i="30"/>
  <c r="BZ96" i="30"/>
  <c r="AK95" i="30"/>
  <c r="CG95" i="30" s="1"/>
  <c r="CG94" i="30"/>
  <c r="CF94" i="30"/>
  <c r="CE94" i="30"/>
  <c r="CD94" i="30"/>
  <c r="CC94" i="30"/>
  <c r="CB94" i="30"/>
  <c r="CA94" i="30"/>
  <c r="BZ94" i="30"/>
  <c r="AK93" i="30"/>
  <c r="CB93" i="30" s="1"/>
  <c r="CG92" i="30"/>
  <c r="CF92" i="30"/>
  <c r="CE92" i="30"/>
  <c r="CD92" i="30"/>
  <c r="CC92" i="30"/>
  <c r="CB92" i="30"/>
  <c r="CA92" i="30"/>
  <c r="BZ92" i="30"/>
  <c r="AK91" i="30"/>
  <c r="CG91" i="30" s="1"/>
  <c r="CG90" i="30"/>
  <c r="CF90" i="30"/>
  <c r="CE90" i="30"/>
  <c r="CD90" i="30"/>
  <c r="CC90" i="30"/>
  <c r="CB90" i="30"/>
  <c r="CA90" i="30"/>
  <c r="BZ90" i="30"/>
  <c r="AK89" i="30"/>
  <c r="CA89" i="30" s="1"/>
  <c r="AK88" i="30"/>
  <c r="CG88" i="30" s="1"/>
  <c r="AK87" i="30"/>
  <c r="CG87" i="30" s="1"/>
  <c r="AK86" i="30"/>
  <c r="CD86" i="30" s="1"/>
  <c r="AK85" i="30"/>
  <c r="CA85" i="30" s="1"/>
  <c r="AK84" i="30"/>
  <c r="CG84" i="30" s="1"/>
  <c r="AK83" i="30"/>
  <c r="CG83" i="30" s="1"/>
  <c r="AK82" i="30"/>
  <c r="CD82" i="30" s="1"/>
  <c r="CG81" i="30"/>
  <c r="CF81" i="30"/>
  <c r="CE81" i="30"/>
  <c r="CD81" i="30"/>
  <c r="CC81" i="30"/>
  <c r="CB81" i="30"/>
  <c r="CA81" i="30"/>
  <c r="BZ81" i="30"/>
  <c r="AK80" i="30"/>
  <c r="CE80" i="30" s="1"/>
  <c r="AK79" i="30"/>
  <c r="BZ79" i="30" s="1"/>
  <c r="AK78" i="30"/>
  <c r="CG78" i="30" s="1"/>
  <c r="AK77" i="30"/>
  <c r="CF77" i="30" s="1"/>
  <c r="AK76" i="30"/>
  <c r="CE76" i="30" s="1"/>
  <c r="AK75" i="30"/>
  <c r="BZ75" i="30" s="1"/>
  <c r="AK74" i="30"/>
  <c r="CA74" i="30" s="1"/>
  <c r="AK73" i="30"/>
  <c r="CF73" i="30" s="1"/>
  <c r="AK72" i="30"/>
  <c r="CE72" i="30" s="1"/>
  <c r="CG71" i="30"/>
  <c r="CF71" i="30"/>
  <c r="CE71" i="30"/>
  <c r="CD71" i="30"/>
  <c r="CC71" i="30"/>
  <c r="CB71" i="30"/>
  <c r="CA71" i="30"/>
  <c r="BZ71" i="30"/>
  <c r="AK70" i="30"/>
  <c r="CB70" i="30" s="1"/>
  <c r="AK69" i="30"/>
  <c r="CG69" i="30" s="1"/>
  <c r="AK68" i="30"/>
  <c r="CG68" i="30" s="1"/>
  <c r="AK67" i="30"/>
  <c r="CG67" i="30" s="1"/>
  <c r="AK66" i="30"/>
  <c r="CB66" i="30" s="1"/>
  <c r="CG65" i="30"/>
  <c r="CF65" i="30"/>
  <c r="CE65" i="30"/>
  <c r="CD65" i="30"/>
  <c r="CC65" i="30"/>
  <c r="CB65" i="30"/>
  <c r="CA65" i="30"/>
  <c r="BZ65" i="30"/>
  <c r="AK64" i="30"/>
  <c r="CG64" i="30" s="1"/>
  <c r="AK63" i="30"/>
  <c r="CD63" i="30" s="1"/>
  <c r="CG62" i="30"/>
  <c r="CF62" i="30"/>
  <c r="CE62" i="30"/>
  <c r="CD62" i="30"/>
  <c r="CC62" i="30"/>
  <c r="CB62" i="30"/>
  <c r="CA62" i="30"/>
  <c r="BZ62" i="30"/>
  <c r="AK61" i="30"/>
  <c r="CE61" i="30" s="1"/>
  <c r="CG60" i="30"/>
  <c r="CF60" i="30"/>
  <c r="CE60" i="30"/>
  <c r="CD60" i="30"/>
  <c r="CC60" i="30"/>
  <c r="CB60" i="30"/>
  <c r="CA60" i="30"/>
  <c r="BZ60" i="30"/>
  <c r="AK59" i="30"/>
  <c r="CB59" i="30" s="1"/>
  <c r="AK58" i="30"/>
  <c r="CG58" i="30" s="1"/>
  <c r="AK57" i="30"/>
  <c r="CG57" i="30" s="1"/>
  <c r="AK56" i="30"/>
  <c r="CG56" i="30" s="1"/>
  <c r="AK55" i="30"/>
  <c r="CB55" i="30" s="1"/>
  <c r="AK54" i="30"/>
  <c r="CG54" i="30" s="1"/>
  <c r="AK53" i="30"/>
  <c r="CG53" i="30" s="1"/>
  <c r="AK52" i="30"/>
  <c r="CD52" i="30" s="1"/>
  <c r="AK51" i="30"/>
  <c r="CB51" i="30" s="1"/>
  <c r="CG50" i="30"/>
  <c r="CF50" i="30"/>
  <c r="CE50" i="30"/>
  <c r="CD50" i="30"/>
  <c r="CC50" i="30"/>
  <c r="CB50" i="30"/>
  <c r="CA50" i="30"/>
  <c r="BZ50" i="30"/>
  <c r="AK49" i="30"/>
  <c r="CG49" i="30" s="1"/>
  <c r="AK48" i="30"/>
  <c r="CD48" i="30" s="1"/>
  <c r="AK47" i="30"/>
  <c r="CA47" i="30" s="1"/>
  <c r="CG46" i="30"/>
  <c r="CF46" i="30"/>
  <c r="CE46" i="30"/>
  <c r="CD46" i="30"/>
  <c r="CC46" i="30"/>
  <c r="CB46" i="30"/>
  <c r="CA46" i="30"/>
  <c r="BZ46" i="30"/>
  <c r="AK45" i="30"/>
  <c r="CB45" i="30" s="1"/>
  <c r="CG44" i="30"/>
  <c r="CF44" i="30"/>
  <c r="CE44" i="30"/>
  <c r="CD44" i="30"/>
  <c r="CC44" i="30"/>
  <c r="CB44" i="30"/>
  <c r="CA44" i="30"/>
  <c r="BZ44" i="30"/>
  <c r="AK43" i="30"/>
  <c r="CG43" i="30" s="1"/>
  <c r="AK42" i="30"/>
  <c r="CG42" i="30" s="1"/>
  <c r="CG41" i="30"/>
  <c r="CF41" i="30"/>
  <c r="CE41" i="30"/>
  <c r="CD41" i="30"/>
  <c r="CC41" i="30"/>
  <c r="CB41" i="30"/>
  <c r="CA41" i="30"/>
  <c r="BZ41" i="30"/>
  <c r="AK40" i="30"/>
  <c r="CA40" i="30" s="1"/>
  <c r="AK39" i="30"/>
  <c r="CA39" i="30" s="1"/>
  <c r="AK38" i="30"/>
  <c r="CG38" i="30" s="1"/>
  <c r="AK37" i="30"/>
  <c r="CD37" i="30" s="1"/>
  <c r="CG36" i="30"/>
  <c r="CF36" i="30"/>
  <c r="CE36" i="30"/>
  <c r="CD36" i="30"/>
  <c r="CC36" i="30"/>
  <c r="CB36" i="30"/>
  <c r="CA36" i="30"/>
  <c r="BZ36" i="30"/>
  <c r="AK35" i="30"/>
  <c r="CE35" i="30" s="1"/>
  <c r="AK34" i="30"/>
  <c r="CB34" i="30" s="1"/>
  <c r="AK33" i="30"/>
  <c r="CG33" i="30" s="1"/>
  <c r="AK32" i="30"/>
  <c r="CF32" i="30" s="1"/>
  <c r="CG31" i="30"/>
  <c r="CF31" i="30"/>
  <c r="CE31" i="30"/>
  <c r="CD31" i="30"/>
  <c r="CC31" i="30"/>
  <c r="CB31" i="30"/>
  <c r="CA31" i="30"/>
  <c r="BZ31" i="30"/>
  <c r="AK30" i="30"/>
  <c r="CA30" i="30" s="1"/>
  <c r="AK29" i="30"/>
  <c r="CB29" i="30" s="1"/>
  <c r="AK28" i="30"/>
  <c r="CG28" i="30" s="1"/>
  <c r="CG27" i="30"/>
  <c r="CF27" i="30"/>
  <c r="CE27" i="30"/>
  <c r="CD27" i="30"/>
  <c r="CC27" i="30"/>
  <c r="CB27" i="30"/>
  <c r="CA27" i="30"/>
  <c r="BZ27" i="30"/>
  <c r="AK26" i="30"/>
  <c r="CB26" i="30" s="1"/>
  <c r="AK25" i="30"/>
  <c r="CE25" i="30" s="1"/>
  <c r="AK24" i="30"/>
  <c r="CE24" i="30" s="1"/>
  <c r="CG23" i="30"/>
  <c r="CF23" i="30"/>
  <c r="CE23" i="30"/>
  <c r="CD23" i="30"/>
  <c r="CC23" i="30"/>
  <c r="CB23" i="30"/>
  <c r="CA23" i="30"/>
  <c r="BZ23" i="30"/>
  <c r="AK22" i="30"/>
  <c r="CF22" i="30" s="1"/>
  <c r="AK21" i="30"/>
  <c r="CE21" i="30" s="1"/>
  <c r="CG20" i="30"/>
  <c r="CF20" i="30"/>
  <c r="CE20" i="30"/>
  <c r="CD20" i="30"/>
  <c r="CC20" i="30"/>
  <c r="CB20" i="30"/>
  <c r="CA20" i="30"/>
  <c r="BZ20" i="30"/>
  <c r="AK19" i="30"/>
  <c r="CB19" i="30" s="1"/>
  <c r="CG18" i="30"/>
  <c r="CF18" i="30"/>
  <c r="CE18" i="30"/>
  <c r="CD18" i="30"/>
  <c r="CC18" i="30"/>
  <c r="CB18" i="30"/>
  <c r="CA18" i="30"/>
  <c r="BZ18" i="30"/>
  <c r="AK17" i="30"/>
  <c r="CG17" i="30" s="1"/>
  <c r="CG16" i="30"/>
  <c r="CF16" i="30"/>
  <c r="CE16" i="30"/>
  <c r="CD16" i="30"/>
  <c r="CC16" i="30"/>
  <c r="CB16" i="30"/>
  <c r="CA16" i="30"/>
  <c r="BZ16" i="30"/>
  <c r="AK15" i="30"/>
  <c r="CF15" i="30" s="1"/>
  <c r="AK14" i="30"/>
  <c r="CE14" i="30" s="1"/>
  <c r="CG13" i="30"/>
  <c r="CF13" i="30"/>
  <c r="CE13" i="30"/>
  <c r="CD13" i="30"/>
  <c r="CC13" i="30"/>
  <c r="CB13" i="30"/>
  <c r="CA13" i="30"/>
  <c r="BZ13" i="30"/>
  <c r="AK12" i="30"/>
  <c r="CB12" i="30" s="1"/>
  <c r="CG11" i="30"/>
  <c r="CF11" i="30"/>
  <c r="CE11" i="30"/>
  <c r="CD11" i="30"/>
  <c r="CC11" i="30"/>
  <c r="CB11" i="30"/>
  <c r="CA11" i="30"/>
  <c r="BZ11" i="30"/>
  <c r="AK10" i="30"/>
  <c r="CG10" i="30" s="1"/>
  <c r="AK9" i="30"/>
  <c r="CD9" i="30" s="1"/>
  <c r="CG8" i="30"/>
  <c r="CF8" i="30"/>
  <c r="CE8" i="30"/>
  <c r="CD8" i="30"/>
  <c r="CC8" i="30"/>
  <c r="CB8" i="30"/>
  <c r="CA8" i="30"/>
  <c r="BZ8" i="30"/>
  <c r="AK7" i="30"/>
  <c r="CE7" i="30" s="1"/>
  <c r="CG6" i="30"/>
  <c r="CF6" i="30"/>
  <c r="CE6" i="30"/>
  <c r="CD6" i="30"/>
  <c r="CC6" i="30"/>
  <c r="CB6" i="30"/>
  <c r="CA6" i="30"/>
  <c r="BZ6" i="30"/>
  <c r="CE59" i="30" l="1"/>
  <c r="CB117" i="30"/>
  <c r="CD93" i="30"/>
  <c r="CF125" i="30"/>
  <c r="CG122" i="30"/>
  <c r="BZ117" i="30"/>
  <c r="BZ69" i="30"/>
  <c r="CC117" i="30"/>
  <c r="CF93" i="30"/>
  <c r="CD117" i="30"/>
  <c r="CG99" i="30"/>
  <c r="CB111" i="30"/>
  <c r="BZ93" i="30"/>
  <c r="CD111" i="30"/>
  <c r="CC111" i="30"/>
  <c r="CA93" i="30"/>
  <c r="CG111" i="30"/>
  <c r="CC93" i="30"/>
  <c r="CE125" i="30"/>
  <c r="CE93" i="30"/>
  <c r="BZ32" i="30"/>
  <c r="CG93" i="30"/>
  <c r="CB25" i="30"/>
  <c r="CF74" i="30"/>
  <c r="CG117" i="30"/>
  <c r="CA69" i="30"/>
  <c r="CF25" i="30"/>
  <c r="CD15" i="30"/>
  <c r="CC79" i="30"/>
  <c r="CG104" i="30"/>
  <c r="CD125" i="30"/>
  <c r="BZ35" i="30"/>
  <c r="CB69" i="30"/>
  <c r="CG125" i="30"/>
  <c r="CB128" i="30"/>
  <c r="CA35" i="30"/>
  <c r="CC69" i="30"/>
  <c r="CG15" i="30"/>
  <c r="CC104" i="30"/>
  <c r="CE111" i="30"/>
  <c r="CA104" i="30"/>
  <c r="CB104" i="30"/>
  <c r="CE47" i="30"/>
  <c r="CD104" i="30"/>
  <c r="CF111" i="30"/>
  <c r="CE104" i="30"/>
  <c r="CC25" i="30"/>
  <c r="CB32" i="30"/>
  <c r="CB79" i="30"/>
  <c r="CF104" i="30"/>
  <c r="BZ125" i="30"/>
  <c r="CG22" i="30"/>
  <c r="CB28" i="30"/>
  <c r="CA34" i="30"/>
  <c r="CE52" i="30"/>
  <c r="BZ58" i="30"/>
  <c r="BZ72" i="30"/>
  <c r="CG74" i="30"/>
  <c r="CE86" i="30"/>
  <c r="BZ97" i="30"/>
  <c r="CA58" i="30"/>
  <c r="CD34" i="30"/>
  <c r="CF72" i="30"/>
  <c r="CB97" i="30"/>
  <c r="CC28" i="30"/>
  <c r="CF52" i="30"/>
  <c r="CA72" i="30"/>
  <c r="CG86" i="30"/>
  <c r="CA97" i="30"/>
  <c r="CB58" i="30"/>
  <c r="CE70" i="30"/>
  <c r="CC29" i="30"/>
  <c r="CE34" i="30"/>
  <c r="CC58" i="30"/>
  <c r="BZ61" i="30"/>
  <c r="CC66" i="30"/>
  <c r="CG72" i="30"/>
  <c r="CG75" i="30"/>
  <c r="CD79" i="30"/>
  <c r="CC97" i="30"/>
  <c r="CE29" i="30"/>
  <c r="CB47" i="30"/>
  <c r="CA61" i="30"/>
  <c r="CG63" i="30"/>
  <c r="CE66" i="30"/>
  <c r="CE79" i="30"/>
  <c r="CD97" i="30"/>
  <c r="CG52" i="30"/>
  <c r="CF75" i="30"/>
  <c r="CF29" i="30"/>
  <c r="CF61" i="30"/>
  <c r="CG61" i="30"/>
  <c r="BZ74" i="30"/>
  <c r="BZ77" i="30"/>
  <c r="BZ80" i="30"/>
  <c r="CG45" i="30"/>
  <c r="BZ15" i="30"/>
  <c r="BZ19" i="30"/>
  <c r="CG30" i="30"/>
  <c r="CC32" i="30"/>
  <c r="CD35" i="30"/>
  <c r="CG37" i="30"/>
  <c r="CE48" i="30"/>
  <c r="BZ51" i="30"/>
  <c r="CE55" i="30"/>
  <c r="CB74" i="30"/>
  <c r="CA77" i="30"/>
  <c r="CA80" i="30"/>
  <c r="CG82" i="30"/>
  <c r="BZ113" i="30"/>
  <c r="CF66" i="30"/>
  <c r="CC55" i="30"/>
  <c r="CA15" i="30"/>
  <c r="CC19" i="30"/>
  <c r="CA21" i="30"/>
  <c r="CD32" i="30"/>
  <c r="CF35" i="30"/>
  <c r="CG48" i="30"/>
  <c r="CC51" i="30"/>
  <c r="CF55" i="30"/>
  <c r="CC74" i="30"/>
  <c r="CC77" i="30"/>
  <c r="CF80" i="30"/>
  <c r="CA113" i="30"/>
  <c r="CB15" i="30"/>
  <c r="CE19" i="30"/>
  <c r="CD21" i="30"/>
  <c r="CG32" i="30"/>
  <c r="CG35" i="30"/>
  <c r="CE51" i="30"/>
  <c r="CD74" i="30"/>
  <c r="CD77" i="30"/>
  <c r="CG80" i="30"/>
  <c r="CC113" i="30"/>
  <c r="CC34" i="30"/>
  <c r="CC15" i="30"/>
  <c r="CF19" i="30"/>
  <c r="CF21" i="30"/>
  <c r="CF51" i="30"/>
  <c r="CE74" i="30"/>
  <c r="CG77" i="30"/>
  <c r="CA111" i="30"/>
  <c r="CF113" i="30"/>
  <c r="CA125" i="30"/>
  <c r="BZ21" i="30"/>
  <c r="BZ29" i="30"/>
  <c r="CA79" i="30"/>
  <c r="CA88" i="30"/>
  <c r="CF122" i="30"/>
  <c r="BZ76" i="30"/>
  <c r="BZ132" i="30"/>
  <c r="CB40" i="30"/>
  <c r="BZ56" i="30"/>
  <c r="BZ67" i="30"/>
  <c r="CA76" i="30"/>
  <c r="CC114" i="30"/>
  <c r="BZ12" i="30"/>
  <c r="CD76" i="30"/>
  <c r="CA78" i="30"/>
  <c r="CB85" i="30"/>
  <c r="CE89" i="30"/>
  <c r="BZ106" i="30"/>
  <c r="BZ110" i="30"/>
  <c r="CD114" i="30"/>
  <c r="BZ116" i="30"/>
  <c r="BZ118" i="30"/>
  <c r="CB132" i="30"/>
  <c r="CA67" i="30"/>
  <c r="CF7" i="30"/>
  <c r="BZ30" i="30"/>
  <c r="CE40" i="30"/>
  <c r="CA106" i="30"/>
  <c r="CC132" i="30"/>
  <c r="CE12" i="30"/>
  <c r="CA14" i="30"/>
  <c r="BZ22" i="30"/>
  <c r="CC26" i="30"/>
  <c r="CB30" i="30"/>
  <c r="CB33" i="30"/>
  <c r="CG34" i="30"/>
  <c r="CB43" i="30"/>
  <c r="CA45" i="30"/>
  <c r="BZ52" i="30"/>
  <c r="CB54" i="30"/>
  <c r="CC56" i="30"/>
  <c r="CC67" i="30"/>
  <c r="CD73" i="30"/>
  <c r="CA75" i="30"/>
  <c r="CG76" i="30"/>
  <c r="CC78" i="30"/>
  <c r="CG79" i="30"/>
  <c r="CE85" i="30"/>
  <c r="CE97" i="30"/>
  <c r="BZ99" i="30"/>
  <c r="BZ103" i="30"/>
  <c r="CB106" i="30"/>
  <c r="CD110" i="30"/>
  <c r="CF114" i="30"/>
  <c r="CD116" i="30"/>
  <c r="CC118" i="30"/>
  <c r="BZ122" i="30"/>
  <c r="CD128" i="30"/>
  <c r="CD132" i="30"/>
  <c r="BZ73" i="30"/>
  <c r="CA84" i="30"/>
  <c r="BZ114" i="30"/>
  <c r="CA7" i="30"/>
  <c r="BZ26" i="30"/>
  <c r="BZ78" i="30"/>
  <c r="CA127" i="30"/>
  <c r="CD7" i="30"/>
  <c r="BZ33" i="30"/>
  <c r="CA43" i="30"/>
  <c r="CA54" i="30"/>
  <c r="CF79" i="30"/>
  <c r="CG7" i="30"/>
  <c r="CF12" i="30"/>
  <c r="CD14" i="30"/>
  <c r="CA22" i="30"/>
  <c r="CD26" i="30"/>
  <c r="BZ28" i="30"/>
  <c r="CC30" i="30"/>
  <c r="CC33" i="30"/>
  <c r="CC43" i="30"/>
  <c r="CC45" i="30"/>
  <c r="CA52" i="30"/>
  <c r="CC54" i="30"/>
  <c r="CD56" i="30"/>
  <c r="BZ59" i="30"/>
  <c r="CD67" i="30"/>
  <c r="BZ70" i="30"/>
  <c r="CG73" i="30"/>
  <c r="CB75" i="30"/>
  <c r="CD78" i="30"/>
  <c r="CF97" i="30"/>
  <c r="CA99" i="30"/>
  <c r="CC103" i="30"/>
  <c r="CC106" i="30"/>
  <c r="CE110" i="30"/>
  <c r="CG116" i="30"/>
  <c r="CD118" i="30"/>
  <c r="CA122" i="30"/>
  <c r="CE128" i="30"/>
  <c r="CF132" i="30"/>
  <c r="BZ7" i="30"/>
  <c r="CA95" i="30"/>
  <c r="CA132" i="30"/>
  <c r="BZ43" i="30"/>
  <c r="BZ54" i="30"/>
  <c r="CF34" i="30"/>
  <c r="CB56" i="30"/>
  <c r="CB67" i="30"/>
  <c r="CC73" i="30"/>
  <c r="CB78" i="30"/>
  <c r="CF14" i="30"/>
  <c r="CB22" i="30"/>
  <c r="CE26" i="30"/>
  <c r="CD30" i="30"/>
  <c r="CD33" i="30"/>
  <c r="CF43" i="30"/>
  <c r="CD45" i="30"/>
  <c r="CB52" i="30"/>
  <c r="CF54" i="30"/>
  <c r="CE56" i="30"/>
  <c r="CC59" i="30"/>
  <c r="CE67" i="30"/>
  <c r="CC70" i="30"/>
  <c r="CC75" i="30"/>
  <c r="CE78" i="30"/>
  <c r="CB99" i="30"/>
  <c r="CE103" i="30"/>
  <c r="CD106" i="30"/>
  <c r="CF110" i="30"/>
  <c r="CE118" i="30"/>
  <c r="CA120" i="30"/>
  <c r="CB122" i="30"/>
  <c r="CG132" i="30"/>
  <c r="CD89" i="30"/>
  <c r="CE9" i="30"/>
  <c r="CG21" i="30"/>
  <c r="CD40" i="30"/>
  <c r="CC12" i="30"/>
  <c r="CF58" i="30"/>
  <c r="CF69" i="30"/>
  <c r="CF76" i="30"/>
  <c r="CD85" i="30"/>
  <c r="CE114" i="30"/>
  <c r="CA116" i="30"/>
  <c r="CA118" i="30"/>
  <c r="CG14" i="30"/>
  <c r="CC22" i="30"/>
  <c r="CF26" i="30"/>
  <c r="CE30" i="30"/>
  <c r="CE33" i="30"/>
  <c r="CE45" i="30"/>
  <c r="CC52" i="30"/>
  <c r="CF56" i="30"/>
  <c r="CF67" i="30"/>
  <c r="CD75" i="30"/>
  <c r="CF78" i="30"/>
  <c r="CC99" i="30"/>
  <c r="CF103" i="30"/>
  <c r="CG106" i="30"/>
  <c r="CF118" i="30"/>
  <c r="CC122" i="30"/>
  <c r="CA26" i="30"/>
  <c r="CA56" i="30"/>
  <c r="CB73" i="30"/>
  <c r="CG9" i="30"/>
  <c r="BZ14" i="30"/>
  <c r="CA33" i="30"/>
  <c r="CC110" i="30"/>
  <c r="CD22" i="30"/>
  <c r="BZ25" i="30"/>
  <c r="CF28" i="30"/>
  <c r="CF30" i="30"/>
  <c r="CA32" i="30"/>
  <c r="CF33" i="30"/>
  <c r="CE37" i="30"/>
  <c r="CF45" i="30"/>
  <c r="CD47" i="30"/>
  <c r="BZ55" i="30"/>
  <c r="CF59" i="30"/>
  <c r="CD61" i="30"/>
  <c r="CE63" i="30"/>
  <c r="BZ66" i="30"/>
  <c r="CF70" i="30"/>
  <c r="CD72" i="30"/>
  <c r="CE75" i="30"/>
  <c r="CB77" i="30"/>
  <c r="CD80" i="30"/>
  <c r="CE82" i="30"/>
  <c r="CD99" i="30"/>
  <c r="CB113" i="30"/>
  <c r="CA117" i="30"/>
  <c r="CG118" i="30"/>
  <c r="CD122" i="30"/>
  <c r="CB89" i="30"/>
  <c r="CA73" i="30"/>
  <c r="CF9" i="30"/>
  <c r="CD12" i="30"/>
  <c r="CD19" i="30"/>
  <c r="CA25" i="30"/>
  <c r="CA28" i="30"/>
  <c r="CD29" i="30"/>
  <c r="CF37" i="30"/>
  <c r="BZ39" i="30"/>
  <c r="CC40" i="30"/>
  <c r="CC47" i="30"/>
  <c r="CF48" i="30"/>
  <c r="CD51" i="30"/>
  <c r="CD55" i="30"/>
  <c r="CD59" i="30"/>
  <c r="CF63" i="30"/>
  <c r="CD66" i="30"/>
  <c r="CD70" i="30"/>
  <c r="CF82" i="30"/>
  <c r="BZ84" i="30"/>
  <c r="CC85" i="30"/>
  <c r="CF86" i="30"/>
  <c r="BZ88" i="30"/>
  <c r="CC89" i="30"/>
  <c r="BZ95" i="30"/>
  <c r="CD103" i="30"/>
  <c r="BZ120" i="30"/>
  <c r="BZ127" i="30"/>
  <c r="CC128" i="30"/>
  <c r="AK134" i="30"/>
  <c r="BZ42" i="30"/>
  <c r="BZ68" i="30"/>
  <c r="CB88" i="30"/>
  <c r="CB95" i="30"/>
  <c r="BZ123" i="30"/>
  <c r="CB7" i="30"/>
  <c r="BZ10" i="30"/>
  <c r="CG12" i="30"/>
  <c r="CB14" i="30"/>
  <c r="CE15" i="30"/>
  <c r="BZ17" i="30"/>
  <c r="CG19" i="30"/>
  <c r="CB21" i="30"/>
  <c r="CE22" i="30"/>
  <c r="BZ24" i="30"/>
  <c r="CD25" i="30"/>
  <c r="CD28" i="30"/>
  <c r="CG29" i="30"/>
  <c r="CE32" i="30"/>
  <c r="CB35" i="30"/>
  <c r="BZ38" i="30"/>
  <c r="CC39" i="30"/>
  <c r="CF40" i="30"/>
  <c r="CA42" i="30"/>
  <c r="CD43" i="30"/>
  <c r="CF47" i="30"/>
  <c r="BZ49" i="30"/>
  <c r="CG51" i="30"/>
  <c r="CA53" i="30"/>
  <c r="CD54" i="30"/>
  <c r="CG55" i="30"/>
  <c r="CA57" i="30"/>
  <c r="CD58" i="30"/>
  <c r="CG59" i="30"/>
  <c r="CB61" i="30"/>
  <c r="BZ64" i="30"/>
  <c r="CG66" i="30"/>
  <c r="CA68" i="30"/>
  <c r="CD69" i="30"/>
  <c r="CG70" i="30"/>
  <c r="CB72" i="30"/>
  <c r="CE73" i="30"/>
  <c r="CB76" i="30"/>
  <c r="CE77" i="30"/>
  <c r="CB80" i="30"/>
  <c r="BZ83" i="30"/>
  <c r="CC84" i="30"/>
  <c r="CF85" i="30"/>
  <c r="BZ87" i="30"/>
  <c r="CC88" i="30"/>
  <c r="CF89" i="30"/>
  <c r="CA91" i="30"/>
  <c r="CC95" i="30"/>
  <c r="CE99" i="30"/>
  <c r="BZ101" i="30"/>
  <c r="CG103" i="30"/>
  <c r="CE106" i="30"/>
  <c r="BZ108" i="30"/>
  <c r="CG110" i="30"/>
  <c r="CA112" i="30"/>
  <c r="CD113" i="30"/>
  <c r="CG114" i="30"/>
  <c r="CB116" i="30"/>
  <c r="CE117" i="30"/>
  <c r="CC120" i="30"/>
  <c r="CA123" i="30"/>
  <c r="CC127" i="30"/>
  <c r="CF128" i="30"/>
  <c r="CA130" i="30"/>
  <c r="CB39" i="30"/>
  <c r="BZ53" i="30"/>
  <c r="BZ57" i="30"/>
  <c r="CB84" i="30"/>
  <c r="BZ91" i="30"/>
  <c r="BZ112" i="30"/>
  <c r="CB120" i="30"/>
  <c r="CB127" i="30"/>
  <c r="BZ130" i="30"/>
  <c r="CC7" i="30"/>
  <c r="CA10" i="30"/>
  <c r="CC14" i="30"/>
  <c r="CA17" i="30"/>
  <c r="CC21" i="30"/>
  <c r="CA24" i="30"/>
  <c r="CE28" i="30"/>
  <c r="BZ34" i="30"/>
  <c r="CC35" i="30"/>
  <c r="CA38" i="30"/>
  <c r="CD39" i="30"/>
  <c r="CG40" i="30"/>
  <c r="CB42" i="30"/>
  <c r="CE43" i="30"/>
  <c r="BZ45" i="30"/>
  <c r="CG47" i="30"/>
  <c r="CA49" i="30"/>
  <c r="CB53" i="30"/>
  <c r="CE54" i="30"/>
  <c r="CB57" i="30"/>
  <c r="CE58" i="30"/>
  <c r="CC61" i="30"/>
  <c r="CA64" i="30"/>
  <c r="CB68" i="30"/>
  <c r="CE69" i="30"/>
  <c r="CC72" i="30"/>
  <c r="CC76" i="30"/>
  <c r="CC80" i="30"/>
  <c r="CA83" i="30"/>
  <c r="CD84" i="30"/>
  <c r="CG85" i="30"/>
  <c r="CA87" i="30"/>
  <c r="CD88" i="30"/>
  <c r="CG89" i="30"/>
  <c r="CB91" i="30"/>
  <c r="CD95" i="30"/>
  <c r="CA101" i="30"/>
  <c r="CA108" i="30"/>
  <c r="CB112" i="30"/>
  <c r="CE113" i="30"/>
  <c r="CC116" i="30"/>
  <c r="CD120" i="30"/>
  <c r="CB123" i="30"/>
  <c r="CD127" i="30"/>
  <c r="CG128" i="30"/>
  <c r="CB130" i="30"/>
  <c r="CC130" i="30"/>
  <c r="CE39" i="30"/>
  <c r="CE84" i="30"/>
  <c r="CB87" i="30"/>
  <c r="CC91" i="30"/>
  <c r="CE95" i="30"/>
  <c r="CB101" i="30"/>
  <c r="CB108" i="30"/>
  <c r="CC112" i="30"/>
  <c r="CE120" i="30"/>
  <c r="CC123" i="30"/>
  <c r="CE127" i="30"/>
  <c r="BZ9" i="30"/>
  <c r="CC10" i="30"/>
  <c r="CC17" i="30"/>
  <c r="CC24" i="30"/>
  <c r="BZ37" i="30"/>
  <c r="CC38" i="30"/>
  <c r="CF39" i="30"/>
  <c r="CD42" i="30"/>
  <c r="BZ48" i="30"/>
  <c r="CC49" i="30"/>
  <c r="CD53" i="30"/>
  <c r="CD57" i="30"/>
  <c r="BZ63" i="30"/>
  <c r="CC64" i="30"/>
  <c r="CD68" i="30"/>
  <c r="BZ82" i="30"/>
  <c r="CC83" i="30"/>
  <c r="CF84" i="30"/>
  <c r="BZ86" i="30"/>
  <c r="CC87" i="30"/>
  <c r="CF88" i="30"/>
  <c r="CD91" i="30"/>
  <c r="CF95" i="30"/>
  <c r="CC101" i="30"/>
  <c r="CC108" i="30"/>
  <c r="CD112" i="30"/>
  <c r="CE116" i="30"/>
  <c r="CF120" i="30"/>
  <c r="CD123" i="30"/>
  <c r="CF127" i="30"/>
  <c r="CD130" i="30"/>
  <c r="CB64" i="30"/>
  <c r="CC68" i="30"/>
  <c r="CB83" i="30"/>
  <c r="CE88" i="30"/>
  <c r="CA9" i="30"/>
  <c r="CD10" i="30"/>
  <c r="CD17" i="30"/>
  <c r="CD24" i="30"/>
  <c r="CA37" i="30"/>
  <c r="CD38" i="30"/>
  <c r="CG39" i="30"/>
  <c r="CE42" i="30"/>
  <c r="CA48" i="30"/>
  <c r="CD49" i="30"/>
  <c r="CE53" i="30"/>
  <c r="CE57" i="30"/>
  <c r="CA63" i="30"/>
  <c r="CD64" i="30"/>
  <c r="CE68" i="30"/>
  <c r="CA82" i="30"/>
  <c r="CD83" i="30"/>
  <c r="CA86" i="30"/>
  <c r="CD87" i="30"/>
  <c r="CE91" i="30"/>
  <c r="CD101" i="30"/>
  <c r="CD108" i="30"/>
  <c r="CE112" i="30"/>
  <c r="CE123" i="30"/>
  <c r="CE130" i="30"/>
  <c r="CB10" i="30"/>
  <c r="CB24" i="30"/>
  <c r="CC53" i="30"/>
  <c r="CC57" i="30"/>
  <c r="CB9" i="30"/>
  <c r="CB48" i="30"/>
  <c r="CF68" i="30"/>
  <c r="CB82" i="30"/>
  <c r="CE83" i="30"/>
  <c r="CB86" i="30"/>
  <c r="CE87" i="30"/>
  <c r="CF91" i="30"/>
  <c r="CE101" i="30"/>
  <c r="CE108" i="30"/>
  <c r="CF112" i="30"/>
  <c r="CF123" i="30"/>
  <c r="CC42" i="30"/>
  <c r="CB49" i="30"/>
  <c r="CE10" i="30"/>
  <c r="CB37" i="30"/>
  <c r="CE38" i="30"/>
  <c r="CF42" i="30"/>
  <c r="CE49" i="30"/>
  <c r="CF53" i="30"/>
  <c r="CF57" i="30"/>
  <c r="CB63" i="30"/>
  <c r="CE64" i="30"/>
  <c r="CC9" i="30"/>
  <c r="CF10" i="30"/>
  <c r="CA12" i="30"/>
  <c r="CF17" i="30"/>
  <c r="CA19" i="30"/>
  <c r="CF24" i="30"/>
  <c r="CA29" i="30"/>
  <c r="CC37" i="30"/>
  <c r="CF38" i="30"/>
  <c r="BZ40" i="30"/>
  <c r="BZ47" i="30"/>
  <c r="CC48" i="30"/>
  <c r="CF49" i="30"/>
  <c r="CA51" i="30"/>
  <c r="CA55" i="30"/>
  <c r="CA59" i="30"/>
  <c r="CC63" i="30"/>
  <c r="CF64" i="30"/>
  <c r="CA66" i="30"/>
  <c r="CA70" i="30"/>
  <c r="CC82" i="30"/>
  <c r="CF83" i="30"/>
  <c r="BZ85" i="30"/>
  <c r="CC86" i="30"/>
  <c r="CF87" i="30"/>
  <c r="BZ89" i="30"/>
  <c r="CF101" i="30"/>
  <c r="CA103" i="30"/>
  <c r="CF108" i="30"/>
  <c r="CA110" i="30"/>
  <c r="CA114" i="30"/>
  <c r="CB125" i="30"/>
  <c r="BZ128" i="30"/>
  <c r="CB17" i="30"/>
  <c r="CB38" i="30"/>
  <c r="CE17" i="30"/>
  <c r="CG134" i="30" l="1"/>
  <c r="CF134" i="30" s="1"/>
  <c r="C6" i="32"/>
  <c r="B6" i="32"/>
  <c r="C5" i="32"/>
  <c r="CE134" i="30" l="1"/>
  <c r="BZ134" i="30"/>
  <c r="CC134" i="30"/>
  <c r="CA134" i="30"/>
  <c r="CB134" i="30"/>
  <c r="CD134" i="30"/>
  <c r="G240" i="27"/>
  <c r="G131" i="26" l="1"/>
  <c r="B41" i="26" l="1"/>
  <c r="B29" i="26"/>
</calcChain>
</file>

<file path=xl/sharedStrings.xml><?xml version="1.0" encoding="utf-8"?>
<sst xmlns="http://schemas.openxmlformats.org/spreadsheetml/2006/main" count="2313" uniqueCount="970">
  <si>
    <t/>
  </si>
  <si>
    <t>Dimensión</t>
  </si>
  <si>
    <t>Talento Humano</t>
  </si>
  <si>
    <t>Direccionamiento Estratégico y Planeación</t>
  </si>
  <si>
    <t>Gestión con Valores para Resultados</t>
  </si>
  <si>
    <t>Evaluación de Resultados</t>
  </si>
  <si>
    <t>Información y Comunicación</t>
  </si>
  <si>
    <t>Gestión del Conocimiento y la Innovación</t>
  </si>
  <si>
    <t>Control Interno</t>
  </si>
  <si>
    <t>Actividades Misionales</t>
  </si>
  <si>
    <t>Direccionamiento_Estratégico</t>
  </si>
  <si>
    <t>Mejoramiento_Continuo</t>
  </si>
  <si>
    <t>Gestión_del_Talento_Humano</t>
  </si>
  <si>
    <t>Formación</t>
  </si>
  <si>
    <t>Investigación</t>
  </si>
  <si>
    <t>Apropiación_Social_del_Conocimiento_y_del_Patrimonio</t>
  </si>
  <si>
    <t>Alianzas</t>
  </si>
  <si>
    <t>Información_y_Comunicación</t>
  </si>
  <si>
    <t>Gestión_Contractual</t>
  </si>
  <si>
    <t>Gestión_Administrativa</t>
  </si>
  <si>
    <t>Contabilidad_y_Presupuesto</t>
  </si>
  <si>
    <t>Evaluación_Independiente</t>
  </si>
  <si>
    <t>Clave Desbloqueo: PLANEACION2020</t>
  </si>
  <si>
    <t>Talento_Humano</t>
  </si>
  <si>
    <t>Gestión_Estratégica_del_Talento_Humano</t>
  </si>
  <si>
    <t>Direccionamiento_y_Planeación</t>
  </si>
  <si>
    <t>Fortalecimiento_Organizacional_y_Simplificación_de_Procesos</t>
  </si>
  <si>
    <t>Seguimiento_y_Evaluación_del_Desempeño_Institucional</t>
  </si>
  <si>
    <t>Gestión_Documental</t>
  </si>
  <si>
    <t>Gestión_del_Conocimiento_y_la_Innovación</t>
  </si>
  <si>
    <t>Control_Interno</t>
  </si>
  <si>
    <t>Actividades_Misionales</t>
  </si>
  <si>
    <t xml:space="preserve">Dirección General </t>
  </si>
  <si>
    <t>Subdirección Administrativa y Financiera</t>
  </si>
  <si>
    <t>Subdirección Académica</t>
  </si>
  <si>
    <t>Grupo de Investigación</t>
  </si>
  <si>
    <t>Grupo de Procesos Editoriales</t>
  </si>
  <si>
    <t>Grupo de Tecnologías de la Información</t>
  </si>
  <si>
    <t>Grupo de Gestión Contractual</t>
  </si>
  <si>
    <t>Grupo de Recursos Físicos</t>
  </si>
  <si>
    <t>Grupo de Gestión Financiera</t>
  </si>
  <si>
    <t>Direccionamiento_Estratégico_y_Planeación</t>
  </si>
  <si>
    <t>Integridad</t>
  </si>
  <si>
    <t>Plan_Anticorrupción</t>
  </si>
  <si>
    <t>Gestión_Presupuestal_y_Eficiencia_del_Gasto_Público</t>
  </si>
  <si>
    <t>Transparencia,_Acceso_a_la_Información_Pública_y_Lucha_Contra_la_Corrupción</t>
  </si>
  <si>
    <t>Grupo de Talento Humano</t>
  </si>
  <si>
    <t>Facultad Seminario Andrés Bello</t>
  </si>
  <si>
    <t>Grupo de Biblioteca</t>
  </si>
  <si>
    <t xml:space="preserve">Grupo de Gestión Documental </t>
  </si>
  <si>
    <t>Gestión_con_Valores_para_Resultados</t>
  </si>
  <si>
    <t>Gobierno_Digital</t>
  </si>
  <si>
    <t>Gestión_de_la_Información_Estadística</t>
  </si>
  <si>
    <t>SA - Equipo de Comunicaciones y Prensa</t>
  </si>
  <si>
    <t>DG-  Equipo de Relaciones Interinstitucionales</t>
  </si>
  <si>
    <t>Grupo de Planeación</t>
  </si>
  <si>
    <t>Evaluación_de_Resultados</t>
  </si>
  <si>
    <t>Seguridad_Digital</t>
  </si>
  <si>
    <t>DG - Asesoría Jurídica</t>
  </si>
  <si>
    <t>SA - Museos</t>
  </si>
  <si>
    <t>DG -  Unidad de Control Interno</t>
  </si>
  <si>
    <t>Defensa_Jurídica</t>
  </si>
  <si>
    <t>FSAB - Bienestar</t>
  </si>
  <si>
    <t>DG -  Equipo de Relaciones Interinstitucionales</t>
  </si>
  <si>
    <t>Equipo de Auditores de los Sistemas de Gestión Adoptados</t>
  </si>
  <si>
    <t>Mejora_Normativa</t>
  </si>
  <si>
    <t>SAF - Control Interno Disciplinario</t>
  </si>
  <si>
    <t>Servicio_al_Ciudadano</t>
  </si>
  <si>
    <t>Racionalización_de_Trámites</t>
  </si>
  <si>
    <t>Objetivos Estratégicos</t>
  </si>
  <si>
    <t>Plan del Decreto 612, Plan, Programa, Proyecto o Estrategia</t>
  </si>
  <si>
    <t>Estrategias</t>
  </si>
  <si>
    <t>Unidad  de medida</t>
  </si>
  <si>
    <t>Tipo de Indicador</t>
  </si>
  <si>
    <t>Sede</t>
  </si>
  <si>
    <t>Fortalecer los programas académicos de posgrado para construir una comunidad académica que contribuya a la salvaguarda del patrimonio lingüístico</t>
  </si>
  <si>
    <t>Plan Anticorrupción y de Atención al Ciudadano</t>
  </si>
  <si>
    <t>Gestionar programas académicos con tradición y reputación internacional únicos en el sector cultural</t>
  </si>
  <si>
    <t>Número</t>
  </si>
  <si>
    <t>Eficacia</t>
  </si>
  <si>
    <t>Casa Cuervo Urisarri</t>
  </si>
  <si>
    <t>Actualizar los programas académicos que ofrece el Instituto con características sensibles a las crisis del sector educativo garantizando la gestión de la reducción del riesgo de deserción</t>
  </si>
  <si>
    <t>Plan Anual de Adquisiciones</t>
  </si>
  <si>
    <t>Por su naturaleza dual entre educación y cultura, puede participar en proyectos multidisciplinarios e inter sectoriales creando nuevas formas de acceder a contenidos culturales ya sea a través de medios digitales mediante la generación de programas de educación continua y actividades de apropiación social del conocimiento</t>
  </si>
  <si>
    <t>Porcentaje</t>
  </si>
  <si>
    <t>Eficiencia</t>
  </si>
  <si>
    <t>Hacienda Yerbabuena</t>
  </si>
  <si>
    <t>Posicionar las líneas de investigación, fortaleciendo nexos con las maestrías y las actividades de apropiación social del conocimiento y la comunidad académica nacional e internacional</t>
  </si>
  <si>
    <t>Plan Anual de Vacantes</t>
  </si>
  <si>
    <t>Aprovechar la posición física estratégica en el norte de Bogotá para lograr una expansión en la zona educativa con mayor proyección de la ciudad así como en el centro de la ciudad</t>
  </si>
  <si>
    <t>Efectividad</t>
  </si>
  <si>
    <t>Las dos sedes</t>
  </si>
  <si>
    <t>Desarrollar la relación entre patrimonio y cultura para generar sentidos, significados e interpretaciones de nuestro entorno y diario vivir mediante la promoción, valorización y transmisión de las distintas formas del patrimonio</t>
  </si>
  <si>
    <t>Plan de Austeridad y Gestión Ambiental</t>
  </si>
  <si>
    <t>Aprovechar la posición física estratégica para estructurar el proceso de gestión de museos como alternativa para acceder a contenidos culturales a través de medios digitales</t>
  </si>
  <si>
    <t>Fortalecer la gestión administrativa incorporando nuevas y mejores prácticas que permitan generar eficiencia en el desarrollo de las funciones institucionales</t>
  </si>
  <si>
    <t>Plan de Conservación</t>
  </si>
  <si>
    <t>Generar ingresos a través de educación continua y actividades de apropiación social del conocimiento para aumentar el presupuesto en recursos propios y atender el mantenimiento y adecuación de infraestructura patrimonial</t>
  </si>
  <si>
    <t>Plan de Gasto Público</t>
  </si>
  <si>
    <t>Por su naturaleza dual, educación y cultura, generar proyectos multidisciplinarios y inter sectoriales que permitan adecuar una planta de personal que responda a las necesidad de las funciones misionales.</t>
  </si>
  <si>
    <t>Plan de Incentivos Institucionales</t>
  </si>
  <si>
    <t>Generar proyectos de investigación articulados al currículo de las maestrías para acceder a recursos de regalías, cooperantes internacionales y ONG que cofinancien los proyectos investigativos institucionales</t>
  </si>
  <si>
    <t>Plan de Mantenimiento de Servicios Tecnológicos</t>
  </si>
  <si>
    <t>Fortalecer mediante la anualidad los programas académicos con tradición y reputación internacional con el objetivo de generar un mayor reconocimiento en la percepción misional desde el sector Cultura</t>
  </si>
  <si>
    <t>Plan de Participación Ciudadana</t>
  </si>
  <si>
    <t>Establecer estrategias de consolidación en los nichos de mercado con mayor probabilidad de éxito en el sector académico con el objetivo de ser la referencia ante la competencia y asegurar el posicionamiento en el mercado educativo</t>
  </si>
  <si>
    <t>Plan de Previsión de Recursos Humanos</t>
  </si>
  <si>
    <t>Planear proyectos de fortalecimiento de las sedes aprovechando la posición física estratégica y garantizar la presencialidad en lugares donde la competencia no llegue en esta modalidad</t>
  </si>
  <si>
    <t>Plan de Seguridad y Privacidad de la Información</t>
  </si>
  <si>
    <t>Establecer líneas de acción que reconozcan y garanticen la continuidad, prestigio y posicionamiento entre las IES que ofertan programas iguales o similares en Bogotá y en el país para conseguir una mayor asignación presupuestal para inversión y funcionamiento</t>
  </si>
  <si>
    <t>Plan de Trabajo Anual en Seguridad y Salud en el Trabajo</t>
  </si>
  <si>
    <t>Proponer proyectos innovadores en los nichos de mercado con mayor probabilidad de éxito en el sector académico que ayuden a incentivar la llegada de nuevos estudiantes anteriormente no caracterizados</t>
  </si>
  <si>
    <t>Plan de Tratamiento de Riesgos de Seguridad y Privacidad de la Información</t>
  </si>
  <si>
    <t>Acudir a nuestra posición en el sector cultura como IES reconocida para generar proyectos únicos y especializados que aporten a solucionar el fortalecimiento institucional</t>
  </si>
  <si>
    <t>Plan Estratégico de Talento Humano</t>
  </si>
  <si>
    <t>Generar proyectos de acompañamiento especializado entre los profesionales expertos que apadrinen áreas con resistencia al cambio para mejorar la aceptación de misionalidad como IES por parte del personal administrativo</t>
  </si>
  <si>
    <t>Plan Estratégico de Tecnologías de la Información y las Comunicaciones - PETI</t>
  </si>
  <si>
    <t>Estructurar un esquema de caracterización de los usuarios de los programas académicos de manera bienal para lograr un mayor cumplimiento en la normatividad vigente optimizando los índices de medición</t>
  </si>
  <si>
    <t>Plan Institucional de Archivos de la Entidad - PINAR</t>
  </si>
  <si>
    <t>No aplica</t>
  </si>
  <si>
    <t>Plan Institucional de Capacitación</t>
  </si>
  <si>
    <t>Preservación Digital</t>
  </si>
  <si>
    <t>Planes Misionales</t>
  </si>
  <si>
    <t>Plan Anual de Auditoría</t>
  </si>
  <si>
    <t>Plan de Bienestar Estudiantil</t>
  </si>
  <si>
    <t>Plan de Fortalecimiento de Plataforma Academusoft/ Racionalización y Desmaterialización</t>
  </si>
  <si>
    <t>Plan de Fortalecimiento e Innovacion en la Educación</t>
  </si>
  <si>
    <t>Plan de Registro Calificado Institucional y Condiciones Iniciales de los Programas de Maestrías</t>
  </si>
  <si>
    <t>Plan para el Control y  Seguridad de Acceso a las Áreas de Museo y Biblioteca</t>
  </si>
  <si>
    <t>Plan para la Adecuación y Ampliación de la Capacidad en las Colecciones para Albergar el Patrimonio Bibliográfico</t>
  </si>
  <si>
    <t>INSTRUCTIVO FORMATO PLAN DE ACCIÓN INSTITUCIONAL</t>
  </si>
  <si>
    <t>ALINEACIÓN CON LA PLANEACIÓN ESTRATÉGICA</t>
  </si>
  <si>
    <t>PRODUCTOS</t>
  </si>
  <si>
    <t>ACTIVIDADES</t>
  </si>
  <si>
    <t>META</t>
  </si>
  <si>
    <t>ENTREGABLES</t>
  </si>
  <si>
    <t>RESPONSABLES</t>
  </si>
  <si>
    <t>RECURSOS</t>
  </si>
  <si>
    <t>CRONOGRAMA</t>
  </si>
  <si>
    <t>¿POR QUÉ?</t>
  </si>
  <si>
    <t>¿QUÉ?</t>
  </si>
  <si>
    <t>¿CÓMO?</t>
  </si>
  <si>
    <t>¿QUIÉN?</t>
  </si>
  <si>
    <t>¿DÓNDE?</t>
  </si>
  <si>
    <t>¿CUÁNTO?</t>
  </si>
  <si>
    <t>¿CUÁNDO?</t>
  </si>
  <si>
    <t>Objetivo estratégico</t>
  </si>
  <si>
    <t>Política de Gestión y Desempeño Institucional</t>
  </si>
  <si>
    <t>Estrategia</t>
  </si>
  <si>
    <t>Eje articulador</t>
  </si>
  <si>
    <t>Derechos garantizados</t>
  </si>
  <si>
    <t>ID_P</t>
  </si>
  <si>
    <t>Producto</t>
  </si>
  <si>
    <t>ID_AC</t>
  </si>
  <si>
    <t>Actividad</t>
  </si>
  <si>
    <t>Meta</t>
  </si>
  <si>
    <t>Entregable</t>
  </si>
  <si>
    <t>Indicador</t>
  </si>
  <si>
    <t>Tipo de indicador asociado</t>
  </si>
  <si>
    <t>Proceso responsable</t>
  </si>
  <si>
    <t>Dependencia o grupo de trabajo responsable</t>
  </si>
  <si>
    <t>Cargo o rol del responsable</t>
  </si>
  <si>
    <t>Valor asignado según plan anual de adquisiciones</t>
  </si>
  <si>
    <t>Fecha inicio</t>
  </si>
  <si>
    <t>Fecha fin</t>
  </si>
  <si>
    <t>Ene</t>
  </si>
  <si>
    <t>Feb</t>
  </si>
  <si>
    <t>Mar</t>
  </si>
  <si>
    <t>Abr</t>
  </si>
  <si>
    <t>May</t>
  </si>
  <si>
    <t>Jun</t>
  </si>
  <si>
    <t>Jul</t>
  </si>
  <si>
    <t>Ago</t>
  </si>
  <si>
    <t>Sep</t>
  </si>
  <si>
    <t>Oct</t>
  </si>
  <si>
    <t>Nov</t>
  </si>
  <si>
    <t>Dic</t>
  </si>
  <si>
    <t>Total</t>
  </si>
  <si>
    <t xml:space="preserve">Seleccione a cuál de los objetivos estratégicos del Instituto corresponde al producto a programar	</t>
  </si>
  <si>
    <t xml:space="preserve">Seleccione la dimensión del Modelo Integrado de Planeación y Gestión en la que se puede suscribir el producto proyectado. </t>
  </si>
  <si>
    <t>Seleccione la política dentro la dimensión del Modelo Integrado de Planeación y Gestión en la que aporta el producto proyectado</t>
  </si>
  <si>
    <t xml:space="preserve">Seleccione la estrategia del plan estratégico institucional que más le aplique al producto planeado. </t>
  </si>
  <si>
    <t>Seleccione el plan institucional, programa, proyecto o estrategia que corresponda el entregable a describir</t>
  </si>
  <si>
    <t>Identificar los componentes o sub agrupaciones comunes a varios planes y/o productos.</t>
  </si>
  <si>
    <t>Vida; Igualdad; Libertad; No discriminación; Reconocimiento personalidad jurídica; Intimidad personal y familiar y a su buen nombre; Conocer, actualizar y rectificar información recogida sobre ellas; Libre desarrollo de la personalidad; Libertad de conciencia; Libertad de cultos; Libre expresión de pensamiento y opinión; Honra; La paz; Derecho de petición; Libre circulación por el territorio nacional, a entrar y salir de él; Permanecer y residir en Colombia; Al trabajo; Libertad de escoger profesión u oficio; Libertad de enseñanza, aprendizaje, investigación y cátedra; Debido proceso; Habeas Corpus; Asilo; Reunión y manifestación pública y pacificamente; Libre asociación; Constituir sindicatos;  Participar en la conformación, ejercicio y control del poder político; Estudio de la Constitución y la Instrucción Cívica</t>
  </si>
  <si>
    <t xml:space="preserve">Consecutivo otorgado por el Grupo de planeación al finalizar la consolidación y aprobación de este. </t>
  </si>
  <si>
    <t>Se debe describir el producto concreto que se entregará en la vigencia.</t>
  </si>
  <si>
    <t>Consecutivo otorgado por el Grupo de planeación, se asignará el código único de la actividad.</t>
  </si>
  <si>
    <t>Corresponden a la expresión cualitativa del producto y meta que se pretenden obtener.
Las actividades a desarrollar se deben formular de tal forma que contribuyan al cumplimiento de la meta, estrategia, objetivo y política que establece el Plan, se debe redactar de forma clara e iniciando con verbo en infinitivo, se sugiere usar alguno de los que se presentan a continuación: 
Actualizar, consolidar, difundir, ejecutar, identificar, recopilar, ajustar, elaborar, programar, tramitar, definir, divulgar, estructurar, publicar, documentar, formular, verificar
No deberá incluir en la redacción el uso de dos o más verbos que impliquen para el seguimiento la inclusión de dos soportes independientes, por ejemplo: Ajustar y realizar, actualizar y mantener, aprobar y publicar, entre otros, en caso de requerirse realizar las dos acciones se sugiere redactar dos actividades o redactar aquella que implique un estado finalizado del conjunto de actividades que puede referir.</t>
  </si>
  <si>
    <r>
      <rPr>
        <b/>
        <sz val="12"/>
        <color theme="1"/>
        <rFont val="Arial Narrow"/>
        <family val="2"/>
      </rPr>
      <t xml:space="preserve">Meta numérica: </t>
    </r>
    <r>
      <rPr>
        <sz val="12"/>
        <color theme="1"/>
        <rFont val="Arial Narrow"/>
        <family val="2"/>
      </rPr>
      <t xml:space="preserve">corresponde con el número de veces que la dependencia prestará el servicio durante la vigencia. Esta meta debe ser programada para el año, y se deberá distribuir mensual, bimensual, trimestral o semestralmente.
</t>
    </r>
    <r>
      <rPr>
        <b/>
        <sz val="12"/>
        <color theme="1"/>
        <rFont val="Arial Narrow"/>
        <family val="2"/>
      </rPr>
      <t xml:space="preserve">Meta porcentual: </t>
    </r>
    <r>
      <rPr>
        <sz val="12"/>
        <color theme="1"/>
        <rFont val="Arial Narrow"/>
        <family val="2"/>
      </rPr>
      <t>corresponde con el porcentaje que se espera alcanzar en la prestación del servicio por demanda.</t>
    </r>
  </si>
  <si>
    <t>Se describe la meta a lograr en el año, en forma numérica o porcentual, teniendo en cuenta la capacidad del Instituto, objetivo y alcance del proceso. Esta meta debe ser coherente con las metas planteadas dentro del Plan Estratégico Institucional para cada una de las vigencias.</t>
  </si>
  <si>
    <t>A partir de la definición de los productos, cada dependencia formulará entregables, definidos como hitos intermedios, que evidencian el avance en la generación del producto en el tiempo.
Son los documentos que soportan el desarrollo y ejecución de la actividad o tarea, para darle cumplimiento a la meta, y producto planeado. Se debe establecer como mínimo un entregable y se debe adjuntar como soporte en la solicitud de aprobación y cierre de la tarea. Los entregables deben permitir evidenciar la efectiva realización de la actividad y debe reflejar un grado de avance en el cumplimiento de la actividad.</t>
  </si>
  <si>
    <t>Se propone un indicador o variable con el cual se pueda medir el avance en el entregable</t>
  </si>
  <si>
    <r>
      <rPr>
        <b/>
        <sz val="12"/>
        <color theme="1"/>
        <rFont val="Arial Narrow"/>
        <family val="2"/>
      </rPr>
      <t xml:space="preserve">Eficacia: </t>
    </r>
    <r>
      <rPr>
        <sz val="12"/>
        <color theme="1"/>
        <rFont val="Arial Narrow"/>
        <family val="2"/>
      </rPr>
      <t xml:space="preserve">El indicador se relaciona con la consecución de tareas y/o trabajos. 
</t>
    </r>
    <r>
      <rPr>
        <b/>
        <sz val="12"/>
        <color theme="1"/>
        <rFont val="Arial Narrow"/>
        <family val="2"/>
      </rPr>
      <t xml:space="preserve">Eficiencia: </t>
    </r>
    <r>
      <rPr>
        <sz val="12"/>
        <color theme="1"/>
        <rFont val="Arial Narrow"/>
        <family val="2"/>
      </rPr>
      <t xml:space="preserve">El indicador se relaciona con las razones que indican los recursos invertidos.
</t>
    </r>
    <r>
      <rPr>
        <b/>
        <sz val="12"/>
        <color theme="1"/>
        <rFont val="Arial Narrow"/>
        <family val="2"/>
      </rPr>
      <t>Efectividad:</t>
    </r>
    <r>
      <rPr>
        <sz val="12"/>
        <color theme="1"/>
        <rFont val="Arial Narrow"/>
        <family val="2"/>
      </rPr>
      <t xml:space="preserve"> El indicador correlaciona los dos anteriores midiendo el impacto en el logro de los resultados. </t>
    </r>
  </si>
  <si>
    <t>Seleccione el proceso al cual corresponde el producto programado (los nombres deben corresponder a los asignados según el mapa de procesos)</t>
  </si>
  <si>
    <t>Seleccione la dependencia o grupo de trabajo al cual corresponde el producto programado.</t>
  </si>
  <si>
    <t>Registrar el cargo o rol del responsable que reportará la información de seguimiento al Grupo de Planeación</t>
  </si>
  <si>
    <t xml:space="preserve">Se elige la sede donde tendrá mayor impacto el producto planteado. </t>
  </si>
  <si>
    <t xml:space="preserve">El Grupo de planeación diligenciará esta información con el valor final aprobado en el Plan anual de adquisiciones. </t>
  </si>
  <si>
    <t>Específica la fecha en la que se tiene programado dar inicio al entregable</t>
  </si>
  <si>
    <t>Específica la fecha en la que se tiene programado dar por terminado el entregable, esperando un 100% de cumplimiento en su gestión.</t>
  </si>
  <si>
    <t>Se evidencian las columnas por meses, se debe escribir la cantidad de entregables mensual. No es necesario que en todos los meses se proyecte un entregable.</t>
  </si>
  <si>
    <t>PLAN DE ACCIÓN INSTITUCIONAL</t>
  </si>
  <si>
    <t>Código: DIR-F-4
Versión: 2
Fecha: 02/11/2022</t>
  </si>
  <si>
    <t>ENERO
REPORTE AQUÍ</t>
  </si>
  <si>
    <t>FEBRERO
REPORTE AQUÍ</t>
  </si>
  <si>
    <t>MARZO
REPORTE AQUÍ</t>
  </si>
  <si>
    <r>
      <t xml:space="preserve">Monitoreo planeación
</t>
    </r>
    <r>
      <rPr>
        <b/>
        <i/>
        <sz val="12"/>
        <color rgb="FF000000"/>
        <rFont val="Arial Narrow"/>
        <family val="2"/>
      </rPr>
      <t>Primer Trimestre</t>
    </r>
    <r>
      <rPr>
        <b/>
        <sz val="12"/>
        <color rgb="FF000000"/>
        <rFont val="Arial Narrow"/>
        <family val="2"/>
      </rPr>
      <t xml:space="preserve">
</t>
    </r>
    <r>
      <rPr>
        <sz val="10"/>
        <color rgb="FF000000"/>
        <rFont val="Arial Narrow"/>
        <family val="2"/>
      </rPr>
      <t>(Columna exclusiva para el Grupo de  Planeación)</t>
    </r>
  </si>
  <si>
    <t>ABRIL
REPORTE AQUÍ</t>
  </si>
  <si>
    <t>MAYO
REPORTE AQUÍ</t>
  </si>
  <si>
    <t>JUNIO
REPORTE AQUÍ</t>
  </si>
  <si>
    <r>
      <t xml:space="preserve">Monitoreo planeación
</t>
    </r>
    <r>
      <rPr>
        <b/>
        <i/>
        <sz val="12"/>
        <color rgb="FF000000"/>
        <rFont val="Arial Narrow"/>
        <family val="2"/>
      </rPr>
      <t>Segundo Trimestre</t>
    </r>
    <r>
      <rPr>
        <b/>
        <sz val="12"/>
        <color rgb="FF000000"/>
        <rFont val="Arial Narrow"/>
        <family val="2"/>
      </rPr>
      <t xml:space="preserve">
</t>
    </r>
    <r>
      <rPr>
        <sz val="10"/>
        <color rgb="FF000000"/>
        <rFont val="Arial Narrow"/>
        <family val="2"/>
      </rPr>
      <t>(Columna exclusiva para el Grupo de  Planeación)</t>
    </r>
  </si>
  <si>
    <t>JULIO
REPORTE AQUÍ</t>
  </si>
  <si>
    <t>AGOSTO
REPORTE AQUÍ</t>
  </si>
  <si>
    <t>SEPTIEMBRE
REPORTE AQUÍ</t>
  </si>
  <si>
    <r>
      <t xml:space="preserve">Monitoreo planeación
</t>
    </r>
    <r>
      <rPr>
        <b/>
        <i/>
        <sz val="12"/>
        <color rgb="FF000000"/>
        <rFont val="Arial Narrow"/>
        <family val="2"/>
      </rPr>
      <t>Tercer Trimestre</t>
    </r>
    <r>
      <rPr>
        <b/>
        <sz val="12"/>
        <color rgb="FF000000"/>
        <rFont val="Arial Narrow"/>
        <family val="2"/>
      </rPr>
      <t xml:space="preserve">
</t>
    </r>
    <r>
      <rPr>
        <sz val="10"/>
        <color rgb="FF000000"/>
        <rFont val="Arial Narrow"/>
        <family val="2"/>
      </rPr>
      <t>(Columna exclusiva para el Grupo de  Planeación)</t>
    </r>
  </si>
  <si>
    <t>OCTUBRE
REPORTE AQUÍ</t>
  </si>
  <si>
    <t>NOVIEMBRE
REPORTE AQUÍ</t>
  </si>
  <si>
    <t>DICIEMBRE
REPORTE AQUÍ</t>
  </si>
  <si>
    <r>
      <t xml:space="preserve">Monitoreo planeación
</t>
    </r>
    <r>
      <rPr>
        <b/>
        <i/>
        <sz val="12"/>
        <color rgb="FF000000"/>
        <rFont val="Arial Narrow"/>
        <family val="2"/>
      </rPr>
      <t>Cuarto Trimestre</t>
    </r>
    <r>
      <rPr>
        <b/>
        <sz val="12"/>
        <color rgb="FF000000"/>
        <rFont val="Arial Narrow"/>
        <family val="2"/>
      </rPr>
      <t xml:space="preserve">
</t>
    </r>
    <r>
      <rPr>
        <sz val="10"/>
        <color rgb="FF000000"/>
        <rFont val="Arial Narrow"/>
        <family val="2"/>
      </rPr>
      <t>(Columna exclusiva para el Grupo de  Planeación)</t>
    </r>
  </si>
  <si>
    <t>Seguimiento cuantitativo</t>
  </si>
  <si>
    <t>Deposita evidencia en repositorio</t>
  </si>
  <si>
    <t>Reporte cualitativo mensual</t>
  </si>
  <si>
    <t>Porcentaje de avance sobre la meta total - Primer trimestre</t>
  </si>
  <si>
    <t>¿Cuál debería ser el avance de la actividad en el primer trimestre?</t>
  </si>
  <si>
    <t>Porcentaje de avance sobre la meta total - Segundo trimestre</t>
  </si>
  <si>
    <t>¿Cuál debería ser el avance de la actividad en el segundo trimestre?</t>
  </si>
  <si>
    <t>Porcentaje de avance sobre la meta total - Tercer trimestre</t>
  </si>
  <si>
    <t>¿Cuál debería ser el avance de la actividad en el tercer trimestre?</t>
  </si>
  <si>
    <t>Porcentaje de avance sobre la meta total - Cuarto trimestre</t>
  </si>
  <si>
    <t>¿Cuál debería ser el avance de la actividad en el cuarto trimestre?</t>
  </si>
  <si>
    <t>Eje articulador sectorial</t>
  </si>
  <si>
    <t>Objetivo sectorial</t>
  </si>
  <si>
    <t>Plan Estratégico Institucional</t>
  </si>
  <si>
    <t>Eje_5._Gobernanza_cultural</t>
  </si>
  <si>
    <t>Fortalecimiento institucional hacia la justicia social y descentralización con equidad</t>
  </si>
  <si>
    <t>Desarrollar Plan de Implementación de las Dimensiones y Políticas del MIPG para la mejora en los resultados del Índice de Desempeño Institucional</t>
  </si>
  <si>
    <t>Profesional especializado 2028-17 del Grupo de Planeación</t>
  </si>
  <si>
    <t>1.1</t>
  </si>
  <si>
    <t>Realizar un documento técnico de rediseño institucional</t>
  </si>
  <si>
    <t>Documento técnico</t>
  </si>
  <si>
    <t>Cronograma de rediseño en Excel
Borrador acta de reunión con el DAFP
Citaciones a reuniones internas y con el DAFP
Correos acompañamientos DAFP</t>
  </si>
  <si>
    <t>Ya se cuenta con un cronograma de trabajo y se han realizado reuniones internas y de asesoría con la Función Pública</t>
  </si>
  <si>
    <t>Se registra un avance preliminar</t>
  </si>
  <si>
    <t>Eje_6._Poblaciones_activas</t>
  </si>
  <si>
    <t>Defensa de la vida, el territorio, la diversidad natural y cultural de la nación</t>
  </si>
  <si>
    <t>Acompañar a los responsables de las diferentes áreas del Instituto en la identificación, valoración, tratamiento, manejo a los mapas riesgos del Instituto</t>
  </si>
  <si>
    <t>2.1</t>
  </si>
  <si>
    <t>Consolidar y monitorear las actividades de los componentes de administración de riesgos y racionalización de trámites inscritas en el Plan Anticorrupción y de Atención al Ciudadano – PAAC</t>
  </si>
  <si>
    <t>Mapas de Riesgos Actualizados y Monitoreados</t>
  </si>
  <si>
    <t>Asistencia varias areas a sesiones de riesgo</t>
  </si>
  <si>
    <t>Sin Observaciones</t>
  </si>
  <si>
    <t>Asistencia de biblioteca, financiera al reporte de riesgo</t>
  </si>
  <si>
    <t>Revisión planes de mejoramiento con control interno</t>
  </si>
  <si>
    <t>se anexa matriz plan de mejoramiento por procesos</t>
  </si>
  <si>
    <t>sin observaciones</t>
  </si>
  <si>
    <t>2.2</t>
  </si>
  <si>
    <t>Acompañar técnicamente la gestión de los Planes de Mejoramiento de autoevaluación de los procesos del Instituto</t>
  </si>
  <si>
    <t>Monitoreos trimestrales socializados sobre el reporte realizado a los planes de mejoramiento</t>
  </si>
  <si>
    <t>Seguimientos realizados en el semestre</t>
  </si>
  <si>
    <t>Se han desarrollado mesas técnicas con las subdirecciones, la Unidad de Control Interno, el Grupo de Planeación y Relacionamiento con el Ciudadano y los roles responsables de las actividades con el fin de reformular los planes de mejoramiento inscritos, por lo cual no se han realizado los respectivos seguimientos</t>
  </si>
  <si>
    <t>Eje_3._Memoria_viva_y_saberes</t>
  </si>
  <si>
    <t>Memorias, saberes y oficios hacia una construcción diversa de nación</t>
  </si>
  <si>
    <t>Armonizar el Sistema de Seguridad y privacidad de la información con MIPG – Modelo de Gestión de la Investigación y la Innovación Mimir Andino</t>
  </si>
  <si>
    <t>3.1</t>
  </si>
  <si>
    <t>Plan de trabajo de desarrollo e implementación del Sistema</t>
  </si>
  <si>
    <t>Manual Integrado de Gestión</t>
  </si>
  <si>
    <t>Borrador Manual Integrado de Gestión</t>
  </si>
  <si>
    <t>Actualmente el documento se encuentra en actualización, se solicitará ajuste al plan para su aprobación en el SIG en el mes de septiembre</t>
  </si>
  <si>
    <t>Requiere ajuste</t>
  </si>
  <si>
    <t>Eje_2._Artes_culturas_y_educación_de_la_vida</t>
  </si>
  <si>
    <t>Formación, educación y aprendizaje para la construcción de ciudadanías libres y sensibles</t>
  </si>
  <si>
    <t>Realizar actualización de los proyectos de inversión</t>
  </si>
  <si>
    <t>4.1</t>
  </si>
  <si>
    <t>Actualizar proyectos de inversión institucionales en la plataforma PIIP (Plataforma Integrada de Inversión Pública)</t>
  </si>
  <si>
    <t>Reporte en la plataforma</t>
  </si>
  <si>
    <t>Archivo con el informe de avance de los proyectos de inversión. 
Prorroga  al seguimiento al PIIP</t>
  </si>
  <si>
    <t>Debido a que la plataforma PIIP está actualmente en construcción, el plazo asignado para el seguimiento a los proyectos quedó para el mes de abril. 
Sin embargo los seguimientos a los proyectos se han presentado mensualmente a la Contraloría. 
Se solicitará ajuste a esta actividad</t>
  </si>
  <si>
    <t>Ajustar el Plan de acuerdo a la prorroga dada por PIIP</t>
  </si>
  <si>
    <t>no depositva evidencia</t>
  </si>
  <si>
    <t>Se realizo el cargue de la información en la plataforma PIIP para el mes de abril y mayo</t>
  </si>
  <si>
    <t>Se anexa en pdf evidencia del carge de los proyectos en PIIP</t>
  </si>
  <si>
    <t>Solo se pudo cargar un proyecto de los tres establecidos para este año</t>
  </si>
  <si>
    <t>4.2</t>
  </si>
  <si>
    <t>Realizar sensibilizaciones sobre la planeación estratégica institucional enfocada en proyectos</t>
  </si>
  <si>
    <t>Sensibilizaciones realizadas</t>
  </si>
  <si>
    <t>Citación reunión
Lista de asistencia
Comunicación oficial con las orientaciones para la formulación de los proyectos
Correo con comunicación oficial
Grabación de la socialización realizada el 31 de marzo</t>
  </si>
  <si>
    <t>El 31 de marzo se realizó una socialización a los servidores de la entidad sobre la formulación de proyectos de inversión con el objetivo de realizar un ejercicio participativo y vinculante en el proceso de elaboración y registro de los proyectos de inversión</t>
  </si>
  <si>
    <t>Listado de asistencia para reunión 1, 2 y 3.</t>
  </si>
  <si>
    <t>Se realizaron tres sesiones de orientación sobre planeación estrategica y acuerdos de gestión</t>
  </si>
  <si>
    <t>Se anexa PDF del correo como evidencia de la capacitación realizada por el DAFP</t>
  </si>
  <si>
    <t>Se realizo capacitación sobre acuerdos de gestión según el DAFP.</t>
  </si>
  <si>
    <t>Relacionamiento al Ciudadano</t>
  </si>
  <si>
    <t>Información_y_Comunicación_</t>
  </si>
  <si>
    <t>5.1</t>
  </si>
  <si>
    <t>Desarrollar el documento técnico con la propuesta de estructuración del área de relacionamiento con la ciudadanía</t>
  </si>
  <si>
    <t>Propuesta en documento escrito</t>
  </si>
  <si>
    <t>Boletines internos con información de becas, concursos, eventos para acceder a becas de interés para los profesores, investigadores y estudiantes del Instituto Caro y Cuervo en una periodicidad quincenal.</t>
  </si>
  <si>
    <t>Asesor 1020-08 Dirección General - Equipo de Relaciones Interinstitucionales</t>
  </si>
  <si>
    <t>6.1</t>
  </si>
  <si>
    <t>Boletines internos con información de becas, concursos, eventos para acceder a becas de interés para los profesores, investigadores y estudiantes del Instituto Caro y Cuervo</t>
  </si>
  <si>
    <t>Boletines de información de acceso a becas, convocatorias y movilidad divulgados</t>
  </si>
  <si>
    <t>Convenios suscritos</t>
  </si>
  <si>
    <t>7.1</t>
  </si>
  <si>
    <t>Suscribir convenios nacionales que permitan aunar esfuerzos para realizar acciones conjuntas</t>
  </si>
  <si>
    <t>Convenios nacionales suscritos</t>
  </si>
  <si>
    <t>Se adjunta PDF convenio IBRACO - ICC de diciembre de 2022</t>
  </si>
  <si>
    <t>El convenio busca promover la cooperación estimulando proyectos y actividades  entre estudiantes, docentes y personal administrativo.</t>
  </si>
  <si>
    <t>7.2</t>
  </si>
  <si>
    <t>Suscribir convenios internacionales que permitan aunar esfuerzos para realizar acciones conjuntas, el resultado de estas acciones son proyectos que aportan a las actividades misionales de las partes y ayudan al posicionamiento y reconocimiento del Instituto Caro y Cuervo a nivel mundial</t>
  </si>
  <si>
    <t>Convenios internacionales suscritos</t>
  </si>
  <si>
    <t>Se adjunta PDF convenio general de colaboración - UMorelos ICC</t>
  </si>
  <si>
    <t>El convenio establece las bases para la realización de actividades conjuntas que promuevan los intereses y metas de ambas instituciones.</t>
  </si>
  <si>
    <t>Sistema de información piloto del aprendizaje del español</t>
  </si>
  <si>
    <t>8.1</t>
  </si>
  <si>
    <t>Levantamiento de la información de los encargados de los cursos de español para extranjeros en las IES identificadas</t>
  </si>
  <si>
    <t>Información levantada de los encargados de los cursos.</t>
  </si>
  <si>
    <t>Se retira actividad mediante ajuste aprobado en CIGD #9 de 2023.</t>
  </si>
  <si>
    <t>8.2</t>
  </si>
  <si>
    <t>Solicitud de la información de estudiantes extranjeros a los encargados de los cursos</t>
  </si>
  <si>
    <t>Envío de la solicitud sobre la información a los encargados.</t>
  </si>
  <si>
    <t>8.3</t>
  </si>
  <si>
    <t>Consolidación del sistema de información piloto del aprendizaje del español</t>
  </si>
  <si>
    <t>Sistema de información piloto gestionado por Alianzas.</t>
  </si>
  <si>
    <t>Movilidad de profesores, investigadores, estudiantes y personal administrativo</t>
  </si>
  <si>
    <t>9.1</t>
  </si>
  <si>
    <t>Divulgación de las oportunidades de movilidad</t>
  </si>
  <si>
    <t>Envío de correo electrónico con la divulgación de oportunidades de movilidad.</t>
  </si>
  <si>
    <t>No se informa que se realizaron las actividades</t>
  </si>
  <si>
    <t>se anexan 12 correos de comunicaciones donde se evidencia las posibilidades de moviliación de la comunidad del Instituto Caro y Cuervo.</t>
  </si>
  <si>
    <t>9.2</t>
  </si>
  <si>
    <t>Recepción y gestión de solicitudes de movilidad</t>
  </si>
  <si>
    <t xml:space="preserve">Informe resumen de las solicitudes gestionadas.  </t>
  </si>
  <si>
    <t>En conversación con Johana Muñoz se identifican dificultades para realizar el convenio con el ICETEX para la elaboración de las actividades de movilidad.</t>
  </si>
  <si>
    <t>9.3</t>
  </si>
  <si>
    <t xml:space="preserve">Movilidad de los profesores, estudiantes, investigadores y personal administrativo. </t>
  </si>
  <si>
    <t>Plan de Bienestar Estudiantil y Egresados</t>
  </si>
  <si>
    <t>Desarrollar las actividades de cada una de las dimensiones de la política de bienestar estudiantil</t>
  </si>
  <si>
    <t>Decano FSAB 0085-17 y rol encargado de Bienestar Estudiantil</t>
  </si>
  <si>
    <t>10.1</t>
  </si>
  <si>
    <t>Realizar encuesta entre los estudiantes para definir las actividades a ofertar en el año 2023 y validar propuestas con los representantes estudiantiles, en el marco de la política de bienestar estudiantil</t>
  </si>
  <si>
    <t>Encuesta realizada</t>
  </si>
  <si>
    <t>Se anexa PDF Actividades deportivas y recreativas</t>
  </si>
  <si>
    <t>Se presenta el resultado de una encuesta frente actividades deportivas y recreativas con 32 respuestas</t>
  </si>
  <si>
    <t>Faltó reporte en la matriz de seguimiento, sin embargo se identifican evidencias en el repositorio. 
Se considera cumplida la actividad sin embargo según lo planeado falta la evidencia de la validación de las  propuestas con los representantes estudiantiles, en el marco de la política de bienestar estudiantil</t>
  </si>
  <si>
    <t>10.2</t>
  </si>
  <si>
    <t>De acuerdo con los resultados de la encuesta ejecutar el programa de bienestar estudiantil semestralmente</t>
  </si>
  <si>
    <t>Documento con información consolidada</t>
  </si>
  <si>
    <t>se deposita correo con invitación a los estudiantes a participar en actividades de bienestar</t>
  </si>
  <si>
    <t>7 elementos de información para la participación de los estudiantes en las activides de bienestar</t>
  </si>
  <si>
    <t>10.3</t>
  </si>
  <si>
    <t>Elección del representante estudiantil de la nueva cohorte de la maestría en Literatura y Cultura</t>
  </si>
  <si>
    <t>Representante estudiantil elegido</t>
  </si>
  <si>
    <t>Se deposita evidencia de la convocatoria a representación (abril 13)</t>
  </si>
  <si>
    <t>1 elemento con los requisitos , funciones y el proceso de aplicación</t>
  </si>
  <si>
    <t>Se deposita evidencia, el 11 de mayo, de la elección del representante estudiantil</t>
  </si>
  <si>
    <t>1 elemento de donde se ev idencia el nombre, maestría de quién es el representante estudiantil</t>
  </si>
  <si>
    <t>10.4</t>
  </si>
  <si>
    <t>Elección del representante de docentes 2023</t>
  </si>
  <si>
    <t>Representante de docentes elegido</t>
  </si>
  <si>
    <t>se anexa convocatoria para elección de representantes docentes</t>
  </si>
  <si>
    <t>No se informa sobre como culmino el proceso del representante elegido</t>
  </si>
  <si>
    <t>Generar una comunidad de egresados para el intercambio académico y la continuidad del relacionamiento con su casa de estudios</t>
  </si>
  <si>
    <t>11.1</t>
  </si>
  <si>
    <t>Carnetización de egresados</t>
  </si>
  <si>
    <t>Listado de egresados carnetizados</t>
  </si>
  <si>
    <t>11.2</t>
  </si>
  <si>
    <t>Participación representante de egresados en órganos de gobierno</t>
  </si>
  <si>
    <t>Listado de actas de Consejo de Facultad con asistencia del representante de egresados</t>
  </si>
  <si>
    <t>11.3</t>
  </si>
  <si>
    <t>Participación de egresados en las actividades de la FSAB</t>
  </si>
  <si>
    <t>Listado de participación de egresados en actividades de la FSAB</t>
  </si>
  <si>
    <t>11.4</t>
  </si>
  <si>
    <t>Coloquio de egresados</t>
  </si>
  <si>
    <t>Evento realizado</t>
  </si>
  <si>
    <t>Graduandos (estudiantes graduados de los programas de maestría)</t>
  </si>
  <si>
    <t>Decano FSAB 0085-17 y rol encargado de coordinar la maestría</t>
  </si>
  <si>
    <t>12.1</t>
  </si>
  <si>
    <t>Programación de sustentación con jurados de trabajo de grado</t>
  </si>
  <si>
    <t>Sustentaciones de trabajo de grado atendidas</t>
  </si>
  <si>
    <t>12.2</t>
  </si>
  <si>
    <t>Programar ceremonia de grado</t>
  </si>
  <si>
    <t>Ceremonia de grado realizada</t>
  </si>
  <si>
    <t xml:space="preserve">Doctorado en Lingüística, Literatura y Cultura </t>
  </si>
  <si>
    <t>13.1</t>
  </si>
  <si>
    <t>Presentar en los comités académicos institucionales los avances del documento maestro del doctorado</t>
  </si>
  <si>
    <t>Documento maestro del doctorado, presentado ante los comités</t>
  </si>
  <si>
    <t>Desarrollo de las colecciones</t>
  </si>
  <si>
    <t>Profesional especializado 2028-17 del Grupo de Biblioteca</t>
  </si>
  <si>
    <t>14.1</t>
  </si>
  <si>
    <t>Adquisición de libros</t>
  </si>
  <si>
    <t>Acta de entrega libros adquiridos</t>
  </si>
  <si>
    <t>Plan anual de adquisiciones</t>
  </si>
  <si>
    <t>14.2</t>
  </si>
  <si>
    <t>Suscripción de títulos de revistas</t>
  </si>
  <si>
    <t>Títulos de revistas suscritas</t>
  </si>
  <si>
    <t>Proceso de contrataciòn en fase de presentación de ofertas hasta el 11 de abril de 2023
https://community.secop.gov.co/Public/Tendering/OpportunityDetail/Index?noticeUID=CO1.NTC.4245981&amp;isFromPublicArea=True&amp;isModal=False</t>
  </si>
  <si>
    <t>La actividad fue programa para marzo pero presenta demora en el proceso de contratación. Se estima cumplida en su totalidad para abril del presente año.</t>
  </si>
  <si>
    <t>14.2-ADQ-F-23-ACTA-DE-INICIO</t>
  </si>
  <si>
    <t>Son observaciones</t>
  </si>
  <si>
    <t>14.3</t>
  </si>
  <si>
    <t>Renovar la suscripción de las Bases de datos  académicas (JSTOR, MLA, Disertación &amp; Theses, Dialnet Plus, Proquest : Módulos de lingüística y literatura, Digitalia hispánica)</t>
  </si>
  <si>
    <t>Bases de datos suscritas</t>
  </si>
  <si>
    <t>14.3-ADQ-F-23 ACTA DE INICIO-ICC-PS-082-2023-DOTLIB</t>
  </si>
  <si>
    <t>Las 2 bases de datos faltantes estane n fase pre pcontractual y a la espera d ela expedición de los contratos. Se espera que para julio se de inicio a los contratos</t>
  </si>
  <si>
    <t>Solo se anexa la DB JSTOR.</t>
  </si>
  <si>
    <t>Procesamiento técnico de las colecciones</t>
  </si>
  <si>
    <t>15.1</t>
  </si>
  <si>
    <t>Renovación de la herramienta bibliotecaria ARMARC y TOOLKIT RDA</t>
  </si>
  <si>
    <t>Herramienta renovada</t>
  </si>
  <si>
    <t>15.2</t>
  </si>
  <si>
    <t>Realizar el estudio de las autoridades e Ingreso de registros de autoridad de tema en el Sistema Bibliográfico KOHA</t>
  </si>
  <si>
    <t>Número de autoridades de tema creadas</t>
  </si>
  <si>
    <t>15.2-CONTROL-REGISTROS-AUTORIDADES-TEMA-ENERO-2023</t>
  </si>
  <si>
    <t>15.2-CONTROL-REGISTROS-AUTORIDADES-TEMA-FEBRERO-2023</t>
  </si>
  <si>
    <t>Meta incumplica en el primer trimestre debido a rotación de personal. No se van a proponer modificacionesy para el segundo trimestre se cumpliá con la meta.</t>
  </si>
  <si>
    <t>Se logra 73 de los 150 unidades programadas (48,67% de logro).</t>
  </si>
  <si>
    <t>15.2-CONTROL-REGISTROS-AUTORIDADES-TEMA-ABRIL-2023</t>
  </si>
  <si>
    <t>15.2-CONTROL-REGISTROS-AUTORIDADES-TEMA-MAYO-2023</t>
  </si>
  <si>
    <t>15.2-CONTROL-REGISTROS-AUTORIDADES-TEMA-JUNIO-2023</t>
  </si>
  <si>
    <t>Se logra 26 de los 150 unidades programadas (17,33% de logro).</t>
  </si>
  <si>
    <t>15.3</t>
  </si>
  <si>
    <t>Realizar el estudio de las autoridades e Ingresar registros de autoridad de autor en el Sistema Bibliográfico KOHA</t>
  </si>
  <si>
    <t>Número de autoridades de autor creadas</t>
  </si>
  <si>
    <t>15.3-CONTROL-REGISTROS-AUTORIDADES-AUTOR-ENERO-2023</t>
  </si>
  <si>
    <t>15.3-CONTROL-REGISTROS-AUTORIDADES-AUTOR-FEBRERO-2023</t>
  </si>
  <si>
    <t>15.3-CONTROL-REGISTROS-AUTORIDADES-AUTOR-MARZO-2023</t>
  </si>
  <si>
    <t>Se logra 559 de los 200 programados (279,5% del logro)</t>
  </si>
  <si>
    <t>15.3-CONTROL-REGISTROS-AUTORIDADES-AUTOR-ABRIL-2023</t>
  </si>
  <si>
    <t>15.3-CONTROL-REGISTROS-AUTORIDADES-AUTOR-MAYO-2023</t>
  </si>
  <si>
    <t>15.3-CONTROL-REGISTROS-AUTORIDADES-AUTOR-JUNIO-2023</t>
  </si>
  <si>
    <t>Se logra 257 de los 250 unidades programadas (102% de logro).</t>
  </si>
  <si>
    <t>15.4</t>
  </si>
  <si>
    <t>Títulos clasificados y catalogados del material bibliográfico (nuevo y retrospectivo)</t>
  </si>
  <si>
    <t>Número de títulos procesados</t>
  </si>
  <si>
    <t>15.4-CONTROL-REGISTROS-PROCESADOS-ENERO-2023</t>
  </si>
  <si>
    <t>15.4-CONTROL-REGISTROS-PROCESADOS-FEBRERO-2023</t>
  </si>
  <si>
    <t>15.4-CONTROL-REGISTROS-PROCESADOS-MARZO-2023</t>
  </si>
  <si>
    <t>Se logra 244 de los 250 unidades programadas (97,6% de logro).</t>
  </si>
  <si>
    <t>15.4-CONTROL-REGISTROS-PROCESADOS-ABRIL-2023</t>
  </si>
  <si>
    <t>15.4-CONTROL-REGISTROS-PROCESADOS-MAYO-2023</t>
  </si>
  <si>
    <t>15.4-CONTROL-REGISTROS-PROCESADOS-JUNIO-2023</t>
  </si>
  <si>
    <t>Se logra 216 de los 350 unidades programadas (61,71% de logro).</t>
  </si>
  <si>
    <t>15.5</t>
  </si>
  <si>
    <t>Títulos retrospectivos normalizados y depurados en la base de datos bibliográfica KOHA</t>
  </si>
  <si>
    <t>Número de títulos normalizados</t>
  </si>
  <si>
    <t>15.5-CONTROL-NORMALIZACION-UNIFICACION-REGISTROS-FEBRERO-2023</t>
  </si>
  <si>
    <t>15.5-CONTROL-NORMALIZACION-UNIFICACION-REGISTROS-MARZO-2023</t>
  </si>
  <si>
    <t>Meta incumplida por demoras en el proceso contractual ICC-PS-060-2023.No se van a proponer modificacionesy para el segundo trimestre se cumpliá con la meta.</t>
  </si>
  <si>
    <t>Se logra 311 de los 250 unidades programadas (88,57% de logro).</t>
  </si>
  <si>
    <t>15.5-CONTROL-NORMALIZACION-UNIFICACION-REGISTROS-ABRIL-2023</t>
  </si>
  <si>
    <t>15.5-CONTROL-NORMALIZACION-UNIFICACION-REGISTROS-MAYO-2023</t>
  </si>
  <si>
    <t>15.5-CONTROL-NORMALIZACION-UNIFICACION-REGISTROS-JUNIO-2023</t>
  </si>
  <si>
    <t>Se logra 1038 de los 550 unidades programadas (188,73% de logro).</t>
  </si>
  <si>
    <t>15.6</t>
  </si>
  <si>
    <t>Organización archivos patrimoniales</t>
  </si>
  <si>
    <t>Número de folios organizados</t>
  </si>
  <si>
    <t>15.6-ICC-BIBLIOTECA-INVENTARIO-DOCUMENTOS-HISTORICOS-HMG-FEBRERO-2023</t>
  </si>
  <si>
    <t>15.6-ICC-BIBLIOTECA-INVENTARIO-DOCUMENTOS-HISTORICOS-HMG-MARZO-2023</t>
  </si>
  <si>
    <t>Se logra 581 de los 500 unidades programadas (116,20% de logro).</t>
  </si>
  <si>
    <t>15.6-INVENTARIO-DOCUMENTOS-HISTORICOS-JMM-ABRIL-2023</t>
  </si>
  <si>
    <t>15.6-INVENTARIO-DOCUMENTOS-HISTORICOS-JMM-MAYO-2023</t>
  </si>
  <si>
    <t>15.6-INVENTARIO-DOCUMENTOS-HISTORICOS-JMM-JUNIO-2023</t>
  </si>
  <si>
    <t>Se logra 1638 de los 650 unidades programadas (252% de logro).</t>
  </si>
  <si>
    <t>15.7</t>
  </si>
  <si>
    <t>Ítems del material bibliográfico adquirido preparados físicamente</t>
  </si>
  <si>
    <t>Número de ítems preparados físicamente</t>
  </si>
  <si>
    <t>15.7-CONTROL-PREPARACION-FISICA-FEBRERO-2023</t>
  </si>
  <si>
    <t>15.7-CONTROL-PREPARACION-FISICA-MARZO-2023</t>
  </si>
  <si>
    <t>Se logra 529 de los 350 unidades programadas (151,14% de logro).</t>
  </si>
  <si>
    <t>15.7-CONTROL-PREPARACION-FISICA-ABRIL-2023</t>
  </si>
  <si>
    <t>15.7-CONTROL-PREPARACION-FISICA-MAYO-2023</t>
  </si>
  <si>
    <t>15.7-CONTROL-PREPARACION-FISICA-JUNIO-2023</t>
  </si>
  <si>
    <t>Se logra 650 de los 550 unidades programadas (118,18% de logro).</t>
  </si>
  <si>
    <t>15.8</t>
  </si>
  <si>
    <t>Lista del material bibliográfico recibido en donación</t>
  </si>
  <si>
    <t>Informe de los ítems registrados en el formato de donaciones recibidas</t>
  </si>
  <si>
    <t>15.8-MATERIAL-BIBLIOGRAFICO-RECIBIDO-EN-DONACION-ENERO-MARZO-2023</t>
  </si>
  <si>
    <t>15.8-MATERIAL-BIBLIOGRAFICO-RECIBIDO-DONACION-ABRIL-JUNIO</t>
  </si>
  <si>
    <t>15.9</t>
  </si>
  <si>
    <t>Tags asignados de RFI a los ítems nuevos y retrospectivos</t>
  </si>
  <si>
    <t>Número de ítems con Tags de RFID</t>
  </si>
  <si>
    <t>15.9-CONTROL-TAGS-ASIGNADOS-ENERO-2023</t>
  </si>
  <si>
    <t>15.9-CONTROL-TAGS-ASIGNADOS-FEBRERO-2023</t>
  </si>
  <si>
    <t>15.9-CONTROL-TAGS-ASIGNADOS-MARZO-2023</t>
  </si>
  <si>
    <t>Se logra 1114 de los 350 unidades programadas (318,29% de logro).</t>
  </si>
  <si>
    <t>15.9-CONTROL-TAGS-ASIGNADOS-ABRIL-2023</t>
  </si>
  <si>
    <t>15.9-CONTROL-TAGS-ASIGNADOS-MAYO-2023</t>
  </si>
  <si>
    <t>15-9-CONTROL-TAGS-ASIGNADOS-JUNIO-2023</t>
  </si>
  <si>
    <t>Se logra 1371 de los 450 unidades programadas (304,67% de logro).</t>
  </si>
  <si>
    <t>Preservación de las colecciones</t>
  </si>
  <si>
    <t>16.1</t>
  </si>
  <si>
    <t>Ítems del material bibliográfico impreso forrados</t>
  </si>
  <si>
    <t>Ítems forrados</t>
  </si>
  <si>
    <t>16.1-CONTROL-LIBROS-FORRADOS-ENERO-2023</t>
  </si>
  <si>
    <t>16.1-CONTROL-LIBROS-FORRADOS-FEBRERO-2023</t>
  </si>
  <si>
    <t>16.1-CONTROL-LIBROS-FORRADOS-MARZO-2023</t>
  </si>
  <si>
    <t>Se logra 962 de los 350 unidades programadas (274,86% de logro).</t>
  </si>
  <si>
    <t>16.1-CONTROL-FORRADOS-LIBROS-ABRIL-2023</t>
  </si>
  <si>
    <t>16.1-CONTROL-FORRADOS-LIBROS-MAYO-2023</t>
  </si>
  <si>
    <t>16.1-CONTROL-FORRADOS-LIBROS-JUNIO-2023</t>
  </si>
  <si>
    <t>Se logra 997 de los 600 unidades programadas (166,16% de logro).</t>
  </si>
  <si>
    <t xml:space="preserve">Sistematización de la biblioteca </t>
  </si>
  <si>
    <t>17.1</t>
  </si>
  <si>
    <t>Renovación de la licencia del programa EZ-proxy para la consulta remota de los recursos electrónicos  y  Look Proxy para generación de las estadística de uso de los recursos electrónicos</t>
  </si>
  <si>
    <t>Licencia renovada</t>
  </si>
  <si>
    <t>17.2</t>
  </si>
  <si>
    <t>Incorporar al repositorio institucional  los  Trabajos de grado de las tesis de maestría que los estudiantes han autorizado publicar y otros documentos de la producción intelectual del Instituto</t>
  </si>
  <si>
    <t>Número de documentos incorporados en la Biblioteca digital</t>
  </si>
  <si>
    <t>no se informa que se realizon actividades</t>
  </si>
  <si>
    <t>Prestación de los servicios bibliotecarios a la comunidad de usuarios internos y externos</t>
  </si>
  <si>
    <t>18.1</t>
  </si>
  <si>
    <t>Encuesta de satisfacción de usuarios</t>
  </si>
  <si>
    <t>Informe de encuesta de satisfacción de usuarios</t>
  </si>
  <si>
    <t>18.2</t>
  </si>
  <si>
    <t>Préstamos interno y externo del material bibliográfico solicitado</t>
  </si>
  <si>
    <t>Informe de consulta en sala y préstamos externos</t>
  </si>
  <si>
    <t>- 18.2-KOHA-ESTADISTICAS-CONSULTA-SALA-ENERO-MARZO-2023
- 18.2-REPORTE-PRESTAMOS-KOHA-ENERO-MARZO-2023</t>
  </si>
  <si>
    <t>- 18.2-KOHA-ESTADISTICAS-CONSULTA-SALA-ABRIL-JUNIO-2023
- 18.2-REPORTE-PRESTAMOS-KOHA-ABRIL-JUNIO-2023</t>
  </si>
  <si>
    <t>18.3</t>
  </si>
  <si>
    <t>Suministro de artículos y capítulos de libros a usuarios internos y externos</t>
  </si>
  <si>
    <t>Informe de artículos suministrados a usuarios internos y externos</t>
  </si>
  <si>
    <t>18.3-ICC-BIBLIOTECA- CONTROL-CONMUTACION-BIBLIOGRAFICA-(CONSECUSION-ENVIO-ARTICULOS)-ENERO-FEBRERO-2023</t>
  </si>
  <si>
    <t>18.3-ICC-BIBLIOTECA- CONTROL-CONMUTACION-BIBLIOGRAFICA-(CONSECUSION-ENVIO-ARTICULOS)-ABRIL-JUNIO-2023</t>
  </si>
  <si>
    <t>18.4</t>
  </si>
  <si>
    <t>Capacitación de usuarios sobre el manejo de los recursos bibliográficos existentes en las colecciones</t>
  </si>
  <si>
    <t>Cursos de capacitación realizados</t>
  </si>
  <si>
    <t>18.4-CAPACITACION-GESTORES-BIBLIOGRAFICOS</t>
  </si>
  <si>
    <t>18.5</t>
  </si>
  <si>
    <t>Asignación de las claves de acceso a los usuarios internos para la consulta remota de los recursos bibliográficos electrónicos</t>
  </si>
  <si>
    <t>Informe de usuarios y claves asignadas</t>
  </si>
  <si>
    <t>18.5-ICC-LISTA-USUARIOS-ACCESO-REMOTO-RECURSOS-ELECTRONICOS-ENERO-MARZO-2023</t>
  </si>
  <si>
    <t>18.5-ICC-LISTA-USUARIOS-ACCESO-REMOTO-RECURSOS-ELECTRONICOS-ABRIL-JUNIO-2023</t>
  </si>
  <si>
    <t>Plan gestión de museos</t>
  </si>
  <si>
    <t>Espacios culturales para la vida</t>
  </si>
  <si>
    <t>Plan gestión de museos, ejecutado</t>
  </si>
  <si>
    <t>Subdirector Académico y rol encargado de coordinar el Equipo de Museos</t>
  </si>
  <si>
    <t>19.1</t>
  </si>
  <si>
    <t>Apertura de dos exposiciones en la Casa Cuervo Urisarri. Paisaje y Poesía (1830-1940) y Geografía de la cerámica (Siglos XIX y XX)</t>
  </si>
  <si>
    <t>Salas montadas y abiertas al público</t>
  </si>
  <si>
    <t>N/A</t>
  </si>
  <si>
    <t>LAS EXPOSICIONES ESTAN PROGRAMADAS PARA EL TERCER TRIMESTRE DEL 2023</t>
  </si>
  <si>
    <t>19.2</t>
  </si>
  <si>
    <t>Investigar y publicar una exposición virtual y una exposición temporal con las colecciones de los museos del ICC y el comodato del Museo del Siglo XIX</t>
  </si>
  <si>
    <t>Exposición virtual publicada en la página web institucional (micrositio de Gestión de Museos)
Exposición temporal abierta evidenciada por medio de registros fotográficos</t>
  </si>
  <si>
    <t>19.3</t>
  </si>
  <si>
    <t>Actualizar estados de conservación de las colecciones del ICC</t>
  </si>
  <si>
    <t>Software de colecciones colombianas actualizado</t>
  </si>
  <si>
    <t>Se suben archivos a carpeta 19,3, con imágenes de evidencia y excel de reporte</t>
  </si>
  <si>
    <t>Se realizan los estados de conservación planteados en el plan de acción, con revisión trimestral y evidencias en el sotfware Colecciones Colombianas</t>
  </si>
  <si>
    <t>19.4</t>
  </si>
  <si>
    <t>Crear nuevos registros en Colexcol de bienes muebles de las colecciones</t>
  </si>
  <si>
    <t>Se suben archivos a carpeta 19,4, con imágenes de evidencia y excel de reporte</t>
  </si>
  <si>
    <t>Se realizan registros planteados en el plan de acción, con revisión trimestral y evidencias en el sotfware Colecciones Colombianas</t>
  </si>
  <si>
    <t>Se avanzo en el 80% de la actividad</t>
  </si>
  <si>
    <t>Se avanzo en el 282,25% de la actividad</t>
  </si>
  <si>
    <t>19.5</t>
  </si>
  <si>
    <t>Diseñar y publicar contenidos digitales micrositio y redes sociales</t>
  </si>
  <si>
    <t>Enlaces a diseños y publicaciones de los contenidos digitales gestionados</t>
  </si>
  <si>
    <t>Se suben archivos a carpeta 19,5, con cuadro en excel de reporte contenidos redes</t>
  </si>
  <si>
    <t>Se diseñan y publican contenidos en redes sociales planteados en el plan de acción, con revisión trimestral y evidencias en cuadro Excel</t>
  </si>
  <si>
    <t>Se avanzo en el 95% de la actividad</t>
  </si>
  <si>
    <t>19.6</t>
  </si>
  <si>
    <t xml:space="preserve">Hacer mantenimientos trimestrales a las reservas museográficas del ICC y las salas de exhibición temporal </t>
  </si>
  <si>
    <t>Informes de mantenimiento a 36 reservas y salas de exposición temporal con sus respectivos registros fotográficos</t>
  </si>
  <si>
    <t>Se suben archivos a carpeta 19,6, con registro fotografico de los mantenimientos y trabajo de organización de reservas y salas de exposición</t>
  </si>
  <si>
    <t>Se realizan los mantenimientos preventivos de conservación en las reservas y se organizan, igual mente en las salas de exposición</t>
  </si>
  <si>
    <t>19.7</t>
  </si>
  <si>
    <t>Investigar y actualizar objetos de las colecciones en el software Colecciones Colombianas</t>
  </si>
  <si>
    <t>Se suben archivos a carpeta 19,7, con textos de piezas investigadas e imágenes de evidencia</t>
  </si>
  <si>
    <t>Se realizan las investigaciones y actualizaciones planteados con revisión trimestral y evidencias en publicaciones en "El Tiempo", sección Casa de las Palabras</t>
  </si>
  <si>
    <t>Se avanzo en el 73% de la actividad</t>
  </si>
  <si>
    <t>19.8</t>
  </si>
  <si>
    <t>Digitalizar la memoria editorial y expositiva de las colecciones del ICC y del siglo XIX publicada y de libre acceso para todos los usuarios de habla española en los activos digitales del ICC</t>
  </si>
  <si>
    <t>Enlaces publicados en la página web institucional (micrositio de Gestión de Museos)</t>
  </si>
  <si>
    <t>Se suben archivos a carpeta 19,8, con digitalizaciones de 2 publicaciones que se subiran al micrositio de la página web</t>
  </si>
  <si>
    <t>Se realizan las digitalizaciones y se envian al área de diseño para recote digital y coordinación de publicación en sitio web</t>
  </si>
  <si>
    <t>Se avanzo en el 67% de la actividad</t>
  </si>
  <si>
    <t>Falta las evidencias de los enlaces</t>
  </si>
  <si>
    <t>19.9</t>
  </si>
  <si>
    <t xml:space="preserve">Investigar y publicar una exposición itinerante con las colecciones de los museos del ICC -  Fondo Atlas Lingüístico-Etnográfico de Colombia (Alec) </t>
  </si>
  <si>
    <t xml:space="preserve">Guía de estudio y registro fotográfico de la presentación de la exposición </t>
  </si>
  <si>
    <t>LA EXPOSICIÓN ESTA PROGRAMADA PARA EL TERCER TRIMESTRE DEL 2023</t>
  </si>
  <si>
    <t>Comunicaciones</t>
  </si>
  <si>
    <t>Libertad de escoger profesión u oficio</t>
  </si>
  <si>
    <t>Estrategia de comunicaciones ICC 2023</t>
  </si>
  <si>
    <t>Subdirector Académico y rol encargado de coordinar el Equipo de Comunicaciones y Prensa</t>
  </si>
  <si>
    <t>20.1</t>
  </si>
  <si>
    <t>Divulgar de manera oportuna las actividades que organice y/o donde participe el ICC durante el año 2023 de manera interna y externa</t>
  </si>
  <si>
    <t>Informe de gestión trimestral</t>
  </si>
  <si>
    <t>Se sube informe trimestral de comunicaciones</t>
  </si>
  <si>
    <t>20.2</t>
  </si>
  <si>
    <t xml:space="preserve">Crear contenido multimedia para usarlo en todos los canales con los que cuenta el ICC para llegar a sus públicos. </t>
  </si>
  <si>
    <t>20.3</t>
  </si>
  <si>
    <t xml:space="preserve">Apoyar en la producción de eventos virtuales de la subdirección académica y dirección general, orientados a público externo. </t>
  </si>
  <si>
    <t>Informe de gestión trimestral con el listado de eventos solicitados con enlace al link de transmisión, que evidencia el evento ejecutado</t>
  </si>
  <si>
    <t>20.4</t>
  </si>
  <si>
    <t xml:space="preserve">Crear y divulgar contenido para las redes sociales del ICC, así como contestar a las PQR de los ciudadanos por estos canales digitales. </t>
  </si>
  <si>
    <t xml:space="preserve">Informe de gestión trimestral con el listado de eventos solicitados con enlace al link de transmisión, que evidencia el evento ejecutado y reporte de atención al ciudadano </t>
  </si>
  <si>
    <t>20.5</t>
  </si>
  <si>
    <t>Apoyar el proceso de actualización del esquema de publicaciones del ICC</t>
  </si>
  <si>
    <t>Esquema de publicaciones actualizado</t>
  </si>
  <si>
    <t>20.6</t>
  </si>
  <si>
    <t>Generar una parrilla pública de programación de la emisora CyC Radio y gestionar todos los programas.</t>
  </si>
  <si>
    <t>Informe trimestral donde se evidencia la Parrilla publicada en la página del ICC y la gestión de los programas</t>
  </si>
  <si>
    <t>Se sube informe trimestral de radio</t>
  </si>
  <si>
    <t>20.7</t>
  </si>
  <si>
    <t>Microprogramas radiales trabajados con la Facultad Seminario Andrés Bello y emitidos por CyC Radio.</t>
  </si>
  <si>
    <t>Microprogramas radiales, emitidos</t>
  </si>
  <si>
    <t>20.8</t>
  </si>
  <si>
    <t xml:space="preserve">Apoyar en la producción de eventos presenciales del ICC donde se requiera consola de sonido, micrófonos y apoyo técnico para su manejo. </t>
  </si>
  <si>
    <t>Informe semestral donde se observen las fotos o enlace virtual del evento cubierto por esta oficina</t>
  </si>
  <si>
    <t>Ecosistemas vivos de las culturas, las artes y los saberes</t>
  </si>
  <si>
    <t>Edición e impresión de títulos aprobados por el comité editorial para la vigencia 2022</t>
  </si>
  <si>
    <t>Profesional especializado 2028-17 del Grupo de Procesos Editoriales</t>
  </si>
  <si>
    <t>21.1</t>
  </si>
  <si>
    <t>Edición de títulos aprobados para impresión en el sello editorial</t>
  </si>
  <si>
    <t>Artes finales PDF</t>
  </si>
  <si>
    <t>se anexan 11 comprobantes de entrada de inventarios</t>
  </si>
  <si>
    <t>Se ajusta actividad mediante ajuste aprobado en CIGD #9 de 2023.</t>
  </si>
  <si>
    <t xml:space="preserve">Publicaciones digitales </t>
  </si>
  <si>
    <t>22.1</t>
  </si>
  <si>
    <t xml:space="preserve">Edición y publicación libros digitales </t>
  </si>
  <si>
    <t>Participación en ferias del libro y divulgación de publicaciones del fondo editorial</t>
  </si>
  <si>
    <t>23.1</t>
  </si>
  <si>
    <t>Participación en ferias del libro internacionales (Feria Internacional del libro de Bogotá)</t>
  </si>
  <si>
    <t>Informe final de ferias ejecutadas</t>
  </si>
  <si>
    <t>se anexa informe bilbo</t>
  </si>
  <si>
    <t>El informe contiene los poreparativos, montaje, estadisticas del evento y proceso de desmontaje</t>
  </si>
  <si>
    <t>Memorias, saberes y oficios hacia la construcción diversa de nación</t>
  </si>
  <si>
    <t>Edición e impresión externa de publicaciones</t>
  </si>
  <si>
    <t>24.1</t>
  </si>
  <si>
    <t>Edición e impresión de libros y revistas a entidades y clientes externos</t>
  </si>
  <si>
    <t>Libros impresos</t>
  </si>
  <si>
    <t>se anexa bitacora de san carlos</t>
  </si>
  <si>
    <t>Seminarios de Investigación realizados con el fin de generar sinergias entre los diferentes proyectos líneas y grupos de investigación el ICC y con los demás áreas misionales de la entidad</t>
  </si>
  <si>
    <t>Profesional especializado 2028-17 del Grupo de Investigación</t>
  </si>
  <si>
    <t>25.1</t>
  </si>
  <si>
    <t>Realizar seminarios internos de investigación</t>
  </si>
  <si>
    <t>Informes de seminarios desarrollados</t>
  </si>
  <si>
    <t>Se deja en al carpeta asignada la agenda, lineamientos, pantallazo y temas de interés del seminario.
Enlaces a la grabacion del primer seminario de investigación:
https://caroycuervo-my.sharepoint.com/personal/jhon_bocanegra_caroycuervo_gov_co/_layouts/15/stream.aspx?id=%2Fpersonal%2Fjhon%5Fbocanegra%5Fcaroycuervo%5Fgov%5Fco%2FDocuments%2Fgrabaciones%2FSeminario%20Interno%20Investigaci%C3%B3n%20Abril%202023%2D20230413%5F080047%2DGrabaci%C3%B3n%20de%20la%20reuni%C3%B3n%2Emp4&amp;ct=1689799145641&amp;or=OWA-NT&amp;cid=170234c2-3320-a0fd-b9e0-478c16d54316&amp;ga=1
https://caroycuervo-my.sharepoint.com/personal/jhon_bocanegra_caroycuervo_gov_co/_layouts/15/stream.aspx?id=%2Fpersonal%2Fjhon%5Fbocanegra%5Fcaroycuervo%5Fgov%5Fco%2FDocuments%2Fgrabaciones%2FSeminario%20Interno%20Investigaci%C3%B3n%20Abril%202023%2D20230413%5F080047%2DGrabaci%C3%B3n%20de%20la%20reuni%C3%B3n%201%2Emp4&amp;ct=1689799258809&amp;or=OWA-NT&amp;cid=f5828952-e2cd-f9a6-68da-d162d99a1e4b&amp;ga=1</t>
  </si>
  <si>
    <t>Realización de un seminario interno de investigación el jueves 13 de abril de 2023</t>
  </si>
  <si>
    <t>Grabación, agenda del día y citación de los seminarios.
Formulario creado como una acción derivada del primer seminario para la recopilación de herramientas utiles para la investigación.
Enlaces a la grabacion del segundo seminario de investigación:
https://caroycuervo-my.sharepoint.com/personal/jhon_bocanegra_caroycuervo_gov_co/_layouts/15/stream.aspx?id=%2Fpersonal%2Fjhon%5Fbocanegra%5Fcaroycuervo%5Fgov%5Fco%2FDocuments%2Fgrabaciones%2F2%2Eo%20Seminario%20Interno%20de%20Investigaci%C3%B3n%20ICC%2D20230608%5F080638%2DMeeting%20Recording%2Emp4&amp;ct=1689799319993&amp;or=OWA-NT&amp;cid=b5eee250-1f36-aa9c-a46a-ac7d40842969&amp;ga=1
https://caroycuervo-my.sharepoint.com/:v:/g/personal/jhon_bocanegra_caroycuervo_gov_co/EbDQnHV9GE5PsTjokqfFbusBUGjurP-gVk4TzHfD5T3r_Q</t>
  </si>
  <si>
    <t>El 13 de abril se realizó el primer seminario de investigación y el 08 de junio se realizó el segundo seminario de investigación.
El tercer seminario de investigación está programado el 26 de octubre.</t>
  </si>
  <si>
    <t>Convocatoria de Investigación ajustada y aprobada por el comité de investigación</t>
  </si>
  <si>
    <t>26.1</t>
  </si>
  <si>
    <t>Ajustar el documento de la convocatoria de investigación</t>
  </si>
  <si>
    <t>Documento de convocatoria aprobada en acta del Comité de Investigación</t>
  </si>
  <si>
    <t>Borrador de la propuesta de términos y condiciones para la convocatoria 2024.
Correo y formato de solicitud diligenciado para el ajuste del cronograma de esta actividad en el PAI.
Correo socializando la agenda del segundo comité de investigación.
Carpeta con la grabación, agenda, horarios, transcripción, asistencia y acta del segundo comité de investigación 2023.
Acceso al enlace del OneDrive de Investigación que tiene el borrador del acta del segundo comité de investigación, la grabación de la reunión, la citación y los anexos:
https://caroycuervo-my.sharepoint.com/:f:/g/personal/investigacion_caroycuervo_gov_co/EvKe7FlpG5NGui_ly4n3GEMBDZ_ogOr4oPQe6R_nHBhiQw?e=4HwvyX</t>
  </si>
  <si>
    <t>El borrador de los términos y condiciones para la convocatoria 2024 se encuentra avanzado y se presentó en el comité de investigación del 01 de junio para comentarios y observaciones, donde fue aprobado.
El 10 de julio se envió al Grupo de planeación y relacionamiento con el ciudadano, la solicitud de ajuste en el cronograma de esta actividad pasándola al mes de julio, que es cuando se publicará el documento de acuerdo con la trayectoria temporal del Grupo de investigaciones académicas.</t>
  </si>
  <si>
    <t>Documento ajustado con las observaciones que indique Minciencias para el procedimiento de reconocimiento del ICC como centro de Investigación ante MinCiencias</t>
  </si>
  <si>
    <t>27.1</t>
  </si>
  <si>
    <t>Crear  cronograma de seguimiento al proceso de reconocimiento ante Minciencias como centro de Investigación</t>
  </si>
  <si>
    <t>Cronograma</t>
  </si>
  <si>
    <t>Correo con la información dada por la contratista Carolina Navarrete sobre el proceso de reconocimiento como centro de investigación ante Minciencias
Cronograma por fases</t>
  </si>
  <si>
    <t>El 31 de mayo la contratista Diana Carolina Navarrete informa que la solicitud sigue en trámite. El reconocimiento está activo y se encuentra en estado de evaluación.
No es pertinente establecer fechas precisas debido a que la respuesta de Minciencias no tiene un plazo estipulado. Se adjunta documento con las fases de cronograma y el paso a seguir en caso de una respuesta satisfactoria o insatisfactoria.</t>
  </si>
  <si>
    <t>27.2</t>
  </si>
  <si>
    <t xml:space="preserve">Realizar informe de seguimiento al la respuesta de Minciencias sobre el documento de presentación del ICC como centro de investigación.   </t>
  </si>
  <si>
    <t>Informe de seguimiento</t>
  </si>
  <si>
    <t>Correos de Minciencias y respuesta del ICC.
Cronograma e informe de seguimiento a la respuesta de la solicitud para el reconocimiento como centro de investigación ante Minciencias.</t>
  </si>
  <si>
    <t>El 13 de febrero el Ministerio de Ciencia, Tecnología e Innovación, solicitó el plan de mejoramiento firnado por el representante legal o quien haga sus veces. Por cuanto "se evidencia en el documento adjunto, (modelo de plan de mejoramiento para centros/institutos de investigación M601PR05M03), que no se registra la firma del representante legal o quien haga sus veces.
El 16 de febrero se envío una respuesta provisional por parte de la Dirección General y el 03 de marzo se envío la respuesta completa.</t>
  </si>
  <si>
    <t>Avance de un 50%. Se solicita ajuste para incluir un segundo informe al finalizar el año.</t>
  </si>
  <si>
    <t>Cupos ofertados en documentación lingüística</t>
  </si>
  <si>
    <t>Subdirector Académico y rol encargado de liderar Educación Continua</t>
  </si>
  <si>
    <t>Se anexa la lista de admitidos (becados y no becados) del Diplomado en documentación audiovisual de lenguas nativas. Esta se publicó en la página web del Instituto. Ta,bién se anexa la convocatoria en la que se ofertaron 25 cupos, pero debdo al gran número de inscritos se abre un segundo grupo y se admiten las 70  personas (lista de admitidos).</t>
  </si>
  <si>
    <t>28.1</t>
  </si>
  <si>
    <t>Ofertar cupos de educación continua en documentación lingüística para el plan decenal de lenguas</t>
  </si>
  <si>
    <t>Convocatorias divulgadas</t>
  </si>
  <si>
    <t>Sin observaciones</t>
  </si>
  <si>
    <t>Presentación de informes de contratistas en la plataforma SECOP II</t>
  </si>
  <si>
    <t>Adquisiciones</t>
  </si>
  <si>
    <t>Profesional especializado 2028-17 del Grupo de Gestión Contractual</t>
  </si>
  <si>
    <t>29.1</t>
  </si>
  <si>
    <t>Iniciar la presentación de informes de contratistas en la plataforma SECOP II, así como hacer participe al Grupo de gestión financiera y supervisores para que realicen la revisión y cargue de información desde dicha plataforma</t>
  </si>
  <si>
    <t>Informe trimestral de avance de informes presentados en la plataforma SECOP II, por parte de los contratistas y validados por los supervisores</t>
  </si>
  <si>
    <t xml:space="preserve">Plan de Mantenimiento ejecutado </t>
  </si>
  <si>
    <t>Gestión_de_Bienes_y_Servicios</t>
  </si>
  <si>
    <t xml:space="preserve">Grupo de Recursos Físicos </t>
  </si>
  <si>
    <t>Profesional especializado 2028-17 del Grupo de Recursos Físicos</t>
  </si>
  <si>
    <t>30.1</t>
  </si>
  <si>
    <t>Identificar las áreas o espacios que requieran mantenimiento (reparaciones menores, de funcionamiento y de infraestructura)</t>
  </si>
  <si>
    <t xml:space="preserve">Documento resumen con las necesidades identificadas de mantenimiento de infraestructura </t>
  </si>
  <si>
    <t>Manual de Mantenimiento Sedes</t>
  </si>
  <si>
    <t xml:space="preserve">El presente documento reporta los mantenimientos, reparaciones, limpieza, cuidado y conservación de los bienes inmuebles y muebles de las sedes del ICC. 
Además, informa la periodicidad y personal capacitado para cada labor, si se puede hacer con el personal existente o se requiere de contratación externa.
Es importante aclarar que este documento fue trabajado por el Arquitecto, con la finalidad que sirva para cada vigencia. Ya que la misma infraestructura de las sedes no es susceptible de nuevas modificaciones, como la posibilidad de arrendamiento y/o adquisición de nuevas sedes.  </t>
  </si>
  <si>
    <t>30.2</t>
  </si>
  <si>
    <t>Elaborar cronograma de mantenimiento para la vigencia</t>
  </si>
  <si>
    <t xml:space="preserve">Cronograma de mantenimiento </t>
  </si>
  <si>
    <t>Cronograma Mantenimiento  2023</t>
  </si>
  <si>
    <t>Excel que plasma el cronograma de las actividades a realizar durante la vigencia. De igual manera, informa las actividades que se pueden realizar por el personal existente como las que se deben realizar a través de un tercero.</t>
  </si>
  <si>
    <t>30.3</t>
  </si>
  <si>
    <t>Ejecución del plan</t>
  </si>
  <si>
    <t>Informe de actividades de mantenimiento, ejecutadas</t>
  </si>
  <si>
    <t>30.4</t>
  </si>
  <si>
    <t>Elaborar informe de solicitudes de soporte técnico atendidas por medio de la mesa de ayuda de la intranet helpdesk.caroycuervo.gov.co</t>
  </si>
  <si>
    <t>Informes de solicitades atendidas</t>
  </si>
  <si>
    <t>Informe 1° Semestre-Mesa de Ayuda RF</t>
  </si>
  <si>
    <t>En el presente informe se relaciona la cantidad de solicitudes atendidas durante el primer semestre de la vigencia 2023. En él se describen cada una de las solicitudes realizadas por las diferentes dependencias. Adicional de adjunta pantallazo del sistema con el chulo de atendidas.</t>
  </si>
  <si>
    <t>30.5</t>
  </si>
  <si>
    <t>Plan de mantenimiento de vehículos, ejecutado</t>
  </si>
  <si>
    <t xml:space="preserve">informe de la ejecución del plan </t>
  </si>
  <si>
    <t>*Informe de Mantenimiento de Vehículos
Excel detallando el plan de *Mantenimiento de los Vehículos</t>
  </si>
  <si>
    <t>Se presenta un Informe del estado actual del contrato suscrito con el proveedor Toyocars, su inicio de suscripción, su monto inicial, su relación de pagos y su saldo a corte de Julio.
En el excel se detalla el mantenimiento que se requieren para cada Vehículo.</t>
  </si>
  <si>
    <t xml:space="preserve">Actualización de inventario </t>
  </si>
  <si>
    <t>31.1</t>
  </si>
  <si>
    <t>Elaborar y presentar para aprobación el cronograma para la realización de toma física de inventarios</t>
  </si>
  <si>
    <t>Cronograma presentado</t>
  </si>
  <si>
    <t>*Cronograma Toma Física
*Evidencia de correo del envio del Cronograma
*Informe Inventario de bodega de bienes usados, OICI y bajas.
*Informe Bodega de nuevos</t>
  </si>
  <si>
    <t>Se presenta cronograma de inventario, planteado para la toma física de los bienes muebles de toda la entidad. Adicional, se relacionan los informes realizados de la existencia de los bienes que se encuentran en las bodegas de nuevos (consumo), bodega de usados (devolutivos) y bodega de bajas.</t>
  </si>
  <si>
    <t>31.2</t>
  </si>
  <si>
    <t>Tomas físicas de inventarios individuales realizadas y los ajustes frente a las novedades encontradas.</t>
  </si>
  <si>
    <t>Informe de la toma física</t>
  </si>
  <si>
    <t>31.3</t>
  </si>
  <si>
    <t>Toma física de inventarios de publicaciones</t>
  </si>
  <si>
    <t xml:space="preserve">Informe de la toma física realizada y novedades encontradas </t>
  </si>
  <si>
    <t xml:space="preserve">*Avance Informe Toma Física de Publicaciones
*Excel Inventario Publicaciones ICC Registro Websafi 7-feb-2023 </t>
  </si>
  <si>
    <t>Se presenta información del avance del levantamiento de la toma fisica del inventario de publicaciones.</t>
  </si>
  <si>
    <t>Informes de avances</t>
  </si>
  <si>
    <t>32.1</t>
  </si>
  <si>
    <t xml:space="preserve">Acciones de avances del plan institucional y hacienda reserva ecológica </t>
  </si>
  <si>
    <t>Informes</t>
  </si>
  <si>
    <t>Informe Gestión Ambiental Mes de Abril</t>
  </si>
  <si>
    <t>Se presenta el informe pendiente del mes de abril. En él se plasmas las acciones y recomendaciones con relación al recurso hídrico, recurso de energía, recurso del papel y conservación de la flora y fauna.</t>
  </si>
  <si>
    <t>Participación ciudadana en la cultura: activa, democrática y diversa</t>
  </si>
  <si>
    <t>Material educativo para la ciudadanía</t>
  </si>
  <si>
    <t>Control_Disciplinario</t>
  </si>
  <si>
    <t xml:space="preserve">Unidad de Control Interno Disciplinario </t>
  </si>
  <si>
    <t>Profesional Especializado de Control Interno Disciplinario</t>
  </si>
  <si>
    <t>En la herramienta Teams "Todos ICC" se dispuso una carpeta de Control Disciplinario Interno, donde se compartio información  con diapositivas contentivas de información de interes disciplinario el 17/03/2023
- Mediante comunicaión interna de fecha 29 de marzo de 2023 se compartio  una capsula informativa referente al buen uso de las herramientas de trabajo (equipos de computo)</t>
  </si>
  <si>
    <t>33.1</t>
  </si>
  <si>
    <t>Colocar en conocimiento de los funcionarios del Instituto Caro y Cuervo aspectos importantes y prácticos en los procesos disciplinarios de acuerdo a la normatividad vigente a través de carteleras y correos electrónicos de comunicación interna</t>
  </si>
  <si>
    <t>Comunicaciones internas enviadas</t>
  </si>
  <si>
    <t>sin Observaciones</t>
  </si>
  <si>
    <t>33.2</t>
  </si>
  <si>
    <t>Realizar campañas de temas del proceso disciplinario a través de socializaciones</t>
  </si>
  <si>
    <t>Campañas con cuestionario que evidencia la apropiación del conocimiento</t>
  </si>
  <si>
    <t>se deja en la carpeta presentación de control disciplinario interno y brochure del buen uso del correo institucional</t>
  </si>
  <si>
    <t>Dos actividades realizadas</t>
  </si>
  <si>
    <t>Informe comparativo bianual del comportamiento en la ejecución de las adquisiciones del presupuesto funcionamiento</t>
  </si>
  <si>
    <t>Profesional especializado 2028-17 del Grupo de Gestión Financiera</t>
  </si>
  <si>
    <t>34.1</t>
  </si>
  <si>
    <t>Realizar Informe desagregado de las necesidades de bienes y servicios por rubros y conceptos de acuerdo al catálogo presupuestal, comparando el valor proyectado en el plan de adquisiciones frente a los compromisos presupuestales</t>
  </si>
  <si>
    <t>Informe</t>
  </si>
  <si>
    <t>Se solicita ajuste mediante formato del 19 Julio de 2023</t>
  </si>
  <si>
    <t>Sensibilizaciones sobre los temas financieros y contables que impactan las actividades operativas institucionales, para lograr la sinergia entre los procesos que apunte al fortalecimiento institucional y a la actualización de la normatividad en dichos temas.</t>
  </si>
  <si>
    <t>35.1</t>
  </si>
  <si>
    <t>Sensibilización sobre temas financieros con medición de los conocimientos transmitidos</t>
  </si>
  <si>
    <t>35.2</t>
  </si>
  <si>
    <t>Circulares informativas a través de la comunicación interna</t>
  </si>
  <si>
    <t>Se carga el memorando No. ICC-DG-SAF-GF-3021-002 en PDF</t>
  </si>
  <si>
    <t>El memorando cargado corresponde a la información suministrada a aquellos funcionarios del Instituto, que debido a sus ingresos laborales son sujetos de la deducción tributaria denominada retención en la fuente y que de acuerdo con el procedimiento establecido en el estatuto tributario, es recalculado semestralmente; por lo que se les informa el nuevo porcentaje que se les aplicará a partir del segundo semestre y el porcentaje anterior para mantenerlos informados al respecto.</t>
  </si>
  <si>
    <t>Coloquio latinoamericano "lengua y habla en América Latina"</t>
  </si>
  <si>
    <t>Director general</t>
  </si>
  <si>
    <t>36.1</t>
  </si>
  <si>
    <t>Coloquio latinoamericano "lengua y habla en América Latina", desarrollado</t>
  </si>
  <si>
    <t>*</t>
  </si>
  <si>
    <t>Eje_1._Cultura_de_paz</t>
  </si>
  <si>
    <t>La Cultura abraza el legado de la verdad</t>
  </si>
  <si>
    <t>Conferencia Internacional "Protesta social lengua y literatura" "estallido cultural 2021"</t>
  </si>
  <si>
    <t>37.1</t>
  </si>
  <si>
    <t>Conferencia Internacional "Protesta social lengua y literatura" "estallido cultural 2021", realizada</t>
  </si>
  <si>
    <t>INFORME DE SEGUIMIENTO Y AVANCE 
PLAN DE ACCIÓN INSTITUCIONAL 
2023 - PROCESOS</t>
  </si>
  <si>
    <t>Recomendaciones u observaciones</t>
  </si>
  <si>
    <r>
      <rPr>
        <b/>
        <sz val="11"/>
        <color rgb="FF000000"/>
        <rFont val="Calibri"/>
      </rPr>
      <t>Grupo de Gestión Contractual:</t>
    </r>
    <r>
      <rPr>
        <sz val="11"/>
        <color rgb="FF000000"/>
        <rFont val="Calibri"/>
      </rPr>
      <t xml:space="preserve"> 75% / 75% 
Se reportan el total de actividades</t>
    </r>
  </si>
  <si>
    <t>Avance</t>
  </si>
  <si>
    <t>Punto inicial</t>
  </si>
  <si>
    <t>Primer trimestre</t>
  </si>
  <si>
    <t>Segundo trimestre</t>
  </si>
  <si>
    <t>Tercer trimestre</t>
  </si>
  <si>
    <t>Cuarto trimestre</t>
  </si>
  <si>
    <t>Avance proyectado</t>
  </si>
  <si>
    <t>Avance realizado</t>
  </si>
  <si>
    <r>
      <rPr>
        <b/>
        <sz val="11"/>
        <color rgb="FF000000"/>
        <rFont val="Calibri"/>
      </rPr>
      <t>Dirección General - Equipo de Relaciones Interinstitucionales:</t>
    </r>
    <r>
      <rPr>
        <sz val="11"/>
        <color rgb="FF000000"/>
        <rFont val="Calibri"/>
      </rPr>
      <t xml:space="preserve"> 71% / 75% 
El resultado del avance realizado para el tercer trimestre disminuyó 1%, toda vez que en la actividad 6.1 "Boletines internos con información de becas, concursos, eventos para acceder a becas de interés para los profesores, investigadores y estudiantes del Instituto Caro y Cuervo" se tenía comprometido entregar 2 boletines mensuales, sin embargo, para el mes de septiembre de 2023 . Se recomienda entregar un boletín adicional en el mes de noviembre o diciembre de 2023.</t>
    </r>
  </si>
  <si>
    <r>
      <rPr>
        <sz val="11"/>
        <color rgb="FF000000"/>
        <rFont val="Calibri"/>
      </rPr>
      <t xml:space="preserve">
</t>
    </r>
    <r>
      <rPr>
        <b/>
        <sz val="11"/>
        <color rgb="FF000000"/>
        <rFont val="Calibri"/>
      </rPr>
      <t xml:space="preserve">Facultad Seminario Andrés Bello: </t>
    </r>
    <r>
      <rPr>
        <sz val="11"/>
        <color rgb="FF000000"/>
        <rFont val="Calibri"/>
      </rPr>
      <t>30% / 41%
10.4 Elección de representante docente. Las evidencias no muestran la culminación del proceso identificando el representante elegido. 12.1 Se atendieron 18 sustentaciones de 30.</t>
    </r>
  </si>
  <si>
    <t>Avance reportado</t>
  </si>
  <si>
    <r>
      <rPr>
        <sz val="11"/>
        <color rgb="FF000000"/>
        <rFont val="Calibri"/>
        <scheme val="minor"/>
      </rPr>
      <t xml:space="preserve">El porcentaje indicado para el proceso de Investigación se conforma con el avance en las metas proyectadas desde el Grupo de Investigación y el Grupo de Biblioteca:
</t>
    </r>
    <r>
      <rPr>
        <b/>
        <sz val="11"/>
        <color rgb="FF000000"/>
        <rFont val="Calibri"/>
        <scheme val="minor"/>
      </rPr>
      <t xml:space="preserve">
* Grupo de Investigación (administración de la investigación):</t>
    </r>
    <r>
      <rPr>
        <sz val="11"/>
        <color rgb="FF000000"/>
        <rFont val="Calibri"/>
        <scheme val="minor"/>
      </rPr>
      <t xml:space="preserve"> 14% / 14%
</t>
    </r>
    <r>
      <rPr>
        <b/>
        <sz val="11"/>
        <color rgb="FF000000"/>
        <rFont val="Calibri"/>
        <scheme val="minor"/>
      </rPr>
      <t xml:space="preserve">*Grupo de Biblioteca: </t>
    </r>
    <r>
      <rPr>
        <sz val="11"/>
        <color rgb="FF000000"/>
        <rFont val="Calibri"/>
        <scheme val="minor"/>
      </rPr>
      <t xml:space="preserve">50% / 50%
</t>
    </r>
  </si>
  <si>
    <t>Apropiación Social del Conocimiento y del Patrimonio</t>
  </si>
  <si>
    <r>
      <rPr>
        <sz val="11"/>
        <color rgb="FF000000"/>
        <rFont val="Calibri"/>
        <scheme val="minor"/>
      </rPr>
      <t xml:space="preserve">El porcentaje indicado para el proceso de Apropiación Social del Conocimiento y del Patrimonio se conforma con el avance en las metas proyectadas desde el Grupo de Procesos Editoriales y Museos:
</t>
    </r>
    <r>
      <rPr>
        <b/>
        <sz val="11"/>
        <color rgb="FF000000"/>
        <rFont val="Calibri"/>
        <scheme val="minor"/>
      </rPr>
      <t xml:space="preserve">
* Grupo de Procesos Editoriales: </t>
    </r>
    <r>
      <rPr>
        <sz val="11"/>
        <color rgb="FF000000"/>
        <rFont val="Calibri"/>
        <scheme val="minor"/>
      </rPr>
      <t xml:space="preserve">27% / 35%
Se solicita ajuste en las actividades que no estan reportadas.
</t>
    </r>
    <r>
      <rPr>
        <b/>
        <sz val="11"/>
        <color rgb="FF000000"/>
        <rFont val="Calibri"/>
        <scheme val="minor"/>
      </rPr>
      <t xml:space="preserve">* SA - Museos: </t>
    </r>
    <r>
      <rPr>
        <sz val="11"/>
        <color rgb="FF000000"/>
        <rFont val="Calibri"/>
        <scheme val="minor"/>
      </rPr>
      <t xml:space="preserve">43% / 45%
Existe </t>
    </r>
    <r>
      <rPr>
        <u/>
        <sz val="11"/>
        <color rgb="FF000000"/>
        <rFont val="Calibri"/>
        <scheme val="minor"/>
      </rPr>
      <t>sobrecumplimiento</t>
    </r>
    <r>
      <rPr>
        <sz val="11"/>
        <color rgb="FF000000"/>
        <rFont val="Calibri"/>
        <scheme val="minor"/>
      </rPr>
      <t xml:space="preserve"> en varias actividades, sin embargo esto no afecta el desarrollo de las otras actividades.</t>
    </r>
  </si>
  <si>
    <r>
      <rPr>
        <sz val="11"/>
        <color rgb="FF000000"/>
        <rFont val="Calibri"/>
        <scheme val="minor"/>
      </rPr>
      <t xml:space="preserve">El porcentaje indicado para el proceso de Información y Comunicación se conforma con el avance en las metas proyectadas desde el Grupo de Planeación y SA - Equipo de Comunicaciones y Prensa :
</t>
    </r>
    <r>
      <rPr>
        <b/>
        <sz val="11"/>
        <color rgb="FF000000"/>
        <rFont val="Calibri"/>
        <scheme val="minor"/>
      </rPr>
      <t xml:space="preserve">* Grupo de Planeación: 0% / 7% a </t>
    </r>
    <r>
      <rPr>
        <sz val="11"/>
        <color rgb="FF000000"/>
        <rFont val="Calibri"/>
        <scheme val="minor"/>
      </rPr>
      <t>La</t>
    </r>
    <r>
      <rPr>
        <b/>
        <sz val="11"/>
        <color rgb="FF000000"/>
        <rFont val="Calibri"/>
        <scheme val="minor"/>
      </rPr>
      <t xml:space="preserve"> </t>
    </r>
    <r>
      <rPr>
        <sz val="11"/>
        <color rgb="FF000000"/>
        <rFont val="Calibri"/>
        <scheme val="minor"/>
      </rPr>
      <t xml:space="preserve">actividad 5.1  se articulará con la propuesta de modernización Institucional la cual esta programa a entregarse en el mes de diciembre.
</t>
    </r>
    <r>
      <rPr>
        <b/>
        <sz val="11"/>
        <color rgb="FF000000"/>
        <rFont val="Calibri"/>
        <scheme val="minor"/>
      </rPr>
      <t xml:space="preserve">* SA - Equipo de Comunicaciones y Prensa: 53% / 60,00%
</t>
    </r>
    <r>
      <rPr>
        <sz val="11"/>
        <color rgb="FF000000"/>
        <rFont val="Calibri"/>
        <scheme val="minor"/>
      </rPr>
      <t>Actividad 20.7 "Microprogramas radiales trabajados con la Facultad Seminario Andrés Bello y emitidos por CyC Radio."</t>
    </r>
  </si>
  <si>
    <t>Gestión de Bienes y Servicios</t>
  </si>
  <si>
    <r>
      <rPr>
        <b/>
        <sz val="11"/>
        <color rgb="FF000000"/>
        <rFont val="Calibri"/>
        <scheme val="minor"/>
      </rPr>
      <t>Grupo de Recursos Fisicos</t>
    </r>
    <r>
      <rPr>
        <sz val="11"/>
        <color rgb="FF000000"/>
        <rFont val="Calibri"/>
        <scheme val="minor"/>
      </rPr>
      <t xml:space="preserve">: 71% / 71%
</t>
    </r>
  </si>
  <si>
    <t>Contabilidad y Presupuesto</t>
  </si>
  <si>
    <r>
      <rPr>
        <b/>
        <sz val="11"/>
        <color rgb="FF000000"/>
        <rFont val="Calibri"/>
        <scheme val="minor"/>
      </rPr>
      <t>Grupo de Gestión Financiera:</t>
    </r>
    <r>
      <rPr>
        <sz val="11"/>
        <color rgb="FF000000"/>
        <rFont val="Calibri"/>
        <scheme val="minor"/>
      </rPr>
      <t xml:space="preserve"> 39% / 39% 
</t>
    </r>
  </si>
  <si>
    <t>Mejoramiento Continuo</t>
  </si>
  <si>
    <r>
      <rPr>
        <b/>
        <sz val="11"/>
        <color rgb="FF000000"/>
        <rFont val="Calibri"/>
        <scheme val="minor"/>
      </rPr>
      <t>Grupo de Planeación:</t>
    </r>
    <r>
      <rPr>
        <sz val="11"/>
        <color rgb="FF000000"/>
        <rFont val="Calibri"/>
        <scheme val="minor"/>
      </rPr>
      <t xml:space="preserve"> 67% / 78%. Para la Actividad 1.1 en relación al rediseño Institucional se tiene proyectado finalizar en noviembre de 2023, sin embargo, se han venido entregando evidencias de avances frente a la ejecución de esta actividad.
Para la Actividad 3.1 en relación al MIGO se tenía proyectado finalizar en junio de 2023, sin embargo, se han venido entregando evidencias de avances frente a la ejecución de esta actividad.</t>
    </r>
  </si>
  <si>
    <t>Control Disciplinario</t>
  </si>
  <si>
    <r>
      <rPr>
        <b/>
        <sz val="11"/>
        <color rgb="FF000000"/>
        <rFont val="Calibri"/>
      </rPr>
      <t>Unidad de Control Interno:</t>
    </r>
    <r>
      <rPr>
        <sz val="11"/>
        <color rgb="FF000000"/>
        <rFont val="Calibri"/>
      </rPr>
      <t xml:space="preserve"> 67% / 67%
</t>
    </r>
  </si>
  <si>
    <t>Direccionamiento Estratégico</t>
  </si>
  <si>
    <r>
      <rPr>
        <sz val="11"/>
        <color rgb="FF000000"/>
        <rFont val="Calibri"/>
        <scheme val="minor"/>
      </rPr>
      <t xml:space="preserve">El porcentaje indicado para el proceso de Direccionamiento Estratégico se conforma con el avance en las metas proyectadas desde el Grupo de Planeación, Dirección General y subdirección Académica :
</t>
    </r>
    <r>
      <rPr>
        <b/>
        <sz val="11"/>
        <color rgb="FF000000"/>
        <rFont val="Calibri"/>
        <scheme val="minor"/>
      </rPr>
      <t>* Grupo de Planeación:</t>
    </r>
    <r>
      <rPr>
        <sz val="11"/>
        <color rgb="FF000000"/>
        <rFont val="Calibri"/>
        <scheme val="minor"/>
      </rPr>
      <t xml:space="preserve"> 83% / 88%
Avances sobre el manual integrado de gestión. Y reporte PIIP con dificultades. Para la actividad 4.2 en relación a sensibilizaciones realizadas sobre la planeación estratégica institucional enfocada en proyectos, se tenía proyectadas realizar 3 sensibilizaciones en el año, no obstante, se realizaron 5 entre marzo y junio de 2023.
*</t>
    </r>
    <r>
      <rPr>
        <b/>
        <sz val="11"/>
        <color rgb="FF000000"/>
        <rFont val="Calibri"/>
        <scheme val="minor"/>
      </rPr>
      <t xml:space="preserve"> Dirección General:</t>
    </r>
    <r>
      <rPr>
        <sz val="11"/>
        <color rgb="FF000000"/>
        <rFont val="Calibri"/>
        <scheme val="minor"/>
      </rPr>
      <t xml:space="preserve"> 100% / 100%
No se programaron actividades
* </t>
    </r>
    <r>
      <rPr>
        <b/>
        <sz val="11"/>
        <color rgb="FF000000"/>
        <rFont val="Calibri"/>
        <scheme val="minor"/>
      </rPr>
      <t>Subdirección Académica:</t>
    </r>
    <r>
      <rPr>
        <sz val="11"/>
        <color rgb="FF000000"/>
        <rFont val="Calibri"/>
        <scheme val="minor"/>
      </rPr>
      <t xml:space="preserve"> 100% / 100%
 No se reportaron actividades</t>
    </r>
  </si>
  <si>
    <t>INFORME DE SEGUIMIENTO Y AVANCE 
PLANES INSTITUCIONALES
2023</t>
  </si>
  <si>
    <t>Plan Institucional de Archivos (PINAR) -</t>
  </si>
  <si>
    <t>Profesional Especializado 2028 Grado 12 de Gestión Documental</t>
  </si>
  <si>
    <r>
      <rPr>
        <sz val="11"/>
        <color rgb="FF444444"/>
        <rFont val="Calibri"/>
      </rPr>
      <t xml:space="preserve">No tiene actividades programadas para este primer trimestre del 2023. Las actividades comienzan en mayo.
</t>
    </r>
    <r>
      <rPr>
        <sz val="11"/>
        <color rgb="FFFF0000"/>
        <rFont val="Calibri"/>
      </rPr>
      <t>Se presenta en CIGD del 7 Nov de 2023</t>
    </r>
  </si>
  <si>
    <t>Plan de Conservación Documental</t>
  </si>
  <si>
    <r>
      <rPr>
        <sz val="11"/>
        <color rgb="FF000000"/>
        <rFont val="Calibri"/>
        <scheme val="minor"/>
      </rPr>
      <t xml:space="preserve">No hay formalizado un plan de conservación documental para la vigencia 2023. Se recomienda dar cumplimiento al articulo 4 y 12 del Acuerdo 6 de 2014 Archivo General de la Nación en donde se establece crear y mantener el Plan de Conservación Documental y Plan de Preservación Digital. 
</t>
    </r>
    <r>
      <rPr>
        <sz val="11"/>
        <color rgb="FFFF0000"/>
        <rFont val="Calibri"/>
        <scheme val="minor"/>
      </rPr>
      <t>Se presenta en CIGD del 7 Nov de 2023</t>
    </r>
  </si>
  <si>
    <t>Plan de Preservación Digital a Largo Plazo</t>
  </si>
  <si>
    <r>
      <rPr>
        <sz val="11"/>
        <color rgb="FF000000"/>
        <rFont val="Calibri"/>
        <scheme val="minor"/>
      </rPr>
      <t xml:space="preserve">No hay formalizado un plan de conservación documental para la vigencia 2023. Se recomienda dar cumplimiento al articulo 4 y 12 del Acuerdo 6 de 2014 Archivo General de la Nación en donde se establece crear y mantener el Plan de Conservación Documental y Plan de Preservación Digital.
</t>
    </r>
    <r>
      <rPr>
        <sz val="11"/>
        <color rgb="FFFF0000"/>
        <rFont val="Calibri"/>
        <scheme val="minor"/>
      </rPr>
      <t>Se presenta en CIGD del 7 Nov de 2023</t>
    </r>
  </si>
  <si>
    <t>Profesional 2028 17 del Grupo de Planeación</t>
  </si>
  <si>
    <t>Plan de Austeridad</t>
  </si>
  <si>
    <t>Subdirector 004018 Administrativo y Financiero (contratista SAF)</t>
  </si>
  <si>
    <t xml:space="preserve">Se revisó la información compartida mediante vinculo. En total Hay 17 actividades de las cuales 9 presentan evidencias hasta septiembre. De las 9 actividades con evidencias solo cuatro estan cumpliendo. Se recomienda diligenciar las evidencias en la carpeta de seguimiento, o en caso de que los grupos no reporten dichas evidencias, anexar correo de gestión. % de cumplimiento 23,5% </t>
  </si>
  <si>
    <t>Plan Institucional de Gestión Ambiental</t>
  </si>
  <si>
    <t>Profesional 2028 -13 del Grupo de Recursos fisicos               (Contratista Gestión Ambiental)</t>
  </si>
  <si>
    <r>
      <rPr>
        <sz val="11"/>
        <color rgb="FF000000"/>
        <rFont val="Calibri"/>
        <scheme val="minor"/>
      </rPr>
      <t xml:space="preserve">Plan se presento el 8 de marzo para aprobación del comité de gestión y desempeño. Se recomienda presentar al grupo de Planeación el plan y su respectivo avance para realizar el seguimiento de las actividades. Adicionalmente, se recompienda la publicación del plan en la página web institucional.
</t>
    </r>
    <r>
      <rPr>
        <sz val="11"/>
        <color rgb="FFFF0000"/>
        <rFont val="Calibri"/>
        <scheme val="minor"/>
      </rPr>
      <t xml:space="preserve">A la fecha no se ha presentado el Plan </t>
    </r>
    <r>
      <rPr>
        <b/>
        <sz val="11"/>
        <color rgb="FFFF0000"/>
        <rFont val="Calibri"/>
        <scheme val="minor"/>
      </rPr>
      <t>mensualizado</t>
    </r>
    <r>
      <rPr>
        <sz val="11"/>
        <color rgb="FFFF0000"/>
        <rFont val="Calibri"/>
        <scheme val="minor"/>
      </rPr>
      <t xml:space="preserve"> al grupo de Planeación.</t>
    </r>
  </si>
  <si>
    <t>Profesional 2028 17 del Grupo de Planeación (Contratista oficial de Seguridad de la Información)</t>
  </si>
  <si>
    <t>https://caroycuervo-my.sharepoint.com/:p:/g/personal/planeacion_caroycuervo_gov_co/EclWLy21_5ZBoLDEBWQTat4ByIGTtNjP-G1wlV5lM_FAaQ?e=EHdmrO</t>
  </si>
  <si>
    <t xml:space="preserve"> Plan de Seguridad y Privacidad de la información</t>
  </si>
  <si>
    <t>Profesional especializad 2028 Grado 13 del Grupo TI</t>
  </si>
  <si>
    <t xml:space="preserve">Se programaron 31 actividades para intervenir 193 computadores durante los dos primeros trimestres. No obstante,  se informa la instalación de 51 computadores.
</t>
  </si>
  <si>
    <t>Plan Anticorrupción y de Atención al Ciudadano (PAAC)</t>
  </si>
  <si>
    <t>Profesional 2028 17 del Grupo de Talento Humano</t>
  </si>
  <si>
    <t>Cumpliendo. Se reportaron 2 actividades de 2 programadas para este trimestre.</t>
  </si>
  <si>
    <t>Plan de capacitaciones</t>
  </si>
  <si>
    <t>Cumpliendo. Se reportaron 5 actividades de 5 programadas para este trimestre.</t>
  </si>
  <si>
    <t>Plan de Bienestar e  Incentivos</t>
  </si>
  <si>
    <t>Cumpliendo. Se reportaron 6 actividades de 6 programadas para este trimestre.</t>
  </si>
  <si>
    <t>Plan de Previsión</t>
  </si>
  <si>
    <t>Cumpliendo. Se reportaron 4 actividades de 4 programadas para este trimestre.</t>
  </si>
  <si>
    <t>Plan de vacantes</t>
  </si>
  <si>
    <t>Cumpliendo. Se reportaron 1 actividades de 1 programadas para este trimestre.</t>
  </si>
  <si>
    <t>Plan de Trabajo Anual del Sistema de Gestión de Seguridad y Salud en el Trabajo</t>
  </si>
  <si>
    <t>Profesional 2028 - 13 del Grupo de Talento Humano</t>
  </si>
  <si>
    <t>Cumpliendo. Se reportaron 9 actividades de 9 programadas para este trimestre.</t>
  </si>
  <si>
    <t>Estrategia de Participación Ciudadana</t>
  </si>
  <si>
    <t>Plan de Acción Institucional</t>
  </si>
  <si>
    <t>Avance Parcial. EL detalle de las actividades faltantes se muestran en el informe a1 de este documento.</t>
  </si>
  <si>
    <t>Plan Estratégico de Tecnologías de la Información (PETI)</t>
  </si>
  <si>
    <t>La actividad "Desarrollar micrositio para la emisora" y la actividad "Diplomado de corpus lingüístico computacional" estaban programadas para el ultimo trimestre pero estan entregadas al tercer trimestre. 
Se registran avances de las otras actividades.</t>
  </si>
  <si>
    <t>Plan de Auditoría</t>
  </si>
  <si>
    <t>Profesional 2028-17 Grupo de Control Interno</t>
  </si>
  <si>
    <t>Decana FSAB 8517</t>
  </si>
  <si>
    <t>No se ha remitido Plan al grupo de Planeación.</t>
  </si>
  <si>
    <t>SEGUIMIENTO A PLANES</t>
  </si>
  <si>
    <t xml:space="preserve">PLAN </t>
  </si>
  <si>
    <t>ACTIVIDADES PROGRAMADAS</t>
  </si>
  <si>
    <t>ACTIVIDADES REPORTADAS</t>
  </si>
  <si>
    <t>ACTIVIDADES NO REALIZADAS (ID)</t>
  </si>
  <si>
    <t>ACTIVIDADES REALIZADAS (ID)</t>
  </si>
  <si>
    <t>PLAN ESTRATEGICO SECTORIAL</t>
  </si>
  <si>
    <t>ND</t>
  </si>
  <si>
    <t>PLAN ESTRATEGICO INSTITUCIONAL</t>
  </si>
  <si>
    <t>38</t>
  </si>
  <si>
    <t>4.1[1], 6.1[3], 7.1, 9.1, 14.2, 15.2, 15.4, 19.3, 19.4, 19.5, 19.6, 19.7, 19.8, 20.1, 20.2, 20.3, 20.4, 20.6, 29.1, 30.1, 30.2, 30.3, 30.4, 34.1, 35.2</t>
  </si>
  <si>
    <t>4.1[2], 4.2, 10.1, 15.3[↑], 15.5[↑], 15.6[↑], 15.7[↑], 15.8, 15.9[↑], 16.1[↑], 18.2, 18.3, 18.5, 33.1</t>
  </si>
  <si>
    <t>PLAN ANUAL DE ADQUISICIONES</t>
  </si>
  <si>
    <t>NA</t>
  </si>
  <si>
    <t>PLAN INSTITUCIONAL DE ARCHIVOS DE LA ENTIDAD PINAR</t>
  </si>
  <si>
    <t>PLAN DE CONSERVACIÓN DOCUMENTAL</t>
  </si>
  <si>
    <t>PLAN DE PRESERVACIÓN DIGITAL A LARGO PLAZO</t>
  </si>
  <si>
    <t>PLAN DE AUSTERIDAD Y GESTIÓN AMBIENTAL</t>
  </si>
  <si>
    <t>PLAN INSTITUCIONAL DE GESTIÓN AMBIENTAL</t>
  </si>
  <si>
    <t>PLAN TRATAMIENTO DE RIESGO DE SEGURIDAD Y PRIVACIDAD DE LA INFORMACIÓN</t>
  </si>
  <si>
    <t>21, 25, 58, 59, 60, 62, 63, 64, 65, 67, 89, 90</t>
  </si>
  <si>
    <t>11, 12</t>
  </si>
  <si>
    <t>PLAN DE SEGURIDAD Y PRIVACIDAD DE LA INFORMACIÓN</t>
  </si>
  <si>
    <t>2, 9, 1</t>
  </si>
  <si>
    <t>PLAN DE MANTENIMIENTO TECNOLOGICO</t>
  </si>
  <si>
    <t>PLAN ANTICORRUPCIÓN Y ATENCIÓN AL CIUDADANO</t>
  </si>
  <si>
    <t xml:space="preserve">1.1, 2.1, 3.2, 3.11, 3.12, 4.2, 4.9, 6.7 </t>
  </si>
  <si>
    <t>1.2, 1.6, 1.9, 3.1, 3.3, 3.4, 3.5, 3.6, 3.7, 3.10, 3.13, 4.1, 4.3, 4.5, 4.14, 5.3, 5.7</t>
  </si>
  <si>
    <t>PLAN ESTRATEGICO DE TALENTO HUMANO</t>
  </si>
  <si>
    <t>1, 2, 3, 10</t>
  </si>
  <si>
    <t>PLAN INSTITUCIONAL DE CAPACITACIÓN</t>
  </si>
  <si>
    <t>2[2], 3[2]</t>
  </si>
  <si>
    <t>PLAN DE BIENESTAR E INCENTIVOS</t>
  </si>
  <si>
    <t>8[2]</t>
  </si>
  <si>
    <t>PLAN DE PREVISIÓN DE RECURSOS HUMANOS</t>
  </si>
  <si>
    <t>2[3], 4</t>
  </si>
  <si>
    <t>PLAN ANUAL DE VACANTES</t>
  </si>
  <si>
    <t>PLAN DE SEGURIDAD Y SALUD EN EL TRABAJO</t>
  </si>
  <si>
    <t>1, 2, 3, 6, 7</t>
  </si>
  <si>
    <t>PLAN DE PARTICIPACIÓN CIUDADANA</t>
  </si>
  <si>
    <t>5, 11[3]</t>
  </si>
  <si>
    <t>1, 2, 3, 4</t>
  </si>
  <si>
    <t>PLAN ESTRATÉGICO DE TECNOLOGIAS DE LA INFORMACIÓN</t>
  </si>
  <si>
    <t>PLAN AUDITORIA</t>
  </si>
  <si>
    <t>1.1, 1.3, 3.1, 4.1, 4.2, 5.1, 5.2, 5.3, 5.4, 5.5, 5.6, 5.7, 5.8, 5.9, 5.10, 5.11</t>
  </si>
  <si>
    <t>ADQUISICIONES</t>
  </si>
  <si>
    <t>ALIANZAS</t>
  </si>
  <si>
    <t>6.1[3],  7.1, 9.1</t>
  </si>
  <si>
    <t>FORMACIÓN</t>
  </si>
  <si>
    <t>INVESTIGACIÓN</t>
  </si>
  <si>
    <t>14.2, 15.2, 15.4</t>
  </si>
  <si>
    <t>15.3[↑], 15.5[↑], 15.6[↑], 15.7[↑], 15.8, 15.9[↑], 16.1[↑], 18.2, 18.3, 18.5</t>
  </si>
  <si>
    <t>APROPIACIÓN SOCIAL DEL CONOCIMIENTO Y PATRIMONIO</t>
  </si>
  <si>
    <t>19.3, 19.4, 19.5, 19.6, 19.7, 19.8</t>
  </si>
  <si>
    <t>INFORMACIÓN Y COMUNICACIÓN</t>
  </si>
  <si>
    <t>20.1, 20.2, 20.3, 20.4, 20.6</t>
  </si>
  <si>
    <t>GESTIÓN DE BIENES Y SERVICIOS</t>
  </si>
  <si>
    <t>30.1, 30.2, 30.3, 30.4</t>
  </si>
  <si>
    <t>CONTABILIDAD Y PRESUPUESTO</t>
  </si>
  <si>
    <t>34.1, 35.2</t>
  </si>
  <si>
    <t>PLAN DE MEJORAMIENTO CONTINUO</t>
  </si>
  <si>
    <t>CONTROL DISCIPLINARIO</t>
  </si>
  <si>
    <t>DIRECCIONAMIENTO ESTRATÉGICO</t>
  </si>
  <si>
    <t>4.1[1]</t>
  </si>
  <si>
    <t>4.1[2], 4.2</t>
  </si>
  <si>
    <t>CONVENCIÓN</t>
  </si>
  <si>
    <t>DESCRIPCIÓN</t>
  </si>
  <si>
    <t>ACTIVIDAD[#]</t>
  </si>
  <si>
    <r>
      <t>La actividad se repite</t>
    </r>
    <r>
      <rPr>
        <b/>
        <sz val="11"/>
        <color theme="1"/>
        <rFont val="Calibri"/>
        <family val="2"/>
        <scheme val="minor"/>
      </rPr>
      <t xml:space="preserve"> n</t>
    </r>
    <r>
      <rPr>
        <sz val="11"/>
        <color theme="1"/>
        <rFont val="Calibri"/>
        <family val="2"/>
        <scheme val="minor"/>
      </rPr>
      <t xml:space="preserve"> veces en el trimestre. Ejemplo 4.1[2], la actividad se realiza dos meses de tres posibles durante el trimestre.</t>
    </r>
  </si>
  <si>
    <t>ACTIVIDAD[↑]</t>
  </si>
  <si>
    <t>La actividad sobrepaso la meta del trimestre. Ejemplo 4.1[↑]: La meta para este trimestre se definio en 60 unidades y se obtuvieron 90.</t>
  </si>
  <si>
    <t>No dato</t>
  </si>
  <si>
    <t>No hay una actividad que cumpla con el criterio del campo</t>
  </si>
  <si>
    <t>DERECHOS GARANTIZADOS</t>
  </si>
  <si>
    <t>Los siguientes derechos se definieron con lo establecido en la Constitución Politica , titulo II "de los derechos, las garantias y los deberes", capitulo 1 "Derechos fundamentales", articulos 11-41.
http://www.secretariasenado.gov.co/senado/basedoc/constitucion_politica_1991.html</t>
  </si>
  <si>
    <t>Derecho</t>
  </si>
  <si>
    <t>Elegidos</t>
  </si>
  <si>
    <t>Vida</t>
  </si>
  <si>
    <t>Descripción</t>
  </si>
  <si>
    <t>Igualdad</t>
  </si>
  <si>
    <t>ARTICULO 11. El derecho a la vida es inviolable. No habrá pena de muerte.</t>
  </si>
  <si>
    <t xml:space="preserve"> Libertad</t>
  </si>
  <si>
    <r>
      <t xml:space="preserve">ARTICULO 13. Todas las personas nacen libres e </t>
    </r>
    <r>
      <rPr>
        <b/>
        <sz val="11"/>
        <color theme="1"/>
        <rFont val="Calibri"/>
        <family val="2"/>
        <scheme val="minor"/>
      </rPr>
      <t xml:space="preserve">iguales ante la ley, recibirán la misma protección y trato de las autoridades y gozarán de los mismos derechos, libertades y oportunidades </t>
    </r>
    <r>
      <rPr>
        <sz val="11"/>
        <color theme="1"/>
        <rFont val="Calibri"/>
        <family val="2"/>
        <scheme val="minor"/>
      </rPr>
      <t>sin ninguna discriminación por razones de sexo, raza, origen nacional o familiar, lengua, religión, opinión política o filosófica.</t>
    </r>
  </si>
  <si>
    <t>No discriminación</t>
  </si>
  <si>
    <t>Libertad</t>
  </si>
  <si>
    <r>
      <t xml:space="preserve">ARTICULO 13. </t>
    </r>
    <r>
      <rPr>
        <b/>
        <sz val="11"/>
        <color theme="1"/>
        <rFont val="Calibri"/>
        <family val="2"/>
        <scheme val="minor"/>
      </rPr>
      <t>Todas las personas nacen libres</t>
    </r>
    <r>
      <rPr>
        <sz val="11"/>
        <color theme="1"/>
        <rFont val="Calibri"/>
        <family val="2"/>
        <scheme val="minor"/>
      </rPr>
      <t xml:space="preserve"> e iguales ante la ley, recibirán la misma protección y trato de las autoridades y gozarán de los mismos derechos, libertades y oportunidades sin ninguna discriminación por razones de sexo, raza, origen nacional o familiar, lengua, religión, opinión política o filosófica.</t>
    </r>
  </si>
  <si>
    <t xml:space="preserve"> Reconocimiento personalidad jurídica</t>
  </si>
  <si>
    <r>
      <t xml:space="preserve">ARTICULO 13. Todas las personas nacen libres e iguales ante la ley, recibirán la misma protección y trato de las autoridades y gozarán de los mismos derechos, libertades y oportunidades </t>
    </r>
    <r>
      <rPr>
        <b/>
        <sz val="11"/>
        <color theme="1"/>
        <rFont val="Calibri"/>
        <family val="2"/>
        <scheme val="minor"/>
      </rPr>
      <t>sin ninguna discriminación por razones de sexo, raza, origen nacional o familiar, lengua, religión, opinión política o filosófica.</t>
    </r>
  </si>
  <si>
    <t xml:space="preserve"> Intimidad personal y familiar y a su buen nombre</t>
  </si>
  <si>
    <t>Intimidad personal y familiar y a su buen nombre</t>
  </si>
  <si>
    <r>
      <t xml:space="preserve">ARTÍCULO 15. </t>
    </r>
    <r>
      <rPr>
        <b/>
        <sz val="11"/>
        <color theme="1"/>
        <rFont val="Calibri"/>
        <family val="2"/>
        <scheme val="minor"/>
      </rPr>
      <t>Todas las personas tienen derecho a su intimidad personal y familiar y a su buen nombre, y el Estado debe respetarlos y hacerlos respetar</t>
    </r>
    <r>
      <rPr>
        <sz val="11"/>
        <color theme="1"/>
        <rFont val="Calibri"/>
        <family val="2"/>
        <scheme val="minor"/>
      </rPr>
      <t>. De igual modo, tienen derecho a conocer, actualizar y rectificar las informaciones que se hayan recogido sobre ellas en bancos de datos y en archivos de entidades públicas y privadas.</t>
    </r>
  </si>
  <si>
    <t xml:space="preserve"> Conocer, actualizar y rectificar información recogida sobre ellas</t>
  </si>
  <si>
    <r>
      <t xml:space="preserve">ARTÍCULO 15. Todas las personas tienen derecho a su intimidad personal y familiar y a su buen nombre, y el Estado debe respetarlos y hacerlos respetar. </t>
    </r>
    <r>
      <rPr>
        <b/>
        <sz val="11"/>
        <color theme="1"/>
        <rFont val="Calibri"/>
        <family val="2"/>
        <scheme val="minor"/>
      </rPr>
      <t>De igual modo, tienen derecho a conocer, actualizar y rectificar las informaciones que se hayan recogido sobre ellas en bancos de datos y en archivos de entidades públicas y privadas.</t>
    </r>
  </si>
  <si>
    <t xml:space="preserve"> Libre desarrollo de la personalidad</t>
  </si>
  <si>
    <t>Libertad de cultos</t>
  </si>
  <si>
    <t>ARTICULO 19. Se garantiza la libertad de cultos. Toda persona tiene derecho a profesar libremente su religión y a difundirla en forma individual o colectiva.
Todas las confesiones religiosas e iglesias son igualmente libres ante la ley.</t>
  </si>
  <si>
    <t>Libertad de conciencia</t>
  </si>
  <si>
    <t xml:space="preserve">Libre expresión de pensamiento y opinión </t>
  </si>
  <si>
    <t>ARTICULO 20.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t>
  </si>
  <si>
    <t xml:space="preserve"> Libertad de cultos</t>
  </si>
  <si>
    <t>La paz</t>
  </si>
  <si>
    <t>ARTICULO 22. La paz es un derecho y un deber de obligatorio cumplimiento.</t>
  </si>
  <si>
    <t xml:space="preserve"> Libre expresión de pensamiento y opinión </t>
  </si>
  <si>
    <t>Derecho de petición</t>
  </si>
  <si>
    <t>ARTICULO 23. 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</si>
  <si>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Honra</t>
  </si>
  <si>
    <t>Al trabajo</t>
  </si>
  <si>
    <t>ARTICULO 25. El trabajo es un derecho y una obligación social y goza, en todas sus modalidades, de la especial protección del Estado. Toda persona tiene derecho a un trabajo en condiciones dignas y justas.</t>
  </si>
  <si>
    <t>ARTICULO 26. Toda persona es libre de escoger profesión u oficio. La ley podrá exigir títulos de idoneidad. Las autoridades competentes inspeccionarán y vigilarán el ejercicio de las profesiones. Las ocupaciones, artes y oficios que no exijan formación académica son de libre ejercicio, salvo aquellas que impliquen un riesgo social.
Las profesiones legalmente reconocidas pueden organizarse en colegios. La estructura interna y el funcionamiento de éstos deberán ser democráticos.
La ley podrá asignarles funciones públicas y establecer los debidos controles</t>
  </si>
  <si>
    <t xml:space="preserve"> Derecho de petición</t>
  </si>
  <si>
    <t>Libertad de enseñanza, aprendizaje, investigación y cátedra</t>
  </si>
  <si>
    <t>ARTICULO 27. El Estado garantiza las libertades de enseñanza, aprendizaje, investigación y cátedra.</t>
  </si>
  <si>
    <t xml:space="preserve"> Libre circulación por el territorio nacional, a entrar y salir de él</t>
  </si>
  <si>
    <t>Debido proceso</t>
  </si>
  <si>
    <t>ARTICULO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t>
  </si>
  <si>
    <t xml:space="preserve"> Permanecer y residir en Colombia</t>
  </si>
  <si>
    <t>Habeas Corpus</t>
  </si>
  <si>
    <t xml:space="preserve">
ARTICULO 30. Quien estuviere privado de su libertad, y creyere estarlo ilegalmente, tiene derecho a invocar ante cualquier autoridad judicial, en todo tiempo, por sí o por interpuesta persona, el Habeas Corpus, el cual debe resolverse en el término de treinta y seis horas.</t>
  </si>
  <si>
    <t xml:space="preserve"> Al trabajo</t>
  </si>
  <si>
    <t>Reunión y manifestación pública y pacíficamente</t>
  </si>
  <si>
    <t>ARTICULO 37. Toda parte del pueblo puede reunirse y manifestarse pública y pacíficamente. Sólo la ley podrá establecer de manera expresa los casos en los cuales se podrá limitar el ejercicio de este derecho.</t>
  </si>
  <si>
    <t xml:space="preserve"> Libertad de escoger profesión u oficio</t>
  </si>
  <si>
    <t>Participar en la conformación, ejercicio y control del poder político</t>
  </si>
  <si>
    <t>ARTICULO 40. Todo ciudadano tiene derecho a participar en la conformación, ejercicio y control del poder político. Para hacer efectivo este derecho puede:
1. Elegir y ser elegido.
2. Tomar parte en elecciones, plebiscitos, referendos, consultas populares y otras formas de participación democrática.
3. Constituir partidos, movimientos y agrupaciones políticas sin limitación alguna; formar parte de ellos libremente y difundir sus ideas y programas.
4. Revocar el mandato de los elegidos en los casos y en la forma que establecen la Constitución y la ley.
5. Tener iniciativa en las corporaciones públicas.
6. Interponer acciones públicas en defensa de la Constitución y de la ley.
7. Acceder al desempeño de funciones y cargos públicos, salvo los colombianos, por nacimiento o por adopción, que tengan doble nacionalidad. La ley reglamentará esta excepción y determinará los casos a los cuales ha de aplicarse.
Las autoridades garantizarán la adecuada y efectiva participación de la mujer en los niveles decisorios de la Administración Pública.</t>
  </si>
  <si>
    <t>Libre asociación</t>
  </si>
  <si>
    <t xml:space="preserve">
ARTICULO 38. Se garantiza el derecho de libre asociación para el desarrollo de las distintas actividades que las personas realizan en sociedad.</t>
  </si>
  <si>
    <t xml:space="preserve"> Debido proceso</t>
  </si>
  <si>
    <t xml:space="preserve"> Habeas Corpus</t>
  </si>
  <si>
    <t>Asilo</t>
  </si>
  <si>
    <t xml:space="preserve"> Reunión y manifestación pública y pacíficamente</t>
  </si>
  <si>
    <t xml:space="preserve"> Libre asociación</t>
  </si>
  <si>
    <t xml:space="preserve"> Constituir sindicatos</t>
  </si>
  <si>
    <t xml:space="preserve">  Participar en la conformación, ejercicio y control del poder político</t>
  </si>
  <si>
    <t xml:space="preserve"> Estudio de la Constitución y la Instrucción Cívica</t>
  </si>
  <si>
    <t xml:space="preserve">Avance Parcial. Se reportó una actividad de las cuatro que se debian realizar el primer trimestre (1/4 actividades). Requiere ajuste al plan.  Se sugiere priorizar la contratación del profesional que orienta y ejecuta el modelo de seguridad y privacidad de la información del ICC.
</t>
  </si>
  <si>
    <t>Avance Parcial. La actividad 1.6 "informes de monitoreo de riesgo de corrupción" presenta avances finales. La actividad 3.2 "Divulgación de los estados financieros del Instituto Caro y Cuervo ". La actividad 3.6 "Encuesta publicada en el menú Participe de la página web de la entidad." La actividad 4.2 "Documento autodiagnóstico actualizado y enviado al coordinador del área" y La actividad 4.3 "Documento de caracterización actualizado  y socialización de la caracterización" presenta avances finales</t>
  </si>
  <si>
    <t>Requiere agendar sesiones para elaborar plan Estratégico de acuerdo con el PND, aspectos misionales del instituto y los otros insumos del plan. 
24 productos o metas institucionales
21 productos 
6 cumplidas
15 en proceso</t>
  </si>
  <si>
    <t>La mayoria de las actividades comenzaron posterior a la fecha de inicio y en consecuencia presenta retrasos. Actividad 7, 8, 9</t>
  </si>
  <si>
    <t>Asignación inicial: $15.065.504.463
Asignación vigente: $15.46.450.4463
CDP: $14.972.961.347
COMPROMISOS:$12.856.663.679,55
OBLIGACIONES: $11.097.441.821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</si>
</sst>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0;[Red]#,##0"/>
    <numFmt numFmtId="166" formatCode="_-&quot;$&quot;* #,##0_-;\-&quot;$&quot;* #,##0_-;_-&quot;$&quot;* &quot;-&quot;??_-;_-@_-"/>
  </numFmts>
  <fonts count="35" x14ac:knownFonts="1">
    <font>
      <sz val="11"/>
      <color theme="1"/>
      <name val="Calibri"/>
      <family val="2"/>
      <scheme val="minor"/>
    </font>
    <font>
      <sz val="11"/>
      <color theme="1"/>
      <name val="Calibri"/>
      <scheme val="minor"/>
    </font>
    <font>
      <b/>
      <sz val="11"/>
      <color theme="1"/>
      <name val="Calibri"/>
      <family val="2"/>
      <scheme val="minor"/>
    </font>
    <font>
      <sz val="10"/>
      <name val="Arial"/>
      <family val="2"/>
    </font>
    <font>
      <sz val="12"/>
      <color theme="1"/>
      <name val="Arial Narrow"/>
      <family val="2"/>
    </font>
    <font>
      <sz val="12"/>
      <name val="Arial Narrow"/>
      <family val="2"/>
    </font>
    <font>
      <b/>
      <sz val="12"/>
      <color theme="1"/>
      <name val="Arial Narrow"/>
      <family val="2"/>
    </font>
    <font>
      <sz val="11"/>
      <color rgb="FF000000"/>
      <name val="Calibri"/>
      <family val="2"/>
      <scheme val="minor"/>
    </font>
    <font>
      <sz val="11"/>
      <color theme="1"/>
      <name val="Calibri"/>
      <family val="2"/>
      <scheme val="minor"/>
    </font>
    <font>
      <b/>
      <sz val="11"/>
      <color theme="0"/>
      <name val="Calibri"/>
      <family val="2"/>
      <scheme val="minor"/>
    </font>
    <font>
      <b/>
      <sz val="14"/>
      <color theme="1"/>
      <name val="Arial Narrow"/>
      <family val="2"/>
    </font>
    <font>
      <b/>
      <sz val="12"/>
      <color theme="0"/>
      <name val="Arial Narrow"/>
      <family val="2"/>
    </font>
    <font>
      <sz val="12"/>
      <color theme="0"/>
      <name val="Arial Narrow"/>
      <family val="2"/>
    </font>
    <font>
      <sz val="12"/>
      <color rgb="FF000000"/>
      <name val="Arial Narrow"/>
      <family val="2"/>
    </font>
    <font>
      <b/>
      <sz val="24"/>
      <color rgb="FF000000"/>
      <name val="Arial Narrow"/>
      <family val="2"/>
    </font>
    <font>
      <b/>
      <sz val="12"/>
      <color rgb="FF000000"/>
      <name val="Arial Narrow"/>
      <family val="2"/>
    </font>
    <font>
      <sz val="10"/>
      <name val="Arial Narrow"/>
      <family val="2"/>
    </font>
    <font>
      <b/>
      <sz val="16"/>
      <name val="Calibri"/>
      <family val="2"/>
      <scheme val="minor"/>
    </font>
    <font>
      <sz val="11"/>
      <color rgb="FFFF0000"/>
      <name val="Calibri"/>
      <family val="2"/>
      <scheme val="minor"/>
    </font>
    <font>
      <sz val="11"/>
      <color rgb="FF000000"/>
      <name val="Calibri"/>
      <family val="2"/>
    </font>
    <font>
      <b/>
      <i/>
      <sz val="12"/>
      <color rgb="FF000000"/>
      <name val="Arial Narrow"/>
      <family val="2"/>
    </font>
    <font>
      <sz val="10"/>
      <color rgb="FF000000"/>
      <name val="Arial Narrow"/>
      <family val="2"/>
    </font>
    <font>
      <b/>
      <sz val="18"/>
      <color theme="1"/>
      <name val="Arial Narrow"/>
      <family val="2"/>
    </font>
    <font>
      <b/>
      <sz val="12"/>
      <name val="Arial Narrow"/>
      <family val="2"/>
    </font>
    <font>
      <sz val="11"/>
      <color rgb="FFFF0000"/>
      <name val="Calibri"/>
      <scheme val="minor"/>
    </font>
    <font>
      <u/>
      <sz val="11"/>
      <color theme="10"/>
      <name val="Calibri"/>
      <family val="2"/>
      <scheme val="minor"/>
    </font>
    <font>
      <sz val="11"/>
      <color rgb="FF000000"/>
      <name val="Calibri"/>
      <scheme val="minor"/>
    </font>
    <font>
      <b/>
      <sz val="11"/>
      <color rgb="FF000000"/>
      <name val="Calibri"/>
    </font>
    <font>
      <sz val="11"/>
      <color rgb="FF000000"/>
      <name val="Calibri"/>
    </font>
    <font>
      <b/>
      <sz val="11"/>
      <color rgb="FF000000"/>
      <name val="Calibri"/>
      <scheme val="minor"/>
    </font>
    <font>
      <u/>
      <sz val="11"/>
      <color rgb="FF000000"/>
      <name val="Calibri"/>
      <scheme val="minor"/>
    </font>
    <font>
      <b/>
      <sz val="11"/>
      <color rgb="FFFF0000"/>
      <name val="Calibri"/>
      <scheme val="minor"/>
    </font>
    <font>
      <sz val="11"/>
      <color rgb="FF444444"/>
      <name val="Calibri"/>
    </font>
    <font>
      <sz val="11"/>
      <color rgb="FFFF0000"/>
      <name val="Calibri"/>
    </font>
    <font>
      <strike/>
      <sz val="11"/>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8" tint="-0.499984740745262"/>
        <bgColor rgb="FFBDD6EE"/>
      </patternFill>
    </fill>
    <fill>
      <patternFill patternType="solid">
        <fgColor theme="4" tint="-0.499984740745262"/>
        <bgColor indexed="64"/>
      </patternFill>
    </fill>
    <fill>
      <patternFill patternType="solid">
        <fgColor theme="4" tint="-0.499984740745262"/>
        <bgColor rgb="FFBDD6EE"/>
      </patternFill>
    </fill>
    <fill>
      <patternFill patternType="solid">
        <fgColor rgb="FFFFD966"/>
        <bgColor rgb="FF000000"/>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A9D08E"/>
        <bgColor rgb="FF000000"/>
      </patternFill>
    </fill>
    <fill>
      <patternFill patternType="solid">
        <fgColor rgb="FFFFE699"/>
        <bgColor rgb="FF000000"/>
      </patternFill>
    </fill>
    <fill>
      <patternFill patternType="solid">
        <fgColor theme="7" tint="0.59999389629810485"/>
        <bgColor indexed="64"/>
      </patternFill>
    </fill>
    <fill>
      <patternFill patternType="solid">
        <fgColor theme="5"/>
        <bgColor indexed="64"/>
      </patternFill>
    </fill>
    <fill>
      <patternFill patternType="solid">
        <fgColor theme="5"/>
        <bgColor theme="4" tint="0.79998168889431442"/>
      </patternFill>
    </fill>
    <fill>
      <patternFill patternType="solid">
        <fgColor rgb="FF483C64"/>
        <bgColor indexed="64"/>
      </patternFill>
    </fill>
    <fill>
      <patternFill patternType="solid">
        <fgColor rgb="FF483C64"/>
        <bgColor theme="4" tint="0.79998168889431442"/>
      </patternFill>
    </fill>
    <fill>
      <patternFill patternType="solid">
        <fgColor rgb="FF08647C"/>
        <bgColor indexed="64"/>
      </patternFill>
    </fill>
    <fill>
      <patternFill patternType="solid">
        <fgColor rgb="FFFFFFFF"/>
        <bgColor rgb="FF000000"/>
      </patternFill>
    </fill>
    <fill>
      <patternFill patternType="solid">
        <fgColor theme="0" tint="-0.34998626667073579"/>
        <bgColor indexed="64"/>
      </patternFill>
    </fill>
    <fill>
      <patternFill patternType="solid">
        <fgColor rgb="FF548235"/>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auto="1"/>
      </left>
      <right style="medium">
        <color auto="1"/>
      </right>
      <top style="medium">
        <color auto="1"/>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s>
  <cellStyleXfs count="5">
    <xf numFmtId="0" fontId="0" fillId="0" borderId="0"/>
    <xf numFmtId="0" fontId="3" fillId="0" borderId="0"/>
    <xf numFmtId="164" fontId="8" fillId="0" borderId="0" applyFont="0" applyFill="0" applyBorder="0" applyAlignment="0" applyProtection="0"/>
    <xf numFmtId="9" fontId="8" fillId="0" borderId="0" applyFont="0" applyFill="0" applyBorder="0" applyAlignment="0" applyProtection="0"/>
    <xf numFmtId="0" fontId="25" fillId="0" borderId="0" applyNumberFormat="0" applyFill="0" applyBorder="0" applyAlignment="0" applyProtection="0"/>
  </cellStyleXfs>
  <cellXfs count="225">
    <xf numFmtId="0" fontId="0" fillId="0" borderId="0" xfId="0"/>
    <xf numFmtId="0" fontId="0" fillId="0" borderId="0" xfId="0"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4" fillId="0" borderId="1" xfId="0" applyFont="1" applyBorder="1" applyAlignment="1">
      <alignment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vertical="center" wrapText="1"/>
    </xf>
    <xf numFmtId="0" fontId="7" fillId="0" borderId="1" xfId="0" applyFont="1" applyBorder="1" applyAlignment="1">
      <alignment vertical="center" wrapText="1"/>
    </xf>
    <xf numFmtId="0" fontId="2" fillId="0" borderId="4" xfId="0" applyFont="1" applyBorder="1" applyAlignment="1">
      <alignment horizontal="center" vertical="center" wrapText="1"/>
    </xf>
    <xf numFmtId="0" fontId="0" fillId="0" borderId="5" xfId="0" applyBorder="1" applyAlignment="1">
      <alignment vertical="center" wrapText="1"/>
    </xf>
    <xf numFmtId="0" fontId="0" fillId="0" borderId="3" xfId="0" applyBorder="1" applyAlignment="1">
      <alignment vertical="center" wrapText="1"/>
    </xf>
    <xf numFmtId="0" fontId="7" fillId="0" borderId="2"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4" fillId="0" borderId="1" xfId="0" applyFont="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11" fillId="5" borderId="6" xfId="0" applyFont="1" applyFill="1" applyBorder="1" applyAlignment="1">
      <alignment horizontal="centerContinuous" vertical="center" wrapText="1"/>
    </xf>
    <xf numFmtId="0" fontId="11" fillId="5" borderId="7" xfId="0" applyFont="1" applyFill="1" applyBorder="1" applyAlignment="1">
      <alignment horizontal="centerContinuous" vertical="center" wrapText="1"/>
    </xf>
    <xf numFmtId="0" fontId="12" fillId="5" borderId="8" xfId="0" applyFont="1" applyFill="1" applyBorder="1" applyAlignment="1">
      <alignment horizontal="centerContinuous" vertical="center" wrapText="1"/>
    </xf>
    <xf numFmtId="0" fontId="12" fillId="5" borderId="7" xfId="0" applyFont="1" applyFill="1" applyBorder="1" applyAlignment="1">
      <alignment horizontal="centerContinuous" vertical="center" wrapText="1"/>
    </xf>
    <xf numFmtId="0" fontId="11" fillId="5" borderId="9" xfId="1" applyFont="1" applyFill="1" applyBorder="1" applyAlignment="1">
      <alignment horizontal="centerContinuous" vertical="center" wrapText="1"/>
    </xf>
    <xf numFmtId="0" fontId="11" fillId="5" borderId="10" xfId="1" applyFont="1" applyFill="1" applyBorder="1" applyAlignment="1">
      <alignment horizontal="centerContinuous" vertical="center" wrapText="1"/>
    </xf>
    <xf numFmtId="0" fontId="11" fillId="6" borderId="5" xfId="0" applyFont="1" applyFill="1" applyBorder="1" applyAlignment="1">
      <alignment horizontal="center" vertical="center" wrapText="1"/>
    </xf>
    <xf numFmtId="0" fontId="11" fillId="7" borderId="6" xfId="0" applyFont="1" applyFill="1" applyBorder="1" applyAlignment="1">
      <alignment horizontal="centerContinuous" vertical="center" wrapText="1"/>
    </xf>
    <xf numFmtId="0" fontId="11" fillId="7" borderId="7" xfId="0" applyFont="1" applyFill="1" applyBorder="1" applyAlignment="1">
      <alignment horizontal="centerContinuous" vertical="center" wrapText="1"/>
    </xf>
    <xf numFmtId="0" fontId="12" fillId="7" borderId="7" xfId="0" applyFont="1" applyFill="1" applyBorder="1" applyAlignment="1">
      <alignment horizontal="centerContinuous" vertical="center" wrapText="1"/>
    </xf>
    <xf numFmtId="0" fontId="12" fillId="7" borderId="8" xfId="0" applyFont="1" applyFill="1" applyBorder="1" applyAlignment="1">
      <alignment horizontal="centerContinuous" vertical="center" wrapText="1"/>
    </xf>
    <xf numFmtId="0" fontId="11" fillId="7" borderId="9" xfId="1" applyFont="1" applyFill="1" applyBorder="1" applyAlignment="1">
      <alignment horizontal="centerContinuous" vertical="center" wrapText="1"/>
    </xf>
    <xf numFmtId="0" fontId="11" fillId="7" borderId="10" xfId="1" applyFont="1" applyFill="1" applyBorder="1" applyAlignment="1">
      <alignment horizontal="centerContinuous" vertical="center" wrapText="1"/>
    </xf>
    <xf numFmtId="0" fontId="11" fillId="8" borderId="5"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5" borderId="5" xfId="0" applyFont="1" applyFill="1" applyBorder="1" applyAlignment="1">
      <alignment horizontal="centerContinuous" vertical="center" wrapText="1"/>
    </xf>
    <xf numFmtId="0" fontId="11" fillId="5" borderId="11" xfId="1" applyFont="1" applyFill="1" applyBorder="1" applyAlignment="1">
      <alignment horizontal="centerContinuous" vertical="center" wrapText="1"/>
    </xf>
    <xf numFmtId="0" fontId="11" fillId="5" borderId="12" xfId="1" applyFont="1" applyFill="1" applyBorder="1" applyAlignment="1">
      <alignment horizontal="centerContinuous" vertical="center" wrapText="1"/>
    </xf>
    <xf numFmtId="0" fontId="11" fillId="5" borderId="5" xfId="1" applyFont="1" applyFill="1" applyBorder="1" applyAlignment="1">
      <alignment horizontal="center" vertical="center" wrapText="1"/>
    </xf>
    <xf numFmtId="0" fontId="11" fillId="5" borderId="8" xfId="0" applyFont="1" applyFill="1" applyBorder="1" applyAlignment="1">
      <alignment horizontal="centerContinuous" vertical="center" wrapText="1"/>
    </xf>
    <xf numFmtId="0" fontId="11" fillId="5" borderId="15" xfId="1" applyFont="1" applyFill="1" applyBorder="1" applyAlignment="1">
      <alignment horizontal="centerContinuous" vertical="center" wrapText="1"/>
    </xf>
    <xf numFmtId="0" fontId="11" fillId="7" borderId="14" xfId="1" applyFont="1" applyFill="1" applyBorder="1" applyAlignment="1">
      <alignment horizontal="centerContinuous" vertical="center" wrapText="1"/>
    </xf>
    <xf numFmtId="0" fontId="11" fillId="7" borderId="8" xfId="0" applyFont="1" applyFill="1" applyBorder="1" applyAlignment="1">
      <alignment horizontal="centerContinuous" vertical="center" wrapText="1"/>
    </xf>
    <xf numFmtId="0" fontId="11" fillId="7" borderId="6" xfId="1" applyFont="1" applyFill="1" applyBorder="1" applyAlignment="1">
      <alignment horizontal="centerContinuous" vertical="center" wrapText="1"/>
    </xf>
    <xf numFmtId="0" fontId="11" fillId="7" borderId="7" xfId="1" applyFont="1" applyFill="1" applyBorder="1" applyAlignment="1">
      <alignment horizontal="centerContinuous" vertical="center" wrapText="1"/>
    </xf>
    <xf numFmtId="0" fontId="11" fillId="7" borderId="8" xfId="1" applyFont="1" applyFill="1" applyBorder="1" applyAlignment="1">
      <alignment horizontal="centerContinuous" vertical="center" wrapText="1"/>
    </xf>
    <xf numFmtId="0" fontId="12" fillId="7" borderId="0" xfId="0" applyFont="1" applyFill="1" applyAlignment="1">
      <alignment horizontal="centerContinuous" vertical="center" wrapText="1"/>
    </xf>
    <xf numFmtId="0" fontId="4" fillId="10" borderId="1" xfId="0" applyFont="1" applyFill="1" applyBorder="1" applyAlignment="1">
      <alignment vertical="center" wrapText="1"/>
    </xf>
    <xf numFmtId="0" fontId="0" fillId="0" borderId="1" xfId="0" applyBorder="1" applyAlignment="1">
      <alignment horizontal="center" vertical="center"/>
    </xf>
    <xf numFmtId="0" fontId="2" fillId="0" borderId="2" xfId="0" applyFont="1" applyBorder="1" applyAlignment="1">
      <alignment horizontal="center" vertical="center"/>
    </xf>
    <xf numFmtId="0" fontId="2" fillId="11" borderId="1" xfId="0" applyFont="1" applyFill="1" applyBorder="1" applyAlignment="1">
      <alignment horizontal="center" vertical="center"/>
    </xf>
    <xf numFmtId="0" fontId="2" fillId="11" borderId="1" xfId="0" applyFont="1" applyFill="1" applyBorder="1" applyAlignment="1">
      <alignment horizontal="center" vertical="center" wrapText="1"/>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12" borderId="0" xfId="0" applyFill="1"/>
    <xf numFmtId="0" fontId="0" fillId="11" borderId="19" xfId="0" applyFill="1" applyBorder="1" applyAlignment="1">
      <alignment horizontal="center" vertical="center"/>
    </xf>
    <xf numFmtId="0" fontId="0" fillId="2" borderId="0" xfId="0" applyFill="1"/>
    <xf numFmtId="0" fontId="0" fillId="11" borderId="1" xfId="0" applyFill="1" applyBorder="1" applyAlignment="1">
      <alignment horizontal="left" vertical="center" wrapText="1"/>
    </xf>
    <xf numFmtId="0" fontId="4" fillId="11" borderId="1" xfId="0" applyFont="1" applyFill="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6" fillId="2" borderId="0" xfId="0" applyFont="1" applyFill="1" applyAlignment="1" applyProtection="1">
      <alignment horizontal="left" vertical="center" wrapText="1"/>
      <protection locked="0"/>
    </xf>
    <xf numFmtId="0" fontId="6" fillId="2" borderId="0" xfId="0" applyFont="1" applyFill="1" applyAlignment="1" applyProtection="1">
      <alignment horizontal="center" vertical="center" wrapText="1"/>
      <protection locked="0"/>
    </xf>
    <xf numFmtId="0" fontId="4" fillId="11" borderId="1" xfId="0" quotePrefix="1" applyFont="1" applyFill="1" applyBorder="1" applyAlignment="1" applyProtection="1">
      <alignment vertical="center" wrapText="1"/>
      <protection locked="0"/>
    </xf>
    <xf numFmtId="0" fontId="4" fillId="11" borderId="1" xfId="0" applyFont="1" applyFill="1" applyBorder="1" applyAlignment="1" applyProtection="1">
      <alignment horizontal="center" vertical="center" wrapText="1"/>
      <protection locked="0"/>
    </xf>
    <xf numFmtId="9" fontId="2" fillId="17" borderId="1" xfId="3" applyFont="1" applyFill="1" applyBorder="1" applyAlignment="1">
      <alignment horizontal="center" vertical="center" wrapText="1"/>
    </xf>
    <xf numFmtId="0" fontId="0" fillId="0" borderId="0" xfId="0" applyAlignment="1">
      <alignment wrapText="1"/>
    </xf>
    <xf numFmtId="9" fontId="0" fillId="0" borderId="1" xfId="3" applyFont="1" applyBorder="1" applyAlignment="1">
      <alignment horizontal="center" vertical="center" wrapText="1"/>
    </xf>
    <xf numFmtId="9" fontId="0" fillId="0" borderId="1" xfId="0" applyNumberFormat="1" applyBorder="1" applyAlignment="1">
      <alignment horizontal="center" vertical="center" wrapText="1"/>
    </xf>
    <xf numFmtId="9" fontId="9" fillId="19" borderId="1" xfId="3"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20"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9" fontId="13" fillId="0" borderId="1" xfId="0" applyNumberFormat="1"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165" fontId="4" fillId="2" borderId="0" xfId="0" applyNumberFormat="1" applyFont="1" applyFill="1" applyAlignment="1" applyProtection="1">
      <alignment horizontal="center" vertical="center" wrapText="1"/>
      <protection locked="0"/>
    </xf>
    <xf numFmtId="0" fontId="4" fillId="2" borderId="0" xfId="0" applyFont="1" applyFill="1" applyAlignment="1" applyProtection="1">
      <alignment vertical="center" wrapText="1"/>
      <protection locked="0"/>
    </xf>
    <xf numFmtId="14" fontId="4" fillId="2" borderId="0" xfId="0" applyNumberFormat="1" applyFont="1" applyFill="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16" fillId="21" borderId="0" xfId="0" applyFont="1" applyFill="1" applyAlignment="1">
      <alignment vertical="center" wrapText="1"/>
    </xf>
    <xf numFmtId="0" fontId="4" fillId="2" borderId="0" xfId="0" applyFont="1" applyFill="1" applyAlignment="1" applyProtection="1">
      <alignment horizontal="left" vertical="center" wrapText="1"/>
      <protection locked="0"/>
    </xf>
    <xf numFmtId="0" fontId="11" fillId="7" borderId="6" xfId="0" applyFont="1" applyFill="1" applyBorder="1" applyAlignment="1" applyProtection="1">
      <alignment horizontal="center" vertical="center" wrapText="1"/>
      <protection locked="0"/>
    </xf>
    <xf numFmtId="0" fontId="11" fillId="7" borderId="14" xfId="1" applyFont="1" applyFill="1" applyBorder="1" applyAlignment="1" applyProtection="1">
      <alignment horizontal="center" vertical="center" wrapText="1"/>
      <protection locked="0"/>
    </xf>
    <xf numFmtId="0" fontId="11" fillId="8" borderId="16" xfId="0" applyFont="1" applyFill="1" applyBorder="1" applyAlignment="1" applyProtection="1">
      <alignment horizontal="center" vertical="center" wrapText="1"/>
      <protection locked="0"/>
    </xf>
    <xf numFmtId="0" fontId="11" fillId="8" borderId="5"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165" fontId="11" fillId="6" borderId="5" xfId="0" applyNumberFormat="1" applyFont="1" applyFill="1" applyBorder="1" applyAlignment="1" applyProtection="1">
      <alignment horizontal="center" vertical="center" wrapText="1"/>
      <protection locked="0"/>
    </xf>
    <xf numFmtId="14" fontId="11" fillId="6" borderId="5"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6" fillId="3"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165" fontId="4" fillId="4" borderId="1" xfId="0" applyNumberFormat="1" applyFont="1" applyFill="1" applyBorder="1" applyAlignment="1" applyProtection="1">
      <alignment horizontal="center" vertical="center" wrapText="1"/>
      <protection locked="0"/>
    </xf>
    <xf numFmtId="0" fontId="5" fillId="4" borderId="1" xfId="0" applyFont="1" applyFill="1" applyBorder="1" applyAlignment="1" applyProtection="1">
      <alignment vertical="center" wrapText="1"/>
      <protection locked="0"/>
    </xf>
    <xf numFmtId="165" fontId="4" fillId="4" borderId="1" xfId="0" applyNumberFormat="1" applyFont="1" applyFill="1" applyBorder="1" applyAlignment="1" applyProtection="1">
      <alignment vertical="center" wrapText="1"/>
      <protection locked="0"/>
    </xf>
    <xf numFmtId="0" fontId="4" fillId="4" borderId="1" xfId="0" applyFont="1" applyFill="1" applyBorder="1" applyAlignment="1" applyProtection="1">
      <alignment vertical="center" wrapText="1"/>
      <protection locked="0"/>
    </xf>
    <xf numFmtId="164" fontId="4" fillId="4" borderId="1" xfId="2" applyFont="1" applyFill="1" applyBorder="1" applyAlignment="1" applyProtection="1">
      <alignment vertical="center" wrapText="1"/>
      <protection locked="0"/>
    </xf>
    <xf numFmtId="14" fontId="4"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22" fillId="3" borderId="4" xfId="0" applyFont="1" applyFill="1" applyBorder="1" applyAlignment="1" applyProtection="1">
      <alignment horizontal="center" vertical="center" wrapText="1"/>
      <protection locked="0"/>
    </xf>
    <xf numFmtId="0" fontId="10" fillId="15" borderId="1" xfId="0" applyFont="1" applyFill="1" applyBorder="1" applyAlignment="1" applyProtection="1">
      <alignment horizontal="center" vertical="center" wrapText="1"/>
      <protection locked="0"/>
    </xf>
    <xf numFmtId="0" fontId="4" fillId="15" borderId="1" xfId="0" applyFont="1" applyFill="1" applyBorder="1" applyAlignment="1" applyProtection="1">
      <alignment vertical="center" wrapText="1"/>
      <protection locked="0"/>
    </xf>
    <xf numFmtId="0" fontId="5" fillId="15" borderId="1" xfId="0" applyFont="1" applyFill="1" applyBorder="1" applyAlignment="1" applyProtection="1">
      <alignment horizontal="center" vertical="center" wrapText="1"/>
      <protection locked="0"/>
    </xf>
    <xf numFmtId="165" fontId="4" fillId="15" borderId="1" xfId="0" applyNumberFormat="1" applyFont="1" applyFill="1" applyBorder="1" applyAlignment="1" applyProtection="1">
      <alignment horizontal="center" vertical="center" wrapText="1"/>
      <protection locked="0"/>
    </xf>
    <xf numFmtId="0" fontId="5" fillId="15" borderId="1" xfId="0" applyFont="1" applyFill="1" applyBorder="1" applyAlignment="1" applyProtection="1">
      <alignment vertical="center" wrapText="1"/>
      <protection locked="0"/>
    </xf>
    <xf numFmtId="0" fontId="5" fillId="3" borderId="1" xfId="0" applyFont="1" applyFill="1" applyBorder="1" applyAlignment="1" applyProtection="1">
      <alignment vertical="center" wrapText="1"/>
      <protection locked="0"/>
    </xf>
    <xf numFmtId="166" fontId="4" fillId="3" borderId="1" xfId="2" applyNumberFormat="1" applyFont="1" applyFill="1" applyBorder="1" applyAlignment="1" applyProtection="1">
      <alignment vertical="center" wrapText="1"/>
      <protection locked="0"/>
    </xf>
    <xf numFmtId="164" fontId="4" fillId="15" borderId="1" xfId="2"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wrapText="1"/>
      <protection locked="0"/>
    </xf>
    <xf numFmtId="14" fontId="4" fillId="15" borderId="1" xfId="2" applyNumberFormat="1" applyFont="1" applyFill="1" applyBorder="1" applyAlignment="1" applyProtection="1">
      <alignment horizontal="center" vertical="center" wrapText="1"/>
      <protection locked="0"/>
    </xf>
    <xf numFmtId="0" fontId="13" fillId="15" borderId="1" xfId="0" applyFont="1" applyFill="1" applyBorder="1" applyAlignment="1" applyProtection="1">
      <alignment vertical="center" wrapText="1"/>
      <protection locked="0"/>
    </xf>
    <xf numFmtId="164" fontId="4" fillId="15" borderId="1" xfId="2" applyFont="1" applyFill="1" applyBorder="1" applyAlignment="1" applyProtection="1">
      <alignment vertical="center" wrapText="1"/>
      <protection locked="0"/>
    </xf>
    <xf numFmtId="9" fontId="4" fillId="2" borderId="0" xfId="0" applyNumberFormat="1" applyFont="1" applyFill="1" applyAlignment="1" applyProtection="1">
      <alignment vertical="center" wrapText="1"/>
      <protection locked="0"/>
    </xf>
    <xf numFmtId="0" fontId="4" fillId="0" borderId="0" xfId="0" applyFont="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165"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0" fontId="0" fillId="0" borderId="0" xfId="0" applyAlignment="1">
      <alignment horizontal="left" vertical="center" wrapText="1"/>
    </xf>
    <xf numFmtId="49" fontId="0" fillId="0" borderId="0" xfId="0" applyNumberFormat="1" applyAlignment="1">
      <alignment wrapText="1"/>
    </xf>
    <xf numFmtId="49" fontId="0" fillId="0" borderId="0" xfId="0" applyNumberFormat="1"/>
    <xf numFmtId="0" fontId="4" fillId="22" borderId="1" xfId="0" applyFont="1" applyFill="1" applyBorder="1" applyAlignment="1" applyProtection="1">
      <alignment horizontal="left" vertical="center" wrapText="1"/>
      <protection locked="0"/>
    </xf>
    <xf numFmtId="0" fontId="4" fillId="22" borderId="4" xfId="0" applyFont="1" applyFill="1" applyBorder="1" applyAlignment="1" applyProtection="1">
      <alignment horizontal="left" vertical="center" wrapText="1"/>
      <protection locked="0"/>
    </xf>
    <xf numFmtId="0" fontId="10" fillId="22" borderId="4" xfId="0" applyFont="1" applyFill="1" applyBorder="1" applyAlignment="1" applyProtection="1">
      <alignment horizontal="center" vertical="center" wrapText="1"/>
      <protection locked="0"/>
    </xf>
    <xf numFmtId="0" fontId="6" fillId="22" borderId="1" xfId="0" applyFont="1" applyFill="1" applyBorder="1" applyAlignment="1" applyProtection="1">
      <alignment vertical="center" wrapText="1"/>
      <protection locked="0"/>
    </xf>
    <xf numFmtId="0" fontId="4" fillId="22" borderId="1" xfId="0" applyFont="1" applyFill="1" applyBorder="1" applyAlignment="1" applyProtection="1">
      <alignment horizontal="center" vertical="center" wrapText="1"/>
      <protection locked="0"/>
    </xf>
    <xf numFmtId="165" fontId="4" fillId="22" borderId="1" xfId="0" applyNumberFormat="1" applyFont="1" applyFill="1" applyBorder="1" applyAlignment="1" applyProtection="1">
      <alignment horizontal="center" vertical="center" wrapText="1"/>
      <protection locked="0"/>
    </xf>
    <xf numFmtId="0" fontId="5" fillId="22" borderId="1" xfId="0" applyFont="1" applyFill="1" applyBorder="1" applyAlignment="1" applyProtection="1">
      <alignment vertical="center" wrapText="1"/>
      <protection locked="0"/>
    </xf>
    <xf numFmtId="165" fontId="4" fillId="22" borderId="1" xfId="0" applyNumberFormat="1" applyFont="1" applyFill="1" applyBorder="1" applyAlignment="1" applyProtection="1">
      <alignment vertical="center" wrapText="1"/>
      <protection locked="0"/>
    </xf>
    <xf numFmtId="0" fontId="4" fillId="22" borderId="1" xfId="0" applyFont="1" applyFill="1" applyBorder="1" applyAlignment="1" applyProtection="1">
      <alignment vertical="center" wrapText="1"/>
      <protection locked="0"/>
    </xf>
    <xf numFmtId="14" fontId="4" fillId="22" borderId="1" xfId="0" applyNumberFormat="1" applyFont="1" applyFill="1" applyBorder="1" applyAlignment="1" applyProtection="1">
      <alignment horizontal="center" vertical="center" wrapText="1"/>
      <protection locked="0"/>
    </xf>
    <xf numFmtId="9" fontId="13" fillId="22" borderId="1" xfId="0" applyNumberFormat="1" applyFont="1" applyFill="1" applyBorder="1" applyAlignment="1">
      <alignment horizontal="center" vertical="center" wrapText="1"/>
    </xf>
    <xf numFmtId="0" fontId="22" fillId="22" borderId="4" xfId="0" applyFont="1" applyFill="1" applyBorder="1" applyAlignment="1" applyProtection="1">
      <alignment horizontal="center" vertical="center" wrapText="1"/>
      <protection locked="0"/>
    </xf>
    <xf numFmtId="0" fontId="10" fillId="22" borderId="1" xfId="0" applyFont="1" applyFill="1" applyBorder="1" applyAlignment="1" applyProtection="1">
      <alignment horizontal="center" vertical="center" wrapText="1"/>
      <protection locked="0"/>
    </xf>
    <xf numFmtId="0" fontId="5" fillId="22" borderId="1" xfId="0" applyFont="1" applyFill="1" applyBorder="1" applyAlignment="1" applyProtection="1">
      <alignment horizontal="center" vertical="center" wrapText="1"/>
      <protection locked="0"/>
    </xf>
    <xf numFmtId="166" fontId="4" fillId="22" borderId="1" xfId="2" applyNumberFormat="1" applyFont="1" applyFill="1" applyBorder="1" applyAlignment="1" applyProtection="1">
      <alignment vertical="center" wrapText="1"/>
      <protection locked="0"/>
    </xf>
    <xf numFmtId="0" fontId="13" fillId="23" borderId="1" xfId="0" applyFont="1" applyFill="1" applyBorder="1" applyAlignment="1">
      <alignment vertical="center" wrapText="1"/>
    </xf>
    <xf numFmtId="1" fontId="4" fillId="11" borderId="1" xfId="0" applyNumberFormat="1" applyFont="1" applyFill="1" applyBorder="1" applyAlignment="1" applyProtection="1">
      <alignment vertical="center" wrapText="1"/>
      <protection locked="0"/>
    </xf>
    <xf numFmtId="9" fontId="4" fillId="11" borderId="1" xfId="0" applyNumberFormat="1" applyFont="1" applyFill="1" applyBorder="1" applyAlignment="1" applyProtection="1">
      <alignment vertical="center" wrapText="1"/>
      <protection locked="0"/>
    </xf>
    <xf numFmtId="164" fontId="4" fillId="22" borderId="1" xfId="2" applyFont="1" applyFill="1" applyBorder="1" applyAlignment="1" applyProtection="1">
      <alignment vertical="center" wrapText="1"/>
      <protection locked="0"/>
    </xf>
    <xf numFmtId="0" fontId="23" fillId="15" borderId="1" xfId="0" applyFont="1" applyFill="1" applyBorder="1" applyAlignment="1" applyProtection="1">
      <alignment horizontal="center" vertical="center" wrapText="1"/>
      <protection locked="0"/>
    </xf>
    <xf numFmtId="0" fontId="11" fillId="5" borderId="13" xfId="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 xfId="0" applyFont="1" applyBorder="1" applyAlignment="1">
      <alignment horizontal="center" vertical="center" wrapText="1"/>
    </xf>
    <xf numFmtId="0" fontId="15" fillId="9" borderId="18" xfId="0" applyFont="1" applyFill="1" applyBorder="1" applyAlignment="1">
      <alignment horizontal="center" vertical="center" wrapText="1"/>
    </xf>
    <xf numFmtId="0" fontId="15" fillId="9" borderId="19" xfId="0" applyFont="1" applyFill="1" applyBorder="1" applyAlignment="1">
      <alignment horizontal="center" vertical="center" wrapText="1"/>
    </xf>
    <xf numFmtId="0" fontId="15" fillId="13" borderId="18" xfId="0" applyFont="1" applyFill="1" applyBorder="1" applyAlignment="1">
      <alignment horizontal="center" vertical="center" wrapText="1"/>
    </xf>
    <xf numFmtId="0" fontId="15" fillId="13" borderId="19" xfId="0" applyFont="1" applyFill="1" applyBorder="1" applyAlignment="1">
      <alignment horizontal="center" vertical="center" wrapText="1"/>
    </xf>
    <xf numFmtId="0" fontId="11" fillId="7" borderId="6" xfId="1" applyFont="1" applyFill="1" applyBorder="1" applyAlignment="1" applyProtection="1">
      <alignment horizontal="center" vertical="center" wrapText="1"/>
      <protection locked="0"/>
    </xf>
    <xf numFmtId="0" fontId="11" fillId="7" borderId="7" xfId="1" applyFont="1" applyFill="1" applyBorder="1" applyAlignment="1" applyProtection="1">
      <alignment horizontal="center" vertical="center" wrapText="1"/>
      <protection locked="0"/>
    </xf>
    <xf numFmtId="0" fontId="11" fillId="7" borderId="8" xfId="1" applyFont="1" applyFill="1" applyBorder="1" applyAlignment="1" applyProtection="1">
      <alignment horizontal="center" vertical="center" wrapText="1"/>
      <protection locked="0"/>
    </xf>
    <xf numFmtId="0" fontId="11" fillId="5" borderId="6" xfId="1" applyFont="1" applyFill="1" applyBorder="1" applyAlignment="1" applyProtection="1">
      <alignment horizontal="center" vertical="center" wrapText="1"/>
      <protection locked="0"/>
    </xf>
    <xf numFmtId="0" fontId="11" fillId="5" borderId="8" xfId="1" applyFont="1" applyFill="1" applyBorder="1" applyAlignment="1" applyProtection="1">
      <alignment horizontal="center" vertical="center" wrapText="1"/>
      <protection locked="0"/>
    </xf>
    <xf numFmtId="0" fontId="11" fillId="5" borderId="13" xfId="1" applyFont="1" applyFill="1" applyBorder="1" applyAlignment="1" applyProtection="1">
      <alignment horizontal="center" vertical="center" wrapText="1"/>
      <protection locked="0"/>
    </xf>
    <xf numFmtId="14" fontId="11" fillId="5" borderId="6" xfId="1" applyNumberFormat="1" applyFont="1" applyFill="1" applyBorder="1" applyAlignment="1" applyProtection="1">
      <alignment horizontal="center" vertical="center" wrapText="1"/>
      <protection locked="0"/>
    </xf>
    <xf numFmtId="14" fontId="11" fillId="5" borderId="7" xfId="1" applyNumberFormat="1" applyFont="1" applyFill="1" applyBorder="1" applyAlignment="1" applyProtection="1">
      <alignment horizontal="center" vertical="center" wrapText="1"/>
      <protection locked="0"/>
    </xf>
    <xf numFmtId="14" fontId="11" fillId="5" borderId="8" xfId="1" applyNumberFormat="1" applyFont="1" applyFill="1" applyBorder="1" applyAlignment="1" applyProtection="1">
      <alignment horizontal="center" vertical="center" wrapText="1"/>
      <protection locked="0"/>
    </xf>
    <xf numFmtId="0" fontId="15" fillId="14" borderId="26" xfId="0" applyFont="1" applyFill="1" applyBorder="1" applyAlignment="1">
      <alignment horizontal="center" vertical="center" wrapText="1"/>
    </xf>
    <xf numFmtId="0" fontId="15" fillId="14" borderId="27" xfId="0" applyFont="1" applyFill="1" applyBorder="1" applyAlignment="1">
      <alignment horizontal="center" vertical="center" wrapText="1"/>
    </xf>
    <xf numFmtId="0" fontId="15" fillId="13" borderId="33"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15" fillId="14" borderId="24" xfId="0" applyFont="1" applyFill="1" applyBorder="1" applyAlignment="1">
      <alignment horizontal="center" vertical="center" wrapText="1"/>
    </xf>
    <xf numFmtId="0" fontId="15" fillId="14" borderId="21" xfId="0" applyFont="1" applyFill="1" applyBorder="1" applyAlignment="1">
      <alignment horizontal="center" vertical="center" wrapText="1"/>
    </xf>
    <xf numFmtId="0" fontId="15" fillId="14" borderId="25" xfId="0" applyFont="1" applyFill="1" applyBorder="1" applyAlignment="1">
      <alignment horizontal="center" vertical="center" wrapText="1"/>
    </xf>
    <xf numFmtId="0" fontId="15" fillId="14" borderId="19" xfId="0" applyFont="1" applyFill="1" applyBorder="1" applyAlignment="1">
      <alignment horizontal="center" vertical="center" wrapText="1"/>
    </xf>
    <xf numFmtId="0" fontId="15" fillId="14" borderId="20" xfId="0" applyFont="1" applyFill="1" applyBorder="1" applyAlignment="1">
      <alignment horizontal="center" vertical="center" wrapText="1"/>
    </xf>
    <xf numFmtId="0" fontId="15" fillId="14" borderId="30" xfId="0" applyFont="1" applyFill="1" applyBorder="1" applyAlignment="1">
      <alignment horizontal="center" vertical="center" wrapText="1"/>
    </xf>
    <xf numFmtId="0" fontId="14" fillId="13" borderId="22" xfId="0" applyFont="1" applyFill="1" applyBorder="1" applyAlignment="1">
      <alignment horizontal="center" vertical="center" wrapText="1"/>
    </xf>
    <xf numFmtId="0" fontId="14" fillId="13" borderId="13" xfId="0" applyFont="1" applyFill="1" applyBorder="1" applyAlignment="1">
      <alignment horizontal="center" vertical="center" wrapText="1"/>
    </xf>
    <xf numFmtId="0" fontId="14" fillId="13" borderId="23" xfId="0" applyFont="1" applyFill="1" applyBorder="1" applyAlignment="1">
      <alignment horizontal="center" vertical="center" wrapText="1"/>
    </xf>
    <xf numFmtId="0" fontId="14" fillId="13" borderId="16" xfId="0" applyFont="1" applyFill="1" applyBorder="1" applyAlignment="1">
      <alignment horizontal="center" vertical="center" wrapText="1"/>
    </xf>
    <xf numFmtId="0" fontId="14" fillId="13" borderId="28" xfId="0" applyFont="1" applyFill="1" applyBorder="1" applyAlignment="1">
      <alignment horizontal="center" vertical="center" wrapText="1"/>
    </xf>
    <xf numFmtId="0" fontId="14" fillId="13" borderId="29" xfId="0" applyFont="1" applyFill="1" applyBorder="1" applyAlignment="1">
      <alignment horizontal="center" vertical="center" wrapText="1"/>
    </xf>
    <xf numFmtId="0" fontId="11" fillId="7" borderId="6" xfId="0" applyFont="1" applyFill="1" applyBorder="1" applyAlignment="1" applyProtection="1">
      <alignment horizontal="center" vertical="center" wrapText="1"/>
      <protection locked="0"/>
    </xf>
    <xf numFmtId="0" fontId="11" fillId="7" borderId="7" xfId="0" applyFont="1" applyFill="1" applyBorder="1" applyAlignment="1" applyProtection="1">
      <alignment horizontal="center" vertical="center" wrapText="1"/>
      <protection locked="0"/>
    </xf>
    <xf numFmtId="0" fontId="11" fillId="7" borderId="8"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11" fillId="5" borderId="28" xfId="0" applyFont="1" applyFill="1" applyBorder="1" applyAlignment="1" applyProtection="1">
      <alignment horizontal="center" vertical="center" wrapText="1"/>
      <protection locked="0"/>
    </xf>
    <xf numFmtId="0" fontId="11" fillId="5" borderId="23" xfId="0" applyFont="1" applyFill="1" applyBorder="1" applyAlignment="1" applyProtection="1">
      <alignment horizontal="center" vertical="center" wrapText="1"/>
      <protection locked="0"/>
    </xf>
    <xf numFmtId="0" fontId="11" fillId="5" borderId="29"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locked="0"/>
    </xf>
    <xf numFmtId="0" fontId="11" fillId="5" borderId="20" xfId="1" applyFont="1" applyFill="1" applyBorder="1" applyAlignment="1" applyProtection="1">
      <alignment horizontal="center" vertical="center" wrapText="1"/>
      <protection locked="0"/>
    </xf>
    <xf numFmtId="0" fontId="11" fillId="5" borderId="31" xfId="1" applyFont="1" applyFill="1" applyBorder="1" applyAlignment="1" applyProtection="1">
      <alignment horizontal="center" vertical="center" wrapText="1"/>
      <protection locked="0"/>
    </xf>
    <xf numFmtId="14" fontId="11" fillId="5" borderId="6" xfId="0" applyNumberFormat="1" applyFont="1" applyFill="1" applyBorder="1" applyAlignment="1" applyProtection="1">
      <alignment horizontal="center" vertical="center" wrapText="1"/>
      <protection locked="0"/>
    </xf>
    <xf numFmtId="14" fontId="11" fillId="5" borderId="7" xfId="0" applyNumberFormat="1" applyFont="1" applyFill="1" applyBorder="1" applyAlignment="1" applyProtection="1">
      <alignment horizontal="center" vertical="center" wrapText="1"/>
      <protection locked="0"/>
    </xf>
    <xf numFmtId="14" fontId="11" fillId="5" borderId="8" xfId="0" applyNumberFormat="1" applyFont="1" applyFill="1" applyBorder="1" applyAlignment="1" applyProtection="1">
      <alignment horizontal="center" vertical="center" wrapText="1"/>
      <protection locked="0"/>
    </xf>
    <xf numFmtId="0" fontId="26" fillId="0" borderId="1" xfId="0" applyFont="1" applyBorder="1" applyAlignment="1">
      <alignment horizontal="left" vertical="center" wrapText="1"/>
    </xf>
    <xf numFmtId="0" fontId="0" fillId="0" borderId="1" xfId="0" applyBorder="1" applyAlignment="1">
      <alignment horizontal="left" vertical="center" wrapText="1"/>
    </xf>
    <xf numFmtId="0" fontId="2" fillId="16" borderId="1" xfId="0" applyFont="1" applyFill="1" applyBorder="1" applyAlignment="1">
      <alignment horizontal="center" vertical="center"/>
    </xf>
    <xf numFmtId="0" fontId="17" fillId="3" borderId="6" xfId="0" applyFont="1" applyFill="1" applyBorder="1" applyAlignment="1">
      <alignment horizontal="center" wrapText="1"/>
    </xf>
    <xf numFmtId="0" fontId="17" fillId="3" borderId="7" xfId="0" applyFont="1" applyFill="1" applyBorder="1" applyAlignment="1">
      <alignment horizontal="center" wrapText="1"/>
    </xf>
    <xf numFmtId="0" fontId="17" fillId="3" borderId="8" xfId="0" applyFont="1" applyFill="1" applyBorder="1" applyAlignment="1">
      <alignment horizontal="center" wrapText="1"/>
    </xf>
    <xf numFmtId="0" fontId="28" fillId="0" borderId="1" xfId="0" applyFont="1" applyBorder="1" applyAlignment="1">
      <alignment horizontal="left" vertical="center" wrapText="1"/>
    </xf>
    <xf numFmtId="0" fontId="9" fillId="18" borderId="1" xfId="0" applyFont="1" applyFill="1" applyBorder="1" applyAlignment="1">
      <alignment horizontal="center" vertical="center"/>
    </xf>
    <xf numFmtId="0" fontId="9" fillId="20" borderId="4" xfId="0" applyFont="1" applyFill="1" applyBorder="1" applyAlignment="1">
      <alignment horizontal="center" vertical="center" wrapText="1"/>
    </xf>
    <xf numFmtId="0" fontId="9" fillId="20" borderId="17" xfId="0" applyFont="1" applyFill="1" applyBorder="1" applyAlignment="1">
      <alignment horizontal="center" vertical="center" wrapText="1"/>
    </xf>
    <xf numFmtId="0" fontId="9" fillId="20" borderId="3" xfId="0" applyFont="1" applyFill="1" applyBorder="1" applyAlignment="1">
      <alignment horizontal="center" vertical="center" wrapText="1"/>
    </xf>
    <xf numFmtId="0" fontId="26" fillId="0" borderId="18" xfId="0" applyFont="1" applyBorder="1" applyAlignment="1">
      <alignment horizontal="left" vertical="center" wrapText="1"/>
    </xf>
    <xf numFmtId="0" fontId="0" fillId="0" borderId="19" xfId="0" applyBorder="1" applyAlignment="1">
      <alignment horizontal="left" vertical="center" wrapText="1"/>
    </xf>
    <xf numFmtId="0" fontId="0" fillId="0" borderId="2" xfId="0" applyBorder="1" applyAlignment="1">
      <alignment horizontal="left" vertical="center" wrapText="1"/>
    </xf>
    <xf numFmtId="0" fontId="9" fillId="20"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28" fillId="0" borderId="18" xfId="0" applyFont="1" applyBorder="1" applyAlignment="1">
      <alignment horizontal="left" vertical="center" wrapText="1"/>
    </xf>
    <xf numFmtId="0" fontId="9" fillId="20" borderId="1" xfId="0" applyFont="1" applyFill="1" applyBorder="1" applyAlignment="1">
      <alignment horizontal="center" vertical="center"/>
    </xf>
    <xf numFmtId="0" fontId="32"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xf>
    <xf numFmtId="0" fontId="25" fillId="0" borderId="1" xfId="4" applyBorder="1" applyAlignment="1">
      <alignment horizontal="left" vertical="center" wrapText="1"/>
    </xf>
    <xf numFmtId="0" fontId="7" fillId="0" borderId="1" xfId="0" applyFont="1" applyBorder="1" applyAlignment="1">
      <alignment horizontal="left" vertical="center" wrapText="1"/>
    </xf>
    <xf numFmtId="0" fontId="34" fillId="0" borderId="1" xfId="0" applyFont="1" applyBorder="1" applyAlignment="1">
      <alignment horizontal="left" vertical="center" wrapText="1"/>
    </xf>
    <xf numFmtId="0" fontId="0" fillId="0" borderId="32" xfId="0" applyBorder="1" applyAlignment="1">
      <alignment horizontal="center" wrapText="1"/>
    </xf>
    <xf numFmtId="0" fontId="0" fillId="0" borderId="0" xfId="0" applyAlignment="1">
      <alignment horizontal="center" wrapText="1"/>
    </xf>
    <xf numFmtId="0" fontId="19" fillId="0" borderId="18"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11" borderId="1" xfId="0" applyFill="1" applyBorder="1" applyAlignment="1">
      <alignment horizontal="center" vertical="center"/>
    </xf>
  </cellXfs>
  <cellStyles count="5">
    <cellStyle name="Hyperlink" xfId="4" xr:uid="{00000000-000B-0000-0000-000008000000}"/>
    <cellStyle name="Moneda" xfId="2" builtinId="4"/>
    <cellStyle name="Normal" xfId="0" builtinId="0"/>
    <cellStyle name="Normal 2" xfId="1" xr:uid="{00000000-0005-0000-0000-000001000000}"/>
    <cellStyle name="Porcentaje" xfId="3" builtinId="5"/>
  </cellStyles>
  <dxfs count="20">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fill>
        <patternFill patternType="none">
          <fgColor indexed="64"/>
          <bgColor indexed="65"/>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a1'!$B$22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a1'!$C$22:$G$22</c:f>
              <c:numCache>
                <c:formatCode>0%</c:formatCode>
                <c:ptCount val="5"/>
                <c:pt idx="0">
                  <c:v>0</c:v>
                </c:pt>
                <c:pt idx="1">
                  <c:v>0.19</c:v>
                </c:pt>
                <c:pt idx="2">
                  <c:v>0.61</c:v>
                </c:pt>
                <c:pt idx="3">
                  <c:v>0.75</c:v>
                </c:pt>
                <c:pt idx="4">
                  <c:v>1</c:v>
                </c:pt>
              </c:numCache>
            </c:numRef>
          </c:val>
          <c:smooth val="0"/>
          <c:extLst>
            <c:ext xmlns:c16="http://schemas.microsoft.com/office/drawing/2014/chart" uri="{C3380CC4-5D6E-409C-BE32-E72D297353CC}">
              <c16:uniqueId val="{00000000-0F4F-4041-BA9D-789E55638A5A}"/>
            </c:ext>
          </c:extLst>
        </c:ser>
        <c:dLbls>
          <c:showLegendKey val="0"/>
          <c:showVal val="0"/>
          <c:showCatName val="0"/>
          <c:showSerName val="0"/>
          <c:showPercent val="0"/>
          <c:showBubbleSize val="0"/>
        </c:dLbls>
        <c:marker val="1"/>
        <c:smooth val="0"/>
        <c:axId val="1167623584"/>
        <c:axId val="1167622336"/>
      </c:lineChart>
      <c:lineChart>
        <c:grouping val="standard"/>
        <c:varyColors val="0"/>
        <c:ser>
          <c:idx val="1"/>
          <c:order val="1"/>
          <c:tx>
            <c:strRef>
              <c:f>'Informe a1'!$B$23</c:f>
              <c:strCache>
                <c:ptCount val="1"/>
                <c:pt idx="0">
                  <c:v>Avance realizado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a1'!$C$23:$G$23</c:f>
              <c:numCache>
                <c:formatCode>0%</c:formatCode>
                <c:ptCount val="5"/>
                <c:pt idx="0">
                  <c:v>0</c:v>
                </c:pt>
                <c:pt idx="1">
                  <c:v>0</c:v>
                </c:pt>
                <c:pt idx="2">
                  <c:v>0.45</c:v>
                </c:pt>
                <c:pt idx="3">
                  <c:v>0.71</c:v>
                </c:pt>
              </c:numCache>
            </c:numRef>
          </c:val>
          <c:smooth val="0"/>
          <c:extLst>
            <c:ext xmlns:c16="http://schemas.microsoft.com/office/drawing/2014/chart" uri="{C3380CC4-5D6E-409C-BE32-E72D297353CC}">
              <c16:uniqueId val="{00000001-0F4F-4041-BA9D-789E55638A5A}"/>
            </c:ext>
          </c:extLst>
        </c:ser>
        <c:dLbls>
          <c:showLegendKey val="0"/>
          <c:showVal val="0"/>
          <c:showCatName val="0"/>
          <c:showSerName val="0"/>
          <c:showPercent val="0"/>
          <c:showBubbleSize val="0"/>
        </c:dLbls>
        <c:marker val="1"/>
        <c:smooth val="0"/>
        <c:axId val="235656784"/>
        <c:axId val="387863024"/>
      </c:lineChart>
      <c:catAx>
        <c:axId val="116762358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1167622336"/>
        <c:crosses val="autoZero"/>
        <c:auto val="1"/>
        <c:lblAlgn val="ctr"/>
        <c:lblOffset val="100"/>
        <c:noMultiLvlLbl val="0"/>
      </c:catAx>
      <c:valAx>
        <c:axId val="1167622336"/>
        <c:scaling>
          <c:orientation val="minMax"/>
        </c:scaling>
        <c:delete val="1"/>
        <c:axPos val="l"/>
        <c:numFmt formatCode="0%" sourceLinked="1"/>
        <c:majorTickMark val="none"/>
        <c:minorTickMark val="none"/>
        <c:tickLblPos val="nextTo"/>
        <c:crossAx val="1167623584"/>
        <c:crosses val="autoZero"/>
        <c:crossBetween val="between"/>
      </c:valAx>
      <c:valAx>
        <c:axId val="387863024"/>
        <c:scaling>
          <c:orientation val="minMax"/>
        </c:scaling>
        <c:delete val="1"/>
        <c:axPos val="r"/>
        <c:numFmt formatCode="0%" sourceLinked="1"/>
        <c:majorTickMark val="out"/>
        <c:minorTickMark val="none"/>
        <c:tickLblPos val="nextTo"/>
        <c:crossAx val="235656784"/>
        <c:crosses val="max"/>
        <c:crossBetween val="between"/>
      </c:valAx>
      <c:catAx>
        <c:axId val="235656784"/>
        <c:scaling>
          <c:orientation val="minMax"/>
        </c:scaling>
        <c:delete val="1"/>
        <c:axPos val="b"/>
        <c:numFmt formatCode="General" sourceLinked="1"/>
        <c:majorTickMark val="out"/>
        <c:minorTickMark val="none"/>
        <c:tickLblPos val="nextTo"/>
        <c:crossAx val="3878630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a1'!$B$131</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a1'!$C$130:$G$130</c:f>
              <c:strCache>
                <c:ptCount val="5"/>
                <c:pt idx="0">
                  <c:v>Punto inicial</c:v>
                </c:pt>
                <c:pt idx="1">
                  <c:v>Primer trimestre</c:v>
                </c:pt>
                <c:pt idx="2">
                  <c:v>Segundo trimestre</c:v>
                </c:pt>
                <c:pt idx="3">
                  <c:v>Tercer trimestre</c:v>
                </c:pt>
                <c:pt idx="4">
                  <c:v>Cuarto trimestre</c:v>
                </c:pt>
              </c:strCache>
            </c:strRef>
          </c:cat>
          <c:val>
            <c:numRef>
              <c:f>'Informe a1'!$C$131:$G$131</c:f>
              <c:numCache>
                <c:formatCode>0%</c:formatCode>
                <c:ptCount val="5"/>
                <c:pt idx="0">
                  <c:v>0</c:v>
                </c:pt>
                <c:pt idx="1">
                  <c:v>0.12</c:v>
                </c:pt>
                <c:pt idx="2">
                  <c:v>0.23</c:v>
                </c:pt>
                <c:pt idx="3">
                  <c:v>0.75</c:v>
                </c:pt>
                <c:pt idx="4">
                  <c:v>1</c:v>
                </c:pt>
              </c:numCache>
            </c:numRef>
          </c:val>
          <c:smooth val="0"/>
          <c:extLst>
            <c:ext xmlns:c16="http://schemas.microsoft.com/office/drawing/2014/chart" uri="{C3380CC4-5D6E-409C-BE32-E72D297353CC}">
              <c16:uniqueId val="{00000000-F81F-4189-BFC7-A118530C3031}"/>
            </c:ext>
          </c:extLst>
        </c:ser>
        <c:ser>
          <c:idx val="1"/>
          <c:order val="1"/>
          <c:tx>
            <c:strRef>
              <c:f>'Informe a1'!$B$132</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a1'!$C$130:$G$130</c:f>
              <c:strCache>
                <c:ptCount val="5"/>
                <c:pt idx="0">
                  <c:v>Punto inicial</c:v>
                </c:pt>
                <c:pt idx="1">
                  <c:v>Primer trimestre</c:v>
                </c:pt>
                <c:pt idx="2">
                  <c:v>Segundo trimestre</c:v>
                </c:pt>
                <c:pt idx="3">
                  <c:v>Tercer trimestre</c:v>
                </c:pt>
                <c:pt idx="4">
                  <c:v>Cuarto trimestre</c:v>
                </c:pt>
              </c:strCache>
            </c:strRef>
          </c:cat>
          <c:val>
            <c:numRef>
              <c:f>'Informe a1'!$C$132:$G$132</c:f>
              <c:numCache>
                <c:formatCode>0%</c:formatCode>
                <c:ptCount val="5"/>
                <c:pt idx="0">
                  <c:v>0</c:v>
                </c:pt>
                <c:pt idx="1">
                  <c:v>0.1</c:v>
                </c:pt>
                <c:pt idx="2">
                  <c:v>0.22</c:v>
                </c:pt>
                <c:pt idx="3">
                  <c:v>0.74</c:v>
                </c:pt>
              </c:numCache>
            </c:numRef>
          </c:val>
          <c:smooth val="0"/>
          <c:extLst>
            <c:ext xmlns:c16="http://schemas.microsoft.com/office/drawing/2014/chart" uri="{C3380CC4-5D6E-409C-BE32-E72D297353CC}">
              <c16:uniqueId val="{00000001-F81F-4189-BFC7-A118530C3031}"/>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a1'!$C$10:$G$10</c:f>
              <c:numCache>
                <c:formatCode>0%</c:formatCode>
                <c:ptCount val="5"/>
                <c:pt idx="0">
                  <c:v>0</c:v>
                </c:pt>
                <c:pt idx="1">
                  <c:v>0.25</c:v>
                </c:pt>
                <c:pt idx="2">
                  <c:v>0.5</c:v>
                </c:pt>
                <c:pt idx="3">
                  <c:v>0.75</c:v>
                </c:pt>
                <c:pt idx="4">
                  <c:v>1</c:v>
                </c:pt>
              </c:numCache>
            </c:numRef>
          </c:val>
          <c:smooth val="0"/>
          <c:extLst>
            <c:ext xmlns:c16="http://schemas.microsoft.com/office/drawing/2014/chart" uri="{C3380CC4-5D6E-409C-BE32-E72D297353CC}">
              <c16:uniqueId val="{00000000-42BC-49E4-91F2-6A966FBA8AB6}"/>
            </c:ext>
          </c:extLst>
        </c:ser>
        <c:dLbls>
          <c:dLblPos val="ctr"/>
          <c:showLegendKey val="0"/>
          <c:showVal val="1"/>
          <c:showCatName val="0"/>
          <c:showSerName val="0"/>
          <c:showPercent val="0"/>
          <c:showBubbleSize val="0"/>
        </c:dLbls>
        <c:marker val="1"/>
        <c:smooth val="0"/>
        <c:axId val="1167623584"/>
        <c:axId val="1167622336"/>
      </c:lineChart>
      <c:lineChart>
        <c:grouping val="standard"/>
        <c:varyColors val="0"/>
        <c:ser>
          <c:idx val="1"/>
          <c:order val="1"/>
          <c:tx>
            <c:strRef>
              <c:f>'Informe a1'!$B$11</c:f>
              <c:strCache>
                <c:ptCount val="1"/>
                <c:pt idx="0">
                  <c:v>Avance realizado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a1'!$C$11:$G$11</c:f>
              <c:numCache>
                <c:formatCode>0%</c:formatCode>
                <c:ptCount val="5"/>
                <c:pt idx="0">
                  <c:v>0</c:v>
                </c:pt>
                <c:pt idx="1">
                  <c:v>0</c:v>
                </c:pt>
                <c:pt idx="2">
                  <c:v>0</c:v>
                </c:pt>
                <c:pt idx="3">
                  <c:v>0.75</c:v>
                </c:pt>
              </c:numCache>
            </c:numRef>
          </c:val>
          <c:smooth val="0"/>
          <c:extLst>
            <c:ext xmlns:c16="http://schemas.microsoft.com/office/drawing/2014/chart" uri="{C3380CC4-5D6E-409C-BE32-E72D297353CC}">
              <c16:uniqueId val="{00000001-42BC-49E4-91F2-6A966FBA8AB6}"/>
            </c:ext>
          </c:extLst>
        </c:ser>
        <c:dLbls>
          <c:dLblPos val="ctr"/>
          <c:showLegendKey val="0"/>
          <c:showVal val="1"/>
          <c:showCatName val="0"/>
          <c:showSerName val="0"/>
          <c:showPercent val="0"/>
          <c:showBubbleSize val="0"/>
        </c:dLbls>
        <c:marker val="1"/>
        <c:smooth val="0"/>
        <c:axId val="235656784"/>
        <c:axId val="387863024"/>
      </c:lineChart>
      <c:catAx>
        <c:axId val="116762358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1167622336"/>
        <c:crosses val="autoZero"/>
        <c:auto val="1"/>
        <c:lblAlgn val="ctr"/>
        <c:lblOffset val="100"/>
        <c:noMultiLvlLbl val="0"/>
      </c:catAx>
      <c:valAx>
        <c:axId val="1167622336"/>
        <c:scaling>
          <c:orientation val="minMax"/>
        </c:scaling>
        <c:delete val="1"/>
        <c:axPos val="l"/>
        <c:numFmt formatCode="0%" sourceLinked="1"/>
        <c:majorTickMark val="none"/>
        <c:minorTickMark val="none"/>
        <c:tickLblPos val="nextTo"/>
        <c:crossAx val="1167623584"/>
        <c:crosses val="autoZero"/>
        <c:crossBetween val="between"/>
      </c:valAx>
      <c:valAx>
        <c:axId val="387863024"/>
        <c:scaling>
          <c:orientation val="minMax"/>
        </c:scaling>
        <c:delete val="1"/>
        <c:axPos val="r"/>
        <c:numFmt formatCode="0%" sourceLinked="1"/>
        <c:majorTickMark val="out"/>
        <c:minorTickMark val="none"/>
        <c:tickLblPos val="nextTo"/>
        <c:crossAx val="235656784"/>
        <c:crosses val="max"/>
        <c:crossBetween val="between"/>
      </c:valAx>
      <c:catAx>
        <c:axId val="235656784"/>
        <c:scaling>
          <c:orientation val="minMax"/>
        </c:scaling>
        <c:delete val="1"/>
        <c:axPos val="b"/>
        <c:numFmt formatCode="General" sourceLinked="1"/>
        <c:majorTickMark val="out"/>
        <c:minorTickMark val="none"/>
        <c:tickLblPos val="nextTo"/>
        <c:crossAx val="3878630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a2'!$C$9:$G$9</c:f>
              <c:strCache>
                <c:ptCount val="5"/>
                <c:pt idx="0">
                  <c:v>Punto inicial</c:v>
                </c:pt>
                <c:pt idx="1">
                  <c:v>Primer trimestre</c:v>
                </c:pt>
                <c:pt idx="2">
                  <c:v>Segundo trimestre</c:v>
                </c:pt>
                <c:pt idx="3">
                  <c:v>Tercer trimestre</c:v>
                </c:pt>
                <c:pt idx="4">
                  <c:v>Cuarto trimestre</c:v>
                </c:pt>
              </c:strCache>
            </c:strRef>
          </c:cat>
          <c:val>
            <c:numRef>
              <c:f>'Informe a2'!$C$10:$G$10</c:f>
              <c:numCache>
                <c:formatCode>0%</c:formatCode>
                <c:ptCount val="5"/>
                <c:pt idx="0">
                  <c:v>0</c:v>
                </c:pt>
                <c:pt idx="1">
                  <c:v>0</c:v>
                </c:pt>
                <c:pt idx="2">
                  <c:v>0.15</c:v>
                </c:pt>
                <c:pt idx="3">
                  <c:v>0.72</c:v>
                </c:pt>
                <c:pt idx="4">
                  <c:v>1</c:v>
                </c:pt>
              </c:numCache>
            </c:numRef>
          </c:val>
          <c:smooth val="0"/>
          <c:extLst>
            <c:ext xmlns:c16="http://schemas.microsoft.com/office/drawing/2014/chart" uri="{C3380CC4-5D6E-409C-BE32-E72D297353CC}">
              <c16:uniqueId val="{00000000-2F1A-4105-B934-37E22B73D986}"/>
            </c:ext>
          </c:extLst>
        </c:ser>
        <c:dLbls>
          <c:showLegendKey val="0"/>
          <c:showVal val="0"/>
          <c:showCatName val="0"/>
          <c:showSerName val="0"/>
          <c:showPercent val="0"/>
          <c:showBubbleSize val="0"/>
        </c:dLbls>
        <c:marker val="1"/>
        <c:smooth val="0"/>
        <c:axId val="1167623584"/>
        <c:axId val="1167622336"/>
      </c:lineChart>
      <c:lineChart>
        <c:grouping val="standard"/>
        <c:varyColors val="0"/>
        <c:ser>
          <c:idx val="1"/>
          <c:order val="1"/>
          <c:tx>
            <c:strRef>
              <c:f>'Informe a2'!$B$11</c:f>
              <c:strCache>
                <c:ptCount val="1"/>
                <c:pt idx="0">
                  <c:v>Avance realizado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a2'!$C$9:$G$9</c:f>
              <c:strCache>
                <c:ptCount val="5"/>
                <c:pt idx="0">
                  <c:v>Punto inicial</c:v>
                </c:pt>
                <c:pt idx="1">
                  <c:v>Primer trimestre</c:v>
                </c:pt>
                <c:pt idx="2">
                  <c:v>Segundo trimestre</c:v>
                </c:pt>
                <c:pt idx="3">
                  <c:v>Tercer trimestre</c:v>
                </c:pt>
                <c:pt idx="4">
                  <c:v>Cuarto trimestre</c:v>
                </c:pt>
              </c:strCache>
            </c:strRef>
          </c:cat>
          <c:val>
            <c:numRef>
              <c:f>'Informe a2'!$C$11:$G$11</c:f>
              <c:numCache>
                <c:formatCode>0%</c:formatCode>
                <c:ptCount val="5"/>
                <c:pt idx="0">
                  <c:v>0</c:v>
                </c:pt>
                <c:pt idx="1">
                  <c:v>0</c:v>
                </c:pt>
                <c:pt idx="2">
                  <c:v>0</c:v>
                </c:pt>
                <c:pt idx="3">
                  <c:v>0</c:v>
                </c:pt>
              </c:numCache>
            </c:numRef>
          </c:val>
          <c:smooth val="0"/>
          <c:extLst>
            <c:ext xmlns:c16="http://schemas.microsoft.com/office/drawing/2014/chart" uri="{C3380CC4-5D6E-409C-BE32-E72D297353CC}">
              <c16:uniqueId val="{00000001-2F1A-4105-B934-37E22B73D986}"/>
            </c:ext>
          </c:extLst>
        </c:ser>
        <c:dLbls>
          <c:showLegendKey val="0"/>
          <c:showVal val="0"/>
          <c:showCatName val="0"/>
          <c:showSerName val="0"/>
          <c:showPercent val="0"/>
          <c:showBubbleSize val="0"/>
        </c:dLbls>
        <c:marker val="1"/>
        <c:smooth val="0"/>
        <c:axId val="235656784"/>
        <c:axId val="387863024"/>
      </c:lineChart>
      <c:catAx>
        <c:axId val="116762358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1167622336"/>
        <c:crosses val="autoZero"/>
        <c:auto val="1"/>
        <c:lblAlgn val="ctr"/>
        <c:lblOffset val="100"/>
        <c:noMultiLvlLbl val="0"/>
      </c:catAx>
      <c:valAx>
        <c:axId val="1167622336"/>
        <c:scaling>
          <c:orientation val="minMax"/>
        </c:scaling>
        <c:delete val="1"/>
        <c:axPos val="l"/>
        <c:numFmt formatCode="0%" sourceLinked="1"/>
        <c:majorTickMark val="none"/>
        <c:minorTickMark val="none"/>
        <c:tickLblPos val="nextTo"/>
        <c:crossAx val="1167623584"/>
        <c:crosses val="autoZero"/>
        <c:crossBetween val="between"/>
      </c:valAx>
      <c:valAx>
        <c:axId val="387863024"/>
        <c:scaling>
          <c:orientation val="minMax"/>
        </c:scaling>
        <c:delete val="1"/>
        <c:axPos val="r"/>
        <c:numFmt formatCode="0%" sourceLinked="1"/>
        <c:majorTickMark val="out"/>
        <c:minorTickMark val="none"/>
        <c:tickLblPos val="nextTo"/>
        <c:crossAx val="235656784"/>
        <c:crosses val="max"/>
        <c:crossBetween val="between"/>
      </c:valAx>
      <c:catAx>
        <c:axId val="235656784"/>
        <c:scaling>
          <c:orientation val="minMax"/>
        </c:scaling>
        <c:delete val="1"/>
        <c:axPos val="b"/>
        <c:numFmt formatCode="General" sourceLinked="1"/>
        <c:majorTickMark val="out"/>
        <c:minorTickMark val="none"/>
        <c:tickLblPos val="nextTo"/>
        <c:crossAx val="3878630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a2'!$C$21:$G$21</c:f>
              <c:strCache>
                <c:ptCount val="5"/>
                <c:pt idx="0">
                  <c:v>Punto inicial</c:v>
                </c:pt>
                <c:pt idx="1">
                  <c:v>Primer trimestre</c:v>
                </c:pt>
                <c:pt idx="2">
                  <c:v>Segundo trimestre</c:v>
                </c:pt>
                <c:pt idx="3">
                  <c:v>Tercer trimestre</c:v>
                </c:pt>
                <c:pt idx="4">
                  <c:v>Cuarto trimestre</c:v>
                </c:pt>
              </c:strCache>
            </c:strRef>
          </c:cat>
          <c:val>
            <c:numRef>
              <c:f>'Informe a2'!$C$22:$G$22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AA8B-4CF9-BE56-6A71A939979A}"/>
            </c:ext>
          </c:extLst>
        </c:ser>
        <c:ser>
          <c:idx val="1"/>
          <c:order val="1"/>
          <c:tx>
            <c:strRef>
              <c:f>'Informe a2'!$B$23</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a2'!$C$21:$G$21</c:f>
              <c:strCache>
                <c:ptCount val="5"/>
                <c:pt idx="0">
                  <c:v>Punto inicial</c:v>
                </c:pt>
                <c:pt idx="1">
                  <c:v>Primer trimestre</c:v>
                </c:pt>
                <c:pt idx="2">
                  <c:v>Segundo trimestre</c:v>
                </c:pt>
                <c:pt idx="3">
                  <c:v>Tercer trimestre</c:v>
                </c:pt>
                <c:pt idx="4">
                  <c:v>Cuarto trimestre</c:v>
                </c:pt>
              </c:strCache>
            </c:strRef>
          </c:cat>
          <c:val>
            <c:numRef>
              <c:f>'Informe a2'!$C$23:$G$23</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A8B-4CF9-BE56-6A71A939979A}"/>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a2'!$B$34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a2'!$C$33:$G$33</c:f>
              <c:strCache>
                <c:ptCount val="5"/>
                <c:pt idx="0">
                  <c:v>Punto inicial</c:v>
                </c:pt>
                <c:pt idx="1">
                  <c:v>Primer trimestre</c:v>
                </c:pt>
                <c:pt idx="2">
                  <c:v>Segundo trimestre</c:v>
                </c:pt>
                <c:pt idx="3">
                  <c:v>Tercer trimestre</c:v>
                </c:pt>
                <c:pt idx="4">
                  <c:v>Cuarto trimestre</c:v>
                </c:pt>
              </c:strCache>
            </c:strRef>
          </c:cat>
          <c:val>
            <c:numRef>
              <c:f>'Informe a2'!$C$34:$G$34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561A-4FA6-AF66-D2FAB7F528B7}"/>
            </c:ext>
          </c:extLst>
        </c:ser>
        <c:ser>
          <c:idx val="1"/>
          <c:order val="1"/>
          <c:tx>
            <c:strRef>
              <c:f>'Informe a2'!$B$35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a2'!$C$33:$G$33</c:f>
              <c:strCache>
                <c:ptCount val="5"/>
                <c:pt idx="0">
                  <c:v>Punto inicial</c:v>
                </c:pt>
                <c:pt idx="1">
                  <c:v>Primer trimestre</c:v>
                </c:pt>
                <c:pt idx="2">
                  <c:v>Segundo trimestre</c:v>
                </c:pt>
                <c:pt idx="3">
                  <c:v>Tercer trimestre</c:v>
                </c:pt>
                <c:pt idx="4">
                  <c:v>Cuarto trimestre</c:v>
                </c:pt>
              </c:strCache>
            </c:strRef>
          </c:cat>
          <c:val>
            <c:numRef>
              <c:f>'Informe a2'!$C$35:$G$35</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61A-4FA6-AF66-D2FAB7F528B7}"/>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a2'!$B$71</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a2'!$C$70:$G$70</c:f>
              <c:strCache>
                <c:ptCount val="5"/>
                <c:pt idx="0">
                  <c:v>Punto inicial</c:v>
                </c:pt>
                <c:pt idx="1">
                  <c:v>Primer trimestre</c:v>
                </c:pt>
                <c:pt idx="2">
                  <c:v>Segundo trimestre</c:v>
                </c:pt>
                <c:pt idx="3">
                  <c:v>Tercer trimestre</c:v>
                </c:pt>
                <c:pt idx="4">
                  <c:v>Cuarto trimestre</c:v>
                </c:pt>
              </c:strCache>
            </c:strRef>
          </c:cat>
          <c:val>
            <c:numRef>
              <c:f>'Informe a2'!$C$71:$G$71</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E6FD-4BF9-9935-31C30CAAD75B}"/>
            </c:ext>
          </c:extLst>
        </c:ser>
        <c:ser>
          <c:idx val="1"/>
          <c:order val="1"/>
          <c:tx>
            <c:strRef>
              <c:f>'Informe a2'!$B$72</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a2'!$C$70:$G$70</c:f>
              <c:strCache>
                <c:ptCount val="5"/>
                <c:pt idx="0">
                  <c:v>Punto inicial</c:v>
                </c:pt>
                <c:pt idx="1">
                  <c:v>Primer trimestre</c:v>
                </c:pt>
                <c:pt idx="2">
                  <c:v>Segundo trimestre</c:v>
                </c:pt>
                <c:pt idx="3">
                  <c:v>Tercer trimestre</c:v>
                </c:pt>
                <c:pt idx="4">
                  <c:v>Cuarto trimestre</c:v>
                </c:pt>
              </c:strCache>
            </c:strRef>
          </c:cat>
          <c:val>
            <c:numRef>
              <c:f>'Informe a2'!$C$72:$G$72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FD-4BF9-9935-31C30CAAD75B}"/>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a2'!$B$83</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a2'!$C$82:$G$82</c:f>
              <c:strCache>
                <c:ptCount val="5"/>
                <c:pt idx="0">
                  <c:v>Punto inicial</c:v>
                </c:pt>
                <c:pt idx="1">
                  <c:v>Primer trimestre</c:v>
                </c:pt>
                <c:pt idx="2">
                  <c:v>Segundo trimestre</c:v>
                </c:pt>
                <c:pt idx="3">
                  <c:v>Tercer trimestre</c:v>
                </c:pt>
                <c:pt idx="4">
                  <c:v>Cuarto trimestre</c:v>
                </c:pt>
              </c:strCache>
            </c:strRef>
          </c:cat>
          <c:val>
            <c:numRef>
              <c:f>'Informe a2'!$C$83:$G$83</c:f>
              <c:numCache>
                <c:formatCode>0%</c:formatCode>
                <c:ptCount val="5"/>
                <c:pt idx="0">
                  <c:v>0</c:v>
                </c:pt>
                <c:pt idx="1">
                  <c:v>0.16</c:v>
                </c:pt>
                <c:pt idx="2">
                  <c:v>0.24</c:v>
                </c:pt>
                <c:pt idx="3">
                  <c:v>0.44</c:v>
                </c:pt>
                <c:pt idx="4">
                  <c:v>1</c:v>
                </c:pt>
              </c:numCache>
            </c:numRef>
          </c:val>
          <c:smooth val="0"/>
          <c:extLst>
            <c:ext xmlns:c16="http://schemas.microsoft.com/office/drawing/2014/chart" uri="{C3380CC4-5D6E-409C-BE32-E72D297353CC}">
              <c16:uniqueId val="{00000000-F9C5-4941-8B2B-8F7A0350BD69}"/>
            </c:ext>
          </c:extLst>
        </c:ser>
        <c:ser>
          <c:idx val="1"/>
          <c:order val="1"/>
          <c:tx>
            <c:strRef>
              <c:f>'Informe a2'!$B$84</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a2'!$C$82:$G$82</c:f>
              <c:strCache>
                <c:ptCount val="5"/>
                <c:pt idx="0">
                  <c:v>Punto inicial</c:v>
                </c:pt>
                <c:pt idx="1">
                  <c:v>Primer trimestre</c:v>
                </c:pt>
                <c:pt idx="2">
                  <c:v>Segundo trimestre</c:v>
                </c:pt>
                <c:pt idx="3">
                  <c:v>Tercer trimestre</c:v>
                </c:pt>
                <c:pt idx="4">
                  <c:v>Cuarto trimestre</c:v>
                </c:pt>
              </c:strCache>
            </c:strRef>
          </c:cat>
          <c:val>
            <c:numRef>
              <c:f>'Informe a2'!$C$84:$G$84</c:f>
              <c:numCache>
                <c:formatCode>0%</c:formatCode>
                <c:ptCount val="5"/>
                <c:pt idx="0">
                  <c:v>0</c:v>
                </c:pt>
                <c:pt idx="1">
                  <c:v>0.02</c:v>
                </c:pt>
                <c:pt idx="2">
                  <c:v>0.02</c:v>
                </c:pt>
                <c:pt idx="3">
                  <c:v>0.16</c:v>
                </c:pt>
              </c:numCache>
            </c:numRef>
          </c:val>
          <c:smooth val="0"/>
          <c:extLst>
            <c:ext xmlns:c16="http://schemas.microsoft.com/office/drawing/2014/chart" uri="{C3380CC4-5D6E-409C-BE32-E72D297353CC}">
              <c16:uniqueId val="{00000001-F9C5-4941-8B2B-8F7A0350BD69}"/>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a2'!$B$96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a2'!$C$95:$G$95</c:f>
              <c:strCache>
                <c:ptCount val="5"/>
                <c:pt idx="0">
                  <c:v>Punto inicial</c:v>
                </c:pt>
                <c:pt idx="1">
                  <c:v>Primer trimestre</c:v>
                </c:pt>
                <c:pt idx="2">
                  <c:v>Segundo trimestre</c:v>
                </c:pt>
                <c:pt idx="3">
                  <c:v>Tercer trimestre</c:v>
                </c:pt>
                <c:pt idx="4">
                  <c:v>Cuarto trimestre</c:v>
                </c:pt>
              </c:strCache>
            </c:strRef>
          </c:cat>
          <c:val>
            <c:numRef>
              <c:f>'Informe a2'!$C$96:$G$96</c:f>
              <c:numCache>
                <c:formatCode>0%</c:formatCode>
                <c:ptCount val="5"/>
                <c:pt idx="0">
                  <c:v>0</c:v>
                </c:pt>
                <c:pt idx="1">
                  <c:v>0.19</c:v>
                </c:pt>
                <c:pt idx="2">
                  <c:v>0.41</c:v>
                </c:pt>
                <c:pt idx="3">
                  <c:v>0.71</c:v>
                </c:pt>
                <c:pt idx="4">
                  <c:v>1</c:v>
                </c:pt>
              </c:numCache>
            </c:numRef>
          </c:val>
          <c:smooth val="0"/>
          <c:extLst>
            <c:ext xmlns:c16="http://schemas.microsoft.com/office/drawing/2014/chart" uri="{C3380CC4-5D6E-409C-BE32-E72D297353CC}">
              <c16:uniqueId val="{00000000-52B9-4E48-9D09-E3C123BF9283}"/>
            </c:ext>
          </c:extLst>
        </c:ser>
        <c:ser>
          <c:idx val="1"/>
          <c:order val="1"/>
          <c:tx>
            <c:strRef>
              <c:f>'Informe a2'!$B$97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dLbl>
              <c:idx val="1"/>
              <c:layout>
                <c:manualLayout>
                  <c:x val="-3.0113871350188868E-2"/>
                  <c:y val="3.527777777777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B9-4E48-9D09-E3C123BF928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a2'!$C$95:$G$95</c:f>
              <c:strCache>
                <c:ptCount val="5"/>
                <c:pt idx="0">
                  <c:v>Punto inicial</c:v>
                </c:pt>
                <c:pt idx="1">
                  <c:v>Primer trimestre</c:v>
                </c:pt>
                <c:pt idx="2">
                  <c:v>Segundo trimestre</c:v>
                </c:pt>
                <c:pt idx="3">
                  <c:v>Tercer trimestre</c:v>
                </c:pt>
                <c:pt idx="4">
                  <c:v>Cuarto trimestre</c:v>
                </c:pt>
              </c:strCache>
            </c:strRef>
          </c:cat>
          <c:val>
            <c:numRef>
              <c:f>'Informe a2'!$C$97:$G$97</c:f>
              <c:numCache>
                <c:formatCode>0%</c:formatCode>
                <c:ptCount val="5"/>
                <c:pt idx="0">
                  <c:v>0</c:v>
                </c:pt>
                <c:pt idx="1">
                  <c:v>0.04</c:v>
                </c:pt>
                <c:pt idx="2">
                  <c:v>0.04</c:v>
                </c:pt>
                <c:pt idx="3">
                  <c:v>0.2</c:v>
                </c:pt>
              </c:numCache>
            </c:numRef>
          </c:val>
          <c:smooth val="0"/>
          <c:extLst>
            <c:ext xmlns:c16="http://schemas.microsoft.com/office/drawing/2014/chart" uri="{C3380CC4-5D6E-409C-BE32-E72D297353CC}">
              <c16:uniqueId val="{00000002-52B9-4E48-9D09-E3C123BF9283}"/>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a2'!$B$108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a2'!$C$107:$G$107</c:f>
              <c:strCache>
                <c:ptCount val="5"/>
                <c:pt idx="0">
                  <c:v>Punto inicial</c:v>
                </c:pt>
                <c:pt idx="1">
                  <c:v>Primer trimestre</c:v>
                </c:pt>
                <c:pt idx="2">
                  <c:v>Segundo trimestre</c:v>
                </c:pt>
                <c:pt idx="3">
                  <c:v>Tercer trimestre</c:v>
                </c:pt>
                <c:pt idx="4">
                  <c:v>Cuarto trimestre</c:v>
                </c:pt>
              </c:strCache>
            </c:strRef>
          </c:cat>
          <c:val>
            <c:numRef>
              <c:f>'Informe a2'!$C$108:$G$108</c:f>
              <c:numCache>
                <c:formatCode>0%</c:formatCode>
                <c:ptCount val="5"/>
                <c:pt idx="0">
                  <c:v>0</c:v>
                </c:pt>
                <c:pt idx="1">
                  <c:v>0</c:v>
                </c:pt>
                <c:pt idx="2">
                  <c:v>0.5</c:v>
                </c:pt>
                <c:pt idx="3">
                  <c:v>0.5</c:v>
                </c:pt>
                <c:pt idx="4">
                  <c:v>1</c:v>
                </c:pt>
              </c:numCache>
            </c:numRef>
          </c:val>
          <c:smooth val="0"/>
          <c:extLst>
            <c:ext xmlns:c16="http://schemas.microsoft.com/office/drawing/2014/chart" uri="{C3380CC4-5D6E-409C-BE32-E72D297353CC}">
              <c16:uniqueId val="{00000000-74A9-4DB9-9EA9-64D83D5677D1}"/>
            </c:ext>
          </c:extLst>
        </c:ser>
        <c:ser>
          <c:idx val="1"/>
          <c:order val="1"/>
          <c:tx>
            <c:strRef>
              <c:f>'Informe a2'!$B$109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a2'!$C$107:$G$107</c:f>
              <c:strCache>
                <c:ptCount val="5"/>
                <c:pt idx="0">
                  <c:v>Punto inicial</c:v>
                </c:pt>
                <c:pt idx="1">
                  <c:v>Primer trimestre</c:v>
                </c:pt>
                <c:pt idx="2">
                  <c:v>Segundo trimestre</c:v>
                </c:pt>
                <c:pt idx="3">
                  <c:v>Tercer trimestre</c:v>
                </c:pt>
                <c:pt idx="4">
                  <c:v>Cuarto trimestre</c:v>
                </c:pt>
              </c:strCache>
            </c:strRef>
          </c:cat>
          <c:val>
            <c:numRef>
              <c:f>'Informe a2'!$C$109:$G$109</c:f>
              <c:numCache>
                <c:formatCode>0%</c:formatCode>
                <c:ptCount val="5"/>
                <c:pt idx="0">
                  <c:v>0</c:v>
                </c:pt>
                <c:pt idx="1">
                  <c:v>0</c:v>
                </c:pt>
                <c:pt idx="2">
                  <c:v>0</c:v>
                </c:pt>
                <c:pt idx="3">
                  <c:v>0</c:v>
                </c:pt>
              </c:numCache>
            </c:numRef>
          </c:val>
          <c:smooth val="0"/>
          <c:extLst>
            <c:ext xmlns:c16="http://schemas.microsoft.com/office/drawing/2014/chart" uri="{C3380CC4-5D6E-409C-BE32-E72D297353CC}">
              <c16:uniqueId val="{00000001-74A9-4DB9-9EA9-64D83D5677D1}"/>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a2'!$B$120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a2'!$C$119:$G$119</c:f>
              <c:strCache>
                <c:ptCount val="5"/>
                <c:pt idx="0">
                  <c:v>Punto inicial</c:v>
                </c:pt>
                <c:pt idx="1">
                  <c:v>Primer trimestre</c:v>
                </c:pt>
                <c:pt idx="2">
                  <c:v>Segundo trimestre</c:v>
                </c:pt>
                <c:pt idx="3">
                  <c:v>Tercer trimestre</c:v>
                </c:pt>
                <c:pt idx="4">
                  <c:v>Cuarto trimestre</c:v>
                </c:pt>
              </c:strCache>
            </c:strRef>
          </c:cat>
          <c:val>
            <c:numRef>
              <c:f>'Informe a2'!$C$120:$G$120</c:f>
              <c:numCache>
                <c:formatCode>0%</c:formatCode>
                <c:ptCount val="5"/>
                <c:pt idx="0">
                  <c:v>0</c:v>
                </c:pt>
                <c:pt idx="1">
                  <c:v>0.16</c:v>
                </c:pt>
                <c:pt idx="2">
                  <c:v>0.26</c:v>
                </c:pt>
                <c:pt idx="3">
                  <c:v>0.71</c:v>
                </c:pt>
                <c:pt idx="4">
                  <c:v>1</c:v>
                </c:pt>
              </c:numCache>
            </c:numRef>
          </c:val>
          <c:smooth val="0"/>
          <c:extLst>
            <c:ext xmlns:c16="http://schemas.microsoft.com/office/drawing/2014/chart" uri="{C3380CC4-5D6E-409C-BE32-E72D297353CC}">
              <c16:uniqueId val="{00000000-D0A4-47D8-B009-BA4E17A3E40C}"/>
            </c:ext>
          </c:extLst>
        </c:ser>
        <c:ser>
          <c:idx val="1"/>
          <c:order val="1"/>
          <c:tx>
            <c:strRef>
              <c:f>'Informe a2'!$B$121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a2'!$C$119:$G$119</c:f>
              <c:strCache>
                <c:ptCount val="5"/>
                <c:pt idx="0">
                  <c:v>Punto inicial</c:v>
                </c:pt>
                <c:pt idx="1">
                  <c:v>Primer trimestre</c:v>
                </c:pt>
                <c:pt idx="2">
                  <c:v>Segundo trimestre</c:v>
                </c:pt>
                <c:pt idx="3">
                  <c:v>Tercer trimestre</c:v>
                </c:pt>
                <c:pt idx="4">
                  <c:v>Cuarto trimestre</c:v>
                </c:pt>
              </c:strCache>
            </c:strRef>
          </c:cat>
          <c:val>
            <c:numRef>
              <c:f>'Informe a2'!$C$121:$G$121</c:f>
              <c:numCache>
                <c:formatCode>0%</c:formatCode>
                <c:ptCount val="5"/>
                <c:pt idx="0">
                  <c:v>0</c:v>
                </c:pt>
                <c:pt idx="1">
                  <c:v>0.16</c:v>
                </c:pt>
                <c:pt idx="2">
                  <c:v>0.26</c:v>
                </c:pt>
                <c:pt idx="3">
                  <c:v>0.59</c:v>
                </c:pt>
              </c:numCache>
            </c:numRef>
          </c:val>
          <c:smooth val="0"/>
          <c:extLst>
            <c:ext xmlns:c16="http://schemas.microsoft.com/office/drawing/2014/chart" uri="{C3380CC4-5D6E-409C-BE32-E72D297353CC}">
              <c16:uniqueId val="{00000001-D0A4-47D8-B009-BA4E17A3E40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a1'!$B$34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a1'!$C$33:$G$33</c:f>
              <c:strCache>
                <c:ptCount val="5"/>
                <c:pt idx="0">
                  <c:v>Punto inicial</c:v>
                </c:pt>
                <c:pt idx="1">
                  <c:v>Primer trimestre</c:v>
                </c:pt>
                <c:pt idx="2">
                  <c:v>Segundo trimestre</c:v>
                </c:pt>
                <c:pt idx="3">
                  <c:v>Tercer trimestre</c:v>
                </c:pt>
                <c:pt idx="4">
                  <c:v>Cuarto trimestre</c:v>
                </c:pt>
              </c:strCache>
            </c:strRef>
          </c:cat>
          <c:val>
            <c:numRef>
              <c:f>'Informe a1'!$C$34:$G$34</c:f>
              <c:numCache>
                <c:formatCode>0%</c:formatCode>
                <c:ptCount val="5"/>
                <c:pt idx="0">
                  <c:v>0</c:v>
                </c:pt>
                <c:pt idx="1">
                  <c:v>0.05</c:v>
                </c:pt>
                <c:pt idx="2">
                  <c:v>0.27</c:v>
                </c:pt>
                <c:pt idx="3">
                  <c:v>0.41</c:v>
                </c:pt>
                <c:pt idx="4">
                  <c:v>1</c:v>
                </c:pt>
              </c:numCache>
            </c:numRef>
          </c:val>
          <c:smooth val="0"/>
          <c:extLst>
            <c:ext xmlns:c16="http://schemas.microsoft.com/office/drawing/2014/chart" uri="{C3380CC4-5D6E-409C-BE32-E72D297353CC}">
              <c16:uniqueId val="{00000000-93EC-4CCA-8791-46D81839CB6D}"/>
            </c:ext>
          </c:extLst>
        </c:ser>
        <c:ser>
          <c:idx val="1"/>
          <c:order val="1"/>
          <c:tx>
            <c:strRef>
              <c:f>'Informe a1'!$B$35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a1'!$C$33:$G$33</c:f>
              <c:strCache>
                <c:ptCount val="5"/>
                <c:pt idx="0">
                  <c:v>Punto inicial</c:v>
                </c:pt>
                <c:pt idx="1">
                  <c:v>Primer trimestre</c:v>
                </c:pt>
                <c:pt idx="2">
                  <c:v>Segundo trimestre</c:v>
                </c:pt>
                <c:pt idx="3">
                  <c:v>Tercer trimestre</c:v>
                </c:pt>
                <c:pt idx="4">
                  <c:v>Cuarto trimestre</c:v>
                </c:pt>
              </c:strCache>
            </c:strRef>
          </c:cat>
          <c:val>
            <c:numRef>
              <c:f>'Informe a1'!$C$35:$G$35</c:f>
              <c:numCache>
                <c:formatCode>0%</c:formatCode>
                <c:ptCount val="5"/>
                <c:pt idx="0">
                  <c:v>0</c:v>
                </c:pt>
                <c:pt idx="1">
                  <c:v>0.05</c:v>
                </c:pt>
                <c:pt idx="2">
                  <c:v>0.18</c:v>
                </c:pt>
                <c:pt idx="3">
                  <c:v>0.3</c:v>
                </c:pt>
              </c:numCache>
            </c:numRef>
          </c:val>
          <c:smooth val="0"/>
          <c:extLst>
            <c:ext xmlns:c16="http://schemas.microsoft.com/office/drawing/2014/chart" uri="{C3380CC4-5D6E-409C-BE32-E72D297353CC}">
              <c16:uniqueId val="{00000001-93EC-4CCA-8791-46D81839CB6D}"/>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a2'!$B$131</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a2'!$C$130:$G$130</c:f>
              <c:strCache>
                <c:ptCount val="5"/>
                <c:pt idx="0">
                  <c:v>Punto inicial</c:v>
                </c:pt>
                <c:pt idx="1">
                  <c:v>Primer trimestre</c:v>
                </c:pt>
                <c:pt idx="2">
                  <c:v>Segundo trimestre</c:v>
                </c:pt>
                <c:pt idx="3">
                  <c:v>Tercer trimestre</c:v>
                </c:pt>
                <c:pt idx="4">
                  <c:v>Cuarto trimestre</c:v>
                </c:pt>
              </c:strCache>
            </c:strRef>
          </c:cat>
          <c:val>
            <c:numRef>
              <c:f>'Informe a2'!$C$131:$G$131</c:f>
              <c:numCache>
                <c:formatCode>0%</c:formatCode>
                <c:ptCount val="5"/>
                <c:pt idx="0">
                  <c:v>0</c:v>
                </c:pt>
                <c:pt idx="1">
                  <c:v>0.25</c:v>
                </c:pt>
                <c:pt idx="2">
                  <c:v>0.54</c:v>
                </c:pt>
                <c:pt idx="3">
                  <c:v>0.63</c:v>
                </c:pt>
                <c:pt idx="4">
                  <c:v>1</c:v>
                </c:pt>
              </c:numCache>
            </c:numRef>
          </c:val>
          <c:smooth val="0"/>
          <c:extLst>
            <c:ext xmlns:c16="http://schemas.microsoft.com/office/drawing/2014/chart" uri="{C3380CC4-5D6E-409C-BE32-E72D297353CC}">
              <c16:uniqueId val="{00000000-7D89-470B-B162-988A283D3A44}"/>
            </c:ext>
          </c:extLst>
        </c:ser>
        <c:ser>
          <c:idx val="1"/>
          <c:order val="1"/>
          <c:tx>
            <c:strRef>
              <c:f>'Informe a2'!$B$132</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a2'!$C$130:$G$130</c:f>
              <c:strCache>
                <c:ptCount val="5"/>
                <c:pt idx="0">
                  <c:v>Punto inicial</c:v>
                </c:pt>
                <c:pt idx="1">
                  <c:v>Primer trimestre</c:v>
                </c:pt>
                <c:pt idx="2">
                  <c:v>Segundo trimestre</c:v>
                </c:pt>
                <c:pt idx="3">
                  <c:v>Tercer trimestre</c:v>
                </c:pt>
                <c:pt idx="4">
                  <c:v>Cuarto trimestre</c:v>
                </c:pt>
              </c:strCache>
            </c:strRef>
          </c:cat>
          <c:val>
            <c:numRef>
              <c:f>'Informe a2'!$C$132:$G$132</c:f>
              <c:numCache>
                <c:formatCode>0%</c:formatCode>
                <c:ptCount val="5"/>
                <c:pt idx="0">
                  <c:v>0</c:v>
                </c:pt>
                <c:pt idx="1">
                  <c:v>0.25</c:v>
                </c:pt>
                <c:pt idx="2">
                  <c:v>0.54</c:v>
                </c:pt>
                <c:pt idx="3">
                  <c:v>0.63</c:v>
                </c:pt>
              </c:numCache>
            </c:numRef>
          </c:val>
          <c:smooth val="0"/>
          <c:extLst>
            <c:ext xmlns:c16="http://schemas.microsoft.com/office/drawing/2014/chart" uri="{C3380CC4-5D6E-409C-BE32-E72D297353CC}">
              <c16:uniqueId val="{00000001-7D89-470B-B162-988A283D3A44}"/>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a2'!$B$144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a2'!$C$143:$G$143</c:f>
              <c:strCache>
                <c:ptCount val="5"/>
                <c:pt idx="0">
                  <c:v>Punto inicial</c:v>
                </c:pt>
                <c:pt idx="1">
                  <c:v>Primer trimestre</c:v>
                </c:pt>
                <c:pt idx="2">
                  <c:v>Segundo trimestre</c:v>
                </c:pt>
                <c:pt idx="3">
                  <c:v>Tercer trimestre</c:v>
                </c:pt>
                <c:pt idx="4">
                  <c:v>Cuarto trimestre</c:v>
                </c:pt>
              </c:strCache>
            </c:strRef>
          </c:cat>
          <c:val>
            <c:numRef>
              <c:f>'Informe a2'!$C$144:$G$144</c:f>
              <c:numCache>
                <c:formatCode>0%</c:formatCode>
                <c:ptCount val="5"/>
                <c:pt idx="0">
                  <c:v>0</c:v>
                </c:pt>
                <c:pt idx="1">
                  <c:v>0.31</c:v>
                </c:pt>
                <c:pt idx="2">
                  <c:v>0.6</c:v>
                </c:pt>
                <c:pt idx="3">
                  <c:v>0.73</c:v>
                </c:pt>
                <c:pt idx="4">
                  <c:v>1</c:v>
                </c:pt>
              </c:numCache>
            </c:numRef>
          </c:val>
          <c:smooth val="0"/>
          <c:extLst>
            <c:ext xmlns:c16="http://schemas.microsoft.com/office/drawing/2014/chart" uri="{C3380CC4-5D6E-409C-BE32-E72D297353CC}">
              <c16:uniqueId val="{00000000-B575-48D0-9A48-D4B5A9486B5C}"/>
            </c:ext>
          </c:extLst>
        </c:ser>
        <c:ser>
          <c:idx val="1"/>
          <c:order val="1"/>
          <c:tx>
            <c:strRef>
              <c:f>'Informe a2'!$B$145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a2'!$C$143:$G$143</c:f>
              <c:strCache>
                <c:ptCount val="5"/>
                <c:pt idx="0">
                  <c:v>Punto inicial</c:v>
                </c:pt>
                <c:pt idx="1">
                  <c:v>Primer trimestre</c:v>
                </c:pt>
                <c:pt idx="2">
                  <c:v>Segundo trimestre</c:v>
                </c:pt>
                <c:pt idx="3">
                  <c:v>Tercer trimestre</c:v>
                </c:pt>
                <c:pt idx="4">
                  <c:v>Cuarto trimestre</c:v>
                </c:pt>
              </c:strCache>
            </c:strRef>
          </c:cat>
          <c:val>
            <c:numRef>
              <c:f>'Informe a2'!$C$145:$G$145</c:f>
              <c:numCache>
                <c:formatCode>0%</c:formatCode>
                <c:ptCount val="5"/>
                <c:pt idx="0">
                  <c:v>0</c:v>
                </c:pt>
                <c:pt idx="1">
                  <c:v>0.2</c:v>
                </c:pt>
                <c:pt idx="2">
                  <c:v>0.6</c:v>
                </c:pt>
                <c:pt idx="3">
                  <c:v>0.73</c:v>
                </c:pt>
              </c:numCache>
            </c:numRef>
          </c:val>
          <c:smooth val="0"/>
          <c:extLst>
            <c:ext xmlns:c16="http://schemas.microsoft.com/office/drawing/2014/chart" uri="{C3380CC4-5D6E-409C-BE32-E72D297353CC}">
              <c16:uniqueId val="{00000001-B575-48D0-9A48-D4B5A9486B5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a2'!$B$156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a2'!$C$155:$G$155</c:f>
              <c:strCache>
                <c:ptCount val="5"/>
                <c:pt idx="0">
                  <c:v>Punto inicial</c:v>
                </c:pt>
                <c:pt idx="1">
                  <c:v>Primer trimestre</c:v>
                </c:pt>
                <c:pt idx="2">
                  <c:v>Segundo trimestre</c:v>
                </c:pt>
                <c:pt idx="3">
                  <c:v>Tercer trimestre</c:v>
                </c:pt>
                <c:pt idx="4">
                  <c:v>Cuarto trimestre</c:v>
                </c:pt>
              </c:strCache>
            </c:strRef>
          </c:cat>
          <c:val>
            <c:numRef>
              <c:f>'Informe a2'!$C$156:$G$156</c:f>
              <c:numCache>
                <c:formatCode>0%</c:formatCode>
                <c:ptCount val="5"/>
                <c:pt idx="0">
                  <c:v>0</c:v>
                </c:pt>
                <c:pt idx="1">
                  <c:v>0.12</c:v>
                </c:pt>
                <c:pt idx="2">
                  <c:v>0.15</c:v>
                </c:pt>
                <c:pt idx="3">
                  <c:v>0.48</c:v>
                </c:pt>
                <c:pt idx="4">
                  <c:v>1</c:v>
                </c:pt>
              </c:numCache>
            </c:numRef>
          </c:val>
          <c:smooth val="0"/>
          <c:extLst>
            <c:ext xmlns:c16="http://schemas.microsoft.com/office/drawing/2014/chart" uri="{C3380CC4-5D6E-409C-BE32-E72D297353CC}">
              <c16:uniqueId val="{00000000-CCFD-487C-8E92-ADDFB445C97A}"/>
            </c:ext>
          </c:extLst>
        </c:ser>
        <c:ser>
          <c:idx val="1"/>
          <c:order val="1"/>
          <c:tx>
            <c:strRef>
              <c:f>'Informe a2'!$B$157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a2'!$C$155:$G$155</c:f>
              <c:strCache>
                <c:ptCount val="5"/>
                <c:pt idx="0">
                  <c:v>Punto inicial</c:v>
                </c:pt>
                <c:pt idx="1">
                  <c:v>Primer trimestre</c:v>
                </c:pt>
                <c:pt idx="2">
                  <c:v>Segundo trimestre</c:v>
                </c:pt>
                <c:pt idx="3">
                  <c:v>Tercer trimestre</c:v>
                </c:pt>
                <c:pt idx="4">
                  <c:v>Cuarto trimestre</c:v>
                </c:pt>
              </c:strCache>
            </c:strRef>
          </c:cat>
          <c:val>
            <c:numRef>
              <c:f>'Informe a2'!$C$157:$G$157</c:f>
              <c:numCache>
                <c:formatCode>0%</c:formatCode>
                <c:ptCount val="5"/>
                <c:pt idx="0">
                  <c:v>0</c:v>
                </c:pt>
                <c:pt idx="1">
                  <c:v>0.1</c:v>
                </c:pt>
                <c:pt idx="2">
                  <c:v>0.15</c:v>
                </c:pt>
                <c:pt idx="3">
                  <c:v>0.48</c:v>
                </c:pt>
              </c:numCache>
            </c:numRef>
          </c:val>
          <c:smooth val="0"/>
          <c:extLst>
            <c:ext xmlns:c16="http://schemas.microsoft.com/office/drawing/2014/chart" uri="{C3380CC4-5D6E-409C-BE32-E72D297353CC}">
              <c16:uniqueId val="{00000001-CCFD-487C-8E92-ADDFB445C97A}"/>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a2'!$B$180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a2'!$C$179:$G$179</c:f>
              <c:strCache>
                <c:ptCount val="5"/>
                <c:pt idx="0">
                  <c:v>Punto inicial</c:v>
                </c:pt>
                <c:pt idx="1">
                  <c:v>Primer trimestre</c:v>
                </c:pt>
                <c:pt idx="2">
                  <c:v>Segundo trimestre</c:v>
                </c:pt>
                <c:pt idx="3">
                  <c:v>Tercer trimestre</c:v>
                </c:pt>
                <c:pt idx="4">
                  <c:v>Cuarto trimestre</c:v>
                </c:pt>
              </c:strCache>
            </c:strRef>
          </c:cat>
          <c:val>
            <c:numRef>
              <c:f>'Informe a2'!$C$180:$G$180</c:f>
              <c:numCache>
                <c:formatCode>0%</c:formatCode>
                <c:ptCount val="5"/>
                <c:pt idx="0">
                  <c:v>0</c:v>
                </c:pt>
                <c:pt idx="1">
                  <c:v>0.5</c:v>
                </c:pt>
                <c:pt idx="2">
                  <c:v>0.57999999999999996</c:v>
                </c:pt>
                <c:pt idx="3">
                  <c:v>0.67</c:v>
                </c:pt>
                <c:pt idx="4">
                  <c:v>1</c:v>
                </c:pt>
              </c:numCache>
            </c:numRef>
          </c:val>
          <c:smooth val="0"/>
          <c:extLst>
            <c:ext xmlns:c16="http://schemas.microsoft.com/office/drawing/2014/chart" uri="{C3380CC4-5D6E-409C-BE32-E72D297353CC}">
              <c16:uniqueId val="{00000000-E28D-4E3E-B751-DB9F93FC3662}"/>
            </c:ext>
          </c:extLst>
        </c:ser>
        <c:ser>
          <c:idx val="1"/>
          <c:order val="1"/>
          <c:tx>
            <c:strRef>
              <c:f>'Informe a2'!$B$181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a2'!$C$179:$G$179</c:f>
              <c:strCache>
                <c:ptCount val="5"/>
                <c:pt idx="0">
                  <c:v>Punto inicial</c:v>
                </c:pt>
                <c:pt idx="1">
                  <c:v>Primer trimestre</c:v>
                </c:pt>
                <c:pt idx="2">
                  <c:v>Segundo trimestre</c:v>
                </c:pt>
                <c:pt idx="3">
                  <c:v>Tercer trimestre</c:v>
                </c:pt>
                <c:pt idx="4">
                  <c:v>Cuarto trimestre</c:v>
                </c:pt>
              </c:strCache>
            </c:strRef>
          </c:cat>
          <c:val>
            <c:numRef>
              <c:f>'Informe a2'!$C$181:$G$181</c:f>
              <c:numCache>
                <c:formatCode>0%</c:formatCode>
                <c:ptCount val="5"/>
                <c:pt idx="0">
                  <c:v>0</c:v>
                </c:pt>
                <c:pt idx="1">
                  <c:v>0.25</c:v>
                </c:pt>
                <c:pt idx="2">
                  <c:v>0.57999999999999996</c:v>
                </c:pt>
                <c:pt idx="3">
                  <c:v>0.67</c:v>
                </c:pt>
              </c:numCache>
            </c:numRef>
          </c:val>
          <c:smooth val="0"/>
          <c:extLst>
            <c:ext xmlns:c16="http://schemas.microsoft.com/office/drawing/2014/chart" uri="{C3380CC4-5D6E-409C-BE32-E72D297353CC}">
              <c16:uniqueId val="{00000001-E28D-4E3E-B751-DB9F93FC3662}"/>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a2'!$B$192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a2'!$C$191:$G$191</c:f>
              <c:strCache>
                <c:ptCount val="5"/>
                <c:pt idx="0">
                  <c:v>Punto inicial</c:v>
                </c:pt>
                <c:pt idx="1">
                  <c:v>Primer trimestre</c:v>
                </c:pt>
                <c:pt idx="2">
                  <c:v>Segundo trimestre</c:v>
                </c:pt>
                <c:pt idx="3">
                  <c:v>Tercer trimestre</c:v>
                </c:pt>
                <c:pt idx="4">
                  <c:v>Cuarto trimestre</c:v>
                </c:pt>
              </c:strCache>
            </c:strRef>
          </c:cat>
          <c:val>
            <c:numRef>
              <c:f>'Informe a2'!$C$192:$G$192</c:f>
              <c:numCache>
                <c:formatCode>0%</c:formatCode>
                <c:ptCount val="5"/>
                <c:pt idx="0">
                  <c:v>0</c:v>
                </c:pt>
                <c:pt idx="1">
                  <c:v>0.19</c:v>
                </c:pt>
                <c:pt idx="2">
                  <c:v>0.19</c:v>
                </c:pt>
                <c:pt idx="3">
                  <c:v>0.52</c:v>
                </c:pt>
                <c:pt idx="4">
                  <c:v>1</c:v>
                </c:pt>
              </c:numCache>
            </c:numRef>
          </c:val>
          <c:smooth val="0"/>
          <c:extLst>
            <c:ext xmlns:c16="http://schemas.microsoft.com/office/drawing/2014/chart" uri="{C3380CC4-5D6E-409C-BE32-E72D297353CC}">
              <c16:uniqueId val="{00000000-3664-459F-A785-81EE450BC0AE}"/>
            </c:ext>
          </c:extLst>
        </c:ser>
        <c:ser>
          <c:idx val="1"/>
          <c:order val="1"/>
          <c:tx>
            <c:strRef>
              <c:f>'Informe a2'!$B$193</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a2'!$C$191:$G$191</c:f>
              <c:strCache>
                <c:ptCount val="5"/>
                <c:pt idx="0">
                  <c:v>Punto inicial</c:v>
                </c:pt>
                <c:pt idx="1">
                  <c:v>Primer trimestre</c:v>
                </c:pt>
                <c:pt idx="2">
                  <c:v>Segundo trimestre</c:v>
                </c:pt>
                <c:pt idx="3">
                  <c:v>Tercer trimestre</c:v>
                </c:pt>
                <c:pt idx="4">
                  <c:v>Cuarto trimestre</c:v>
                </c:pt>
              </c:strCache>
            </c:strRef>
          </c:cat>
          <c:val>
            <c:numRef>
              <c:f>'Informe a2'!$C$193:$G$193</c:f>
              <c:numCache>
                <c:formatCode>0%</c:formatCode>
                <c:ptCount val="5"/>
                <c:pt idx="0">
                  <c:v>0</c:v>
                </c:pt>
                <c:pt idx="1">
                  <c:v>0.19</c:v>
                </c:pt>
                <c:pt idx="2">
                  <c:v>0.19</c:v>
                </c:pt>
                <c:pt idx="3">
                  <c:v>0.52</c:v>
                </c:pt>
              </c:numCache>
            </c:numRef>
          </c:val>
          <c:smooth val="0"/>
          <c:extLst>
            <c:ext xmlns:c16="http://schemas.microsoft.com/office/drawing/2014/chart" uri="{C3380CC4-5D6E-409C-BE32-E72D297353CC}">
              <c16:uniqueId val="{00000001-3664-459F-A785-81EE450BC0AE}"/>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a2'!$B$204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a2'!$C$203:$G$203</c:f>
              <c:strCache>
                <c:ptCount val="5"/>
                <c:pt idx="0">
                  <c:v>Punto inicial</c:v>
                </c:pt>
                <c:pt idx="1">
                  <c:v>Primer trimestre</c:v>
                </c:pt>
                <c:pt idx="2">
                  <c:v>Segundo trimestre</c:v>
                </c:pt>
                <c:pt idx="3">
                  <c:v>Tercer trimestre</c:v>
                </c:pt>
                <c:pt idx="4">
                  <c:v>Cuarto trimestre</c:v>
                </c:pt>
              </c:strCache>
            </c:strRef>
          </c:cat>
          <c:val>
            <c:numRef>
              <c:f>'Informe a2'!$C$204:$G$204</c:f>
              <c:numCache>
                <c:formatCode>0%</c:formatCode>
                <c:ptCount val="5"/>
                <c:pt idx="0">
                  <c:v>0</c:v>
                </c:pt>
                <c:pt idx="1">
                  <c:v>0.36</c:v>
                </c:pt>
                <c:pt idx="2">
                  <c:v>0.72</c:v>
                </c:pt>
                <c:pt idx="3">
                  <c:v>0.95</c:v>
                </c:pt>
                <c:pt idx="4">
                  <c:v>1</c:v>
                </c:pt>
              </c:numCache>
            </c:numRef>
          </c:val>
          <c:smooth val="0"/>
          <c:extLst>
            <c:ext xmlns:c16="http://schemas.microsoft.com/office/drawing/2014/chart" uri="{C3380CC4-5D6E-409C-BE32-E72D297353CC}">
              <c16:uniqueId val="{00000000-9C88-4D37-B6B8-0959E4F07E30}"/>
            </c:ext>
          </c:extLst>
        </c:ser>
        <c:ser>
          <c:idx val="1"/>
          <c:order val="1"/>
          <c:tx>
            <c:strRef>
              <c:f>'Informe a2'!$B$205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a2'!$C$203:$G$203</c:f>
              <c:strCache>
                <c:ptCount val="5"/>
                <c:pt idx="0">
                  <c:v>Punto inicial</c:v>
                </c:pt>
                <c:pt idx="1">
                  <c:v>Primer trimestre</c:v>
                </c:pt>
                <c:pt idx="2">
                  <c:v>Segundo trimestre</c:v>
                </c:pt>
                <c:pt idx="3">
                  <c:v>Tercer trimestre</c:v>
                </c:pt>
                <c:pt idx="4">
                  <c:v>Cuarto trimestre</c:v>
                </c:pt>
              </c:strCache>
            </c:strRef>
          </c:cat>
          <c:val>
            <c:numRef>
              <c:f>'Informe a2'!$C$205:$G$205</c:f>
              <c:numCache>
                <c:formatCode>0%</c:formatCode>
                <c:ptCount val="5"/>
                <c:pt idx="0">
                  <c:v>0</c:v>
                </c:pt>
                <c:pt idx="1">
                  <c:v>0.36</c:v>
                </c:pt>
                <c:pt idx="2">
                  <c:v>0.36</c:v>
                </c:pt>
                <c:pt idx="3">
                  <c:v>0.64</c:v>
                </c:pt>
              </c:numCache>
            </c:numRef>
          </c:val>
          <c:smooth val="0"/>
          <c:extLst>
            <c:ext xmlns:c16="http://schemas.microsoft.com/office/drawing/2014/chart" uri="{C3380CC4-5D6E-409C-BE32-E72D297353CC}">
              <c16:uniqueId val="{00000001-9C88-4D37-B6B8-0959E4F07E30}"/>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120734908136482E-2"/>
          <c:y val="5.5766793409378963E-2"/>
          <c:w val="0.94225721784776906"/>
          <c:h val="0.63938245361915313"/>
        </c:manualLayout>
      </c:layout>
      <c:lineChart>
        <c:grouping val="standard"/>
        <c:varyColors val="0"/>
        <c:ser>
          <c:idx val="0"/>
          <c:order val="0"/>
          <c:tx>
            <c:strRef>
              <c:f>'Informe a2'!$B$216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a2'!$C$215:$G$215</c:f>
              <c:strCache>
                <c:ptCount val="5"/>
                <c:pt idx="0">
                  <c:v>Punto inicial</c:v>
                </c:pt>
                <c:pt idx="1">
                  <c:v>Primer trimestre</c:v>
                </c:pt>
                <c:pt idx="2">
                  <c:v>Segundo trimestre</c:v>
                </c:pt>
                <c:pt idx="3">
                  <c:v>Tercer trimestre</c:v>
                </c:pt>
                <c:pt idx="4">
                  <c:v>Cuarto trimestre</c:v>
                </c:pt>
              </c:strCache>
            </c:strRef>
          </c:cat>
          <c:val>
            <c:numRef>
              <c:f>'Informe a2'!$C$216:$G$216</c:f>
              <c:numCache>
                <c:formatCode>0%</c:formatCode>
                <c:ptCount val="5"/>
                <c:pt idx="0">
                  <c:v>0</c:v>
                </c:pt>
                <c:pt idx="1">
                  <c:v>0.14000000000000001</c:v>
                </c:pt>
                <c:pt idx="2">
                  <c:v>0.41</c:v>
                </c:pt>
                <c:pt idx="3">
                  <c:v>0.67</c:v>
                </c:pt>
                <c:pt idx="4">
                  <c:v>1</c:v>
                </c:pt>
              </c:numCache>
            </c:numRef>
          </c:val>
          <c:smooth val="0"/>
          <c:extLst>
            <c:ext xmlns:c16="http://schemas.microsoft.com/office/drawing/2014/chart" uri="{C3380CC4-5D6E-409C-BE32-E72D297353CC}">
              <c16:uniqueId val="{00000000-6723-4F24-A7E4-32411F30A079}"/>
            </c:ext>
          </c:extLst>
        </c:ser>
        <c:ser>
          <c:idx val="1"/>
          <c:order val="1"/>
          <c:tx>
            <c:strRef>
              <c:f>'Informe a2'!$B$217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a2'!$C$215:$G$215</c:f>
              <c:strCache>
                <c:ptCount val="5"/>
                <c:pt idx="0">
                  <c:v>Punto inicial</c:v>
                </c:pt>
                <c:pt idx="1">
                  <c:v>Primer trimestre</c:v>
                </c:pt>
                <c:pt idx="2">
                  <c:v>Segundo trimestre</c:v>
                </c:pt>
                <c:pt idx="3">
                  <c:v>Tercer trimestre</c:v>
                </c:pt>
                <c:pt idx="4">
                  <c:v>Cuarto trimestre</c:v>
                </c:pt>
              </c:strCache>
            </c:strRef>
          </c:cat>
          <c:val>
            <c:numRef>
              <c:f>'Informe a2'!$C$217:$G$217</c:f>
              <c:numCache>
                <c:formatCode>0%</c:formatCode>
                <c:ptCount val="5"/>
                <c:pt idx="0">
                  <c:v>0</c:v>
                </c:pt>
                <c:pt idx="1">
                  <c:v>7.0000000000000007E-2</c:v>
                </c:pt>
                <c:pt idx="2">
                  <c:v>0.38</c:v>
                </c:pt>
                <c:pt idx="3">
                  <c:v>0.63</c:v>
                </c:pt>
              </c:numCache>
            </c:numRef>
          </c:val>
          <c:smooth val="0"/>
          <c:extLst>
            <c:ext xmlns:c16="http://schemas.microsoft.com/office/drawing/2014/chart" uri="{C3380CC4-5D6E-409C-BE32-E72D297353CC}">
              <c16:uniqueId val="{00000001-6723-4F24-A7E4-32411F30A079}"/>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a2'!$B$228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a2'!$C$227:$G$227</c:f>
              <c:strCache>
                <c:ptCount val="5"/>
                <c:pt idx="0">
                  <c:v>Punto inicial</c:v>
                </c:pt>
                <c:pt idx="1">
                  <c:v>Primer trimestre</c:v>
                </c:pt>
                <c:pt idx="2">
                  <c:v>Segundo trimestre</c:v>
                </c:pt>
                <c:pt idx="3">
                  <c:v>Tercer trimestre</c:v>
                </c:pt>
                <c:pt idx="4">
                  <c:v>Cuarto trimestre</c:v>
                </c:pt>
              </c:strCache>
            </c:strRef>
          </c:cat>
          <c:val>
            <c:numRef>
              <c:f>'Informe a2'!$C$228:$G$228</c:f>
              <c:numCache>
                <c:formatCode>0%</c:formatCode>
                <c:ptCount val="5"/>
                <c:pt idx="0">
                  <c:v>0</c:v>
                </c:pt>
                <c:pt idx="1">
                  <c:v>0</c:v>
                </c:pt>
                <c:pt idx="2">
                  <c:v>0</c:v>
                </c:pt>
                <c:pt idx="3">
                  <c:v>0</c:v>
                </c:pt>
                <c:pt idx="4">
                  <c:v>1</c:v>
                </c:pt>
              </c:numCache>
            </c:numRef>
          </c:val>
          <c:smooth val="0"/>
          <c:extLst>
            <c:ext xmlns:c16="http://schemas.microsoft.com/office/drawing/2014/chart" uri="{C3380CC4-5D6E-409C-BE32-E72D297353CC}">
              <c16:uniqueId val="{00000000-D05E-467A-AED6-85EF9268E49B}"/>
            </c:ext>
          </c:extLst>
        </c:ser>
        <c:ser>
          <c:idx val="1"/>
          <c:order val="1"/>
          <c:tx>
            <c:strRef>
              <c:f>'Informe a2'!$B$229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a2'!$C$227:$G$227</c:f>
              <c:strCache>
                <c:ptCount val="5"/>
                <c:pt idx="0">
                  <c:v>Punto inicial</c:v>
                </c:pt>
                <c:pt idx="1">
                  <c:v>Primer trimestre</c:v>
                </c:pt>
                <c:pt idx="2">
                  <c:v>Segundo trimestre</c:v>
                </c:pt>
                <c:pt idx="3">
                  <c:v>Tercer trimestre</c:v>
                </c:pt>
                <c:pt idx="4">
                  <c:v>Cuarto trimestre</c:v>
                </c:pt>
              </c:strCache>
            </c:strRef>
          </c:cat>
          <c:val>
            <c:numRef>
              <c:f>'Informe a2'!$C$229:$G$229</c:f>
              <c:numCache>
                <c:formatCode>0%</c:formatCode>
                <c:ptCount val="5"/>
                <c:pt idx="0">
                  <c:v>0</c:v>
                </c:pt>
                <c:pt idx="1">
                  <c:v>0.18</c:v>
                </c:pt>
                <c:pt idx="2">
                  <c:v>0.18</c:v>
                </c:pt>
                <c:pt idx="3">
                  <c:v>0.22</c:v>
                </c:pt>
              </c:numCache>
            </c:numRef>
          </c:val>
          <c:smooth val="0"/>
          <c:extLst>
            <c:ext xmlns:c16="http://schemas.microsoft.com/office/drawing/2014/chart" uri="{C3380CC4-5D6E-409C-BE32-E72D297353CC}">
              <c16:uniqueId val="{00000001-D05E-467A-AED6-85EF9268E49B}"/>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a2'!$B$240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a2'!$C$239:$G$239</c:f>
              <c:strCache>
                <c:ptCount val="5"/>
                <c:pt idx="0">
                  <c:v>Punto inicial</c:v>
                </c:pt>
                <c:pt idx="1">
                  <c:v>Primer trimestre</c:v>
                </c:pt>
                <c:pt idx="2">
                  <c:v>Segundo trimestre</c:v>
                </c:pt>
                <c:pt idx="3">
                  <c:v>Tercer trimestre</c:v>
                </c:pt>
                <c:pt idx="4">
                  <c:v>Cuarto trimestre</c:v>
                </c:pt>
              </c:strCache>
            </c:strRef>
          </c:cat>
          <c:val>
            <c:numRef>
              <c:f>'Informe a2'!$C$240:$G$240</c:f>
              <c:numCache>
                <c:formatCode>0%</c:formatCode>
                <c:ptCount val="5"/>
                <c:pt idx="0">
                  <c:v>0</c:v>
                </c:pt>
                <c:pt idx="1">
                  <c:v>0.28000000000000003</c:v>
                </c:pt>
                <c:pt idx="2">
                  <c:v>0.56999999999999995</c:v>
                </c:pt>
                <c:pt idx="3">
                  <c:v>0.7</c:v>
                </c:pt>
                <c:pt idx="4">
                  <c:v>1</c:v>
                </c:pt>
              </c:numCache>
            </c:numRef>
          </c:val>
          <c:smooth val="0"/>
          <c:extLst>
            <c:ext xmlns:c16="http://schemas.microsoft.com/office/drawing/2014/chart" uri="{C3380CC4-5D6E-409C-BE32-E72D297353CC}">
              <c16:uniqueId val="{00000000-1BB6-4EDD-B804-C333F453375F}"/>
            </c:ext>
          </c:extLst>
        </c:ser>
        <c:ser>
          <c:idx val="1"/>
          <c:order val="1"/>
          <c:tx>
            <c:strRef>
              <c:f>'Informe a2'!$B$241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a2'!$C$239:$G$239</c:f>
              <c:strCache>
                <c:ptCount val="5"/>
                <c:pt idx="0">
                  <c:v>Punto inicial</c:v>
                </c:pt>
                <c:pt idx="1">
                  <c:v>Primer trimestre</c:v>
                </c:pt>
                <c:pt idx="2">
                  <c:v>Segundo trimestre</c:v>
                </c:pt>
                <c:pt idx="3">
                  <c:v>Tercer trimestre</c:v>
                </c:pt>
                <c:pt idx="4">
                  <c:v>Cuarto trimestre</c:v>
                </c:pt>
              </c:strCache>
            </c:strRef>
          </c:cat>
          <c:val>
            <c:numRef>
              <c:f>'Informe a2'!$C$241:$G$241</c:f>
              <c:numCache>
                <c:formatCode>0%</c:formatCode>
                <c:ptCount val="5"/>
                <c:pt idx="0">
                  <c:v>0</c:v>
                </c:pt>
                <c:pt idx="1">
                  <c:v>0</c:v>
                </c:pt>
                <c:pt idx="2">
                  <c:v>0.2</c:v>
                </c:pt>
                <c:pt idx="3">
                  <c:v>0.7</c:v>
                </c:pt>
              </c:numCache>
            </c:numRef>
          </c:val>
          <c:smooth val="0"/>
          <c:extLst>
            <c:ext xmlns:c16="http://schemas.microsoft.com/office/drawing/2014/chart" uri="{C3380CC4-5D6E-409C-BE32-E72D297353CC}">
              <c16:uniqueId val="{00000001-1BB6-4EDD-B804-C333F453375F}"/>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a2'!$B$252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val>
            <c:numRef>
              <c:f>'Informe a2'!$C$252:$G$252</c:f>
            </c:numRef>
          </c:val>
          <c:smooth val="0"/>
          <c:extLst>
            <c:ext xmlns:c15="http://schemas.microsoft.com/office/drawing/2012/chart" uri="{02D57815-91ED-43cb-92C2-25804820EDAC}">
              <c15:filteredCategoryTitle>
                <c15:cat>
                  <c:multiLvlStrRef>
                    <c:extLst>
                      <c:ext uri="{02D57815-91ED-43cb-92C2-25804820EDAC}">
                        <c15:formulaRef>
                          <c15:sqref>'Informe a2'!$C$251:$G$251</c15:sqref>
                        </c15:formulaRef>
                      </c:ext>
                    </c:extLst>
                  </c:multiLvlStrRef>
                </c15:cat>
              </c15:filteredCategoryTitle>
            </c:ext>
            <c:ext xmlns:c16="http://schemas.microsoft.com/office/drawing/2014/chart" uri="{C3380CC4-5D6E-409C-BE32-E72D297353CC}">
              <c16:uniqueId val="{00000000-ABD7-412F-91D2-E5D79E9E9B43}"/>
            </c:ext>
          </c:extLst>
        </c:ser>
        <c:ser>
          <c:idx val="1"/>
          <c:order val="1"/>
          <c:tx>
            <c:strRef>
              <c:f>'Informe a2'!$B$253</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val>
            <c:numRef>
              <c:f>'Informe a2'!$C$253:$G$253</c:f>
            </c:numRef>
          </c:val>
          <c:smooth val="0"/>
          <c:extLst>
            <c:ext xmlns:c15="http://schemas.microsoft.com/office/drawing/2012/chart" uri="{02D57815-91ED-43cb-92C2-25804820EDAC}">
              <c15:filteredCategoryTitle>
                <c15:cat>
                  <c:multiLvlStrRef>
                    <c:extLst>
                      <c:ext uri="{02D57815-91ED-43cb-92C2-25804820EDAC}">
                        <c15:formulaRef>
                          <c15:sqref>'Informe a2'!$C$251:$G$251</c15:sqref>
                        </c15:formulaRef>
                      </c:ext>
                    </c:extLst>
                  </c:multiLvlStrRef>
                </c15:cat>
              </c15:filteredCategoryTitle>
            </c:ext>
            <c:ext xmlns:c16="http://schemas.microsoft.com/office/drawing/2014/chart" uri="{C3380CC4-5D6E-409C-BE32-E72D297353CC}">
              <c16:uniqueId val="{00000001-ABD7-412F-91D2-E5D79E9E9B43}"/>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a1'!$B$46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a1'!$C$45:$G$45</c:f>
              <c:strCache>
                <c:ptCount val="5"/>
                <c:pt idx="0">
                  <c:v>Punto inicial</c:v>
                </c:pt>
                <c:pt idx="1">
                  <c:v>Primer trimestre</c:v>
                </c:pt>
                <c:pt idx="2">
                  <c:v>Segundo trimestre</c:v>
                </c:pt>
                <c:pt idx="3">
                  <c:v>Tercer trimestre</c:v>
                </c:pt>
                <c:pt idx="4">
                  <c:v>Cuarto trimestre</c:v>
                </c:pt>
              </c:strCache>
            </c:strRef>
          </c:cat>
          <c:val>
            <c:numRef>
              <c:f>'Informe a1'!$C$46:$G$46</c:f>
              <c:numCache>
                <c:formatCode>0%</c:formatCode>
                <c:ptCount val="5"/>
                <c:pt idx="0">
                  <c:v>0</c:v>
                </c:pt>
                <c:pt idx="1">
                  <c:v>0.15</c:v>
                </c:pt>
                <c:pt idx="2">
                  <c:v>0.45</c:v>
                </c:pt>
                <c:pt idx="3">
                  <c:v>0.64</c:v>
                </c:pt>
                <c:pt idx="4">
                  <c:v>1</c:v>
                </c:pt>
              </c:numCache>
            </c:numRef>
          </c:val>
          <c:smooth val="0"/>
          <c:extLst>
            <c:ext xmlns:c16="http://schemas.microsoft.com/office/drawing/2014/chart" uri="{C3380CC4-5D6E-409C-BE32-E72D297353CC}">
              <c16:uniqueId val="{00000000-2470-4EF4-B39D-C9E9FA187976}"/>
            </c:ext>
          </c:extLst>
        </c:ser>
        <c:ser>
          <c:idx val="1"/>
          <c:order val="1"/>
          <c:tx>
            <c:strRef>
              <c:f>'Informe a1'!$B$47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a1'!$C$45:$G$45</c:f>
              <c:strCache>
                <c:ptCount val="5"/>
                <c:pt idx="0">
                  <c:v>Punto inicial</c:v>
                </c:pt>
                <c:pt idx="1">
                  <c:v>Primer trimestre</c:v>
                </c:pt>
                <c:pt idx="2">
                  <c:v>Segundo trimestre</c:v>
                </c:pt>
                <c:pt idx="3">
                  <c:v>Tercer trimestre</c:v>
                </c:pt>
                <c:pt idx="4">
                  <c:v>Cuarto trimestre</c:v>
                </c:pt>
              </c:strCache>
            </c:strRef>
          </c:cat>
          <c:val>
            <c:numRef>
              <c:f>'Informe a1'!$C$47:$G$47</c:f>
              <c:numCache>
                <c:formatCode>0%</c:formatCode>
                <c:ptCount val="5"/>
                <c:pt idx="0">
                  <c:v>0</c:v>
                </c:pt>
                <c:pt idx="1">
                  <c:v>0.16</c:v>
                </c:pt>
                <c:pt idx="2">
                  <c:v>0.45</c:v>
                </c:pt>
                <c:pt idx="3">
                  <c:v>0.64</c:v>
                </c:pt>
              </c:numCache>
            </c:numRef>
          </c:val>
          <c:smooth val="0"/>
          <c:extLst>
            <c:ext xmlns:c16="http://schemas.microsoft.com/office/drawing/2014/chart" uri="{C3380CC4-5D6E-409C-BE32-E72D297353CC}">
              <c16:uniqueId val="{00000001-2470-4EF4-B39D-C9E9FA187976}"/>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a2'!$C$167:$G$167</c:f>
              <c:strCache>
                <c:ptCount val="5"/>
                <c:pt idx="0">
                  <c:v>Punto inicial</c:v>
                </c:pt>
                <c:pt idx="1">
                  <c:v>Primer trimestre</c:v>
                </c:pt>
                <c:pt idx="2">
                  <c:v>Segundo trimestre</c:v>
                </c:pt>
                <c:pt idx="3">
                  <c:v>Tercer trimestre</c:v>
                </c:pt>
                <c:pt idx="4">
                  <c:v>Cuarto trimestre</c:v>
                </c:pt>
              </c:strCache>
            </c:strRef>
          </c:cat>
          <c:val>
            <c:numRef>
              <c:f>'Informe a2'!$C$168:$G$168</c:f>
              <c:numCache>
                <c:formatCode>0%</c:formatCode>
                <c:ptCount val="5"/>
                <c:pt idx="0">
                  <c:v>0</c:v>
                </c:pt>
                <c:pt idx="1">
                  <c:v>0.45</c:v>
                </c:pt>
                <c:pt idx="2">
                  <c:v>0.7</c:v>
                </c:pt>
                <c:pt idx="3">
                  <c:v>0.95</c:v>
                </c:pt>
                <c:pt idx="4">
                  <c:v>1</c:v>
                </c:pt>
              </c:numCache>
            </c:numRef>
          </c:val>
          <c:smooth val="0"/>
          <c:extLst>
            <c:ext xmlns:c16="http://schemas.microsoft.com/office/drawing/2014/chart" uri="{C3380CC4-5D6E-409C-BE32-E72D297353CC}">
              <c16:uniqueId val="{00000000-ADA8-414C-8444-09744A8FD740}"/>
            </c:ext>
          </c:extLst>
        </c:ser>
        <c:ser>
          <c:idx val="1"/>
          <c:order val="1"/>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a2'!$C$167:$G$167</c:f>
              <c:strCache>
                <c:ptCount val="5"/>
                <c:pt idx="0">
                  <c:v>Punto inicial</c:v>
                </c:pt>
                <c:pt idx="1">
                  <c:v>Primer trimestre</c:v>
                </c:pt>
                <c:pt idx="2">
                  <c:v>Segundo trimestre</c:v>
                </c:pt>
                <c:pt idx="3">
                  <c:v>Tercer trimestre</c:v>
                </c:pt>
                <c:pt idx="4">
                  <c:v>Cuarto trimestre</c:v>
                </c:pt>
              </c:strCache>
            </c:strRef>
          </c:cat>
          <c:val>
            <c:numRef>
              <c:f>'Informe a2'!$C$169:$G$169</c:f>
              <c:numCache>
                <c:formatCode>0%</c:formatCode>
                <c:ptCount val="5"/>
                <c:pt idx="0">
                  <c:v>0</c:v>
                </c:pt>
                <c:pt idx="1">
                  <c:v>0.2</c:v>
                </c:pt>
                <c:pt idx="2">
                  <c:v>0.7</c:v>
                </c:pt>
                <c:pt idx="3">
                  <c:v>0.95</c:v>
                </c:pt>
              </c:numCache>
            </c:numRef>
          </c:val>
          <c:smooth val="0"/>
          <c:extLst>
            <c:ext xmlns:c16="http://schemas.microsoft.com/office/drawing/2014/chart" uri="{C3380CC4-5D6E-409C-BE32-E72D297353CC}">
              <c16:uniqueId val="{00000001-ADA8-414C-8444-09744A8FD740}"/>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a2'!$B$264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a2'!$C$263:$G$263</c:f>
              <c:strCache>
                <c:ptCount val="5"/>
                <c:pt idx="0">
                  <c:v>Punto inicial</c:v>
                </c:pt>
                <c:pt idx="1">
                  <c:v>Primer trimestre</c:v>
                </c:pt>
                <c:pt idx="2">
                  <c:v>Segundo trimestre</c:v>
                </c:pt>
                <c:pt idx="3">
                  <c:v>Tercer trimestre</c:v>
                </c:pt>
                <c:pt idx="4">
                  <c:v>Cuarto trimestre</c:v>
                </c:pt>
              </c:strCache>
            </c:strRef>
          </c:cat>
          <c:val>
            <c:numRef>
              <c:f>'Informe a2'!$C$264:$G$264</c:f>
              <c:numCache>
                <c:formatCode>0%</c:formatCode>
                <c:ptCount val="5"/>
                <c:pt idx="0">
                  <c:v>0</c:v>
                </c:pt>
                <c:pt idx="1">
                  <c:v>0.25</c:v>
                </c:pt>
                <c:pt idx="2">
                  <c:v>0.5</c:v>
                </c:pt>
                <c:pt idx="3">
                  <c:v>0.75</c:v>
                </c:pt>
                <c:pt idx="4">
                  <c:v>1</c:v>
                </c:pt>
              </c:numCache>
            </c:numRef>
          </c:val>
          <c:smooth val="0"/>
          <c:extLst>
            <c:ext xmlns:c16="http://schemas.microsoft.com/office/drawing/2014/chart" uri="{C3380CC4-5D6E-409C-BE32-E72D297353CC}">
              <c16:uniqueId val="{00000000-7021-42D8-AC33-A86DC24A0855}"/>
            </c:ext>
          </c:extLst>
        </c:ser>
        <c:ser>
          <c:idx val="1"/>
          <c:order val="1"/>
          <c:tx>
            <c:strRef>
              <c:f>'Informe a2'!$B$265</c:f>
              <c:strCache>
                <c:ptCount val="1"/>
                <c:pt idx="0">
                  <c:v>Avance reportado</c:v>
                </c:pt>
              </c:strCache>
              <c:extLst xmlns:c15="http://schemas.microsoft.com/office/drawing/2012/chart"/>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Pt>
            <c:idx val="1"/>
            <c:marker>
              <c:symbol val="circle"/>
              <c:size val="17"/>
              <c:spPr>
                <a:solidFill>
                  <a:schemeClr val="lt1"/>
                </a:solidFill>
                <a:ln>
                  <a:noFill/>
                </a:ln>
                <a:effectLst/>
              </c:spPr>
            </c:marker>
            <c:bubble3D val="0"/>
            <c:extLst>
              <c:ext xmlns:c16="http://schemas.microsoft.com/office/drawing/2014/chart" uri="{C3380CC4-5D6E-409C-BE32-E72D297353CC}">
                <c16:uniqueId val="{00000000-7B3F-43F0-AB1D-AC69EEEEAD6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a2'!$C$263:$G$263</c:f>
              <c:strCache>
                <c:ptCount val="5"/>
                <c:pt idx="0">
                  <c:v>Punto inicial</c:v>
                </c:pt>
                <c:pt idx="1">
                  <c:v>Primer trimestre</c:v>
                </c:pt>
                <c:pt idx="2">
                  <c:v>Segundo trimestre</c:v>
                </c:pt>
                <c:pt idx="3">
                  <c:v>Tercer trimestre</c:v>
                </c:pt>
                <c:pt idx="4">
                  <c:v>Cuarto trimestre</c:v>
                </c:pt>
              </c:strCache>
              <c:extLst xmlns:c15="http://schemas.microsoft.com/office/drawing/2012/chart"/>
            </c:strRef>
          </c:cat>
          <c:val>
            <c:numRef>
              <c:f>'Informe a2'!$C$265:$G$265</c:f>
              <c:numCache>
                <c:formatCode>0%</c:formatCode>
                <c:ptCount val="5"/>
                <c:pt idx="0">
                  <c:v>0</c:v>
                </c:pt>
                <c:pt idx="1">
                  <c:v>0</c:v>
                </c:pt>
                <c:pt idx="2">
                  <c:v>0.25</c:v>
                </c:pt>
                <c:pt idx="3">
                  <c:v>0.5</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7021-42D8-AC33-A86DC24A0855}"/>
            </c:ext>
          </c:extLst>
        </c:ser>
        <c:dLbls>
          <c:dLblPos val="ctr"/>
          <c:showLegendKey val="0"/>
          <c:showVal val="1"/>
          <c:showCatName val="0"/>
          <c:showSerName val="0"/>
          <c:showPercent val="0"/>
          <c:showBubbleSize val="0"/>
        </c:dLbls>
        <c:marker val="1"/>
        <c:smooth val="0"/>
        <c:axId val="991370592"/>
        <c:axId val="991373088"/>
        <c:extLst/>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1F2D-4F86-B357-4A46F128C85C}"/>
              </c:ext>
            </c:extLst>
          </c:dPt>
          <c:dPt>
            <c:idx val="1"/>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03-1F2D-4F86-B357-4A46F128C85C}"/>
              </c:ext>
            </c:extLst>
          </c:dPt>
          <c:val>
            <c:numRef>
              <c:f>[4]EJECUCIÓN!$D$3:$E$3</c:f>
              <c:numCache>
                <c:formatCode>General</c:formatCode>
                <c:ptCount val="2"/>
                <c:pt idx="0">
                  <c:v>0.85338421362359396</c:v>
                </c:pt>
                <c:pt idx="1">
                  <c:v>0.14661578637640604</c:v>
                </c:pt>
              </c:numCache>
            </c:numRef>
          </c:val>
          <c:extLst>
            <c:ext xmlns:c16="http://schemas.microsoft.com/office/drawing/2014/chart" uri="{C3380CC4-5D6E-409C-BE32-E72D297353CC}">
              <c16:uniqueId val="{00000004-1F2D-4F86-B357-4A46F128C85C}"/>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1">
                <a:lumMod val="75000"/>
              </a:schemeClr>
            </a:solidFill>
          </c:spPr>
          <c:dPt>
            <c:idx val="0"/>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1-0750-4F17-9CDB-28BC7DC4733F}"/>
              </c:ext>
            </c:extLst>
          </c:dPt>
          <c:dPt>
            <c:idx val="1"/>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3-0750-4F17-9CDB-28BC7DC4733F}"/>
              </c:ext>
            </c:extLst>
          </c:dPt>
          <c:val>
            <c:numRef>
              <c:f>[4]EJECUCIÓN!$D$2:$E$2</c:f>
              <c:numCache>
                <c:formatCode>General</c:formatCode>
                <c:ptCount val="2"/>
                <c:pt idx="0">
                  <c:v>0.99385728992830735</c:v>
                </c:pt>
                <c:pt idx="1">
                  <c:v>6.1427100716926475E-3</c:v>
                </c:pt>
              </c:numCache>
            </c:numRef>
          </c:val>
          <c:extLst>
            <c:ext xmlns:c16="http://schemas.microsoft.com/office/drawing/2014/chart" uri="{C3380CC4-5D6E-409C-BE32-E72D297353CC}">
              <c16:uniqueId val="{00000004-0750-4F17-9CDB-28BC7DC4733F}"/>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6DC6-472D-B33B-353B859E31CC}"/>
              </c:ext>
            </c:extLst>
          </c:dPt>
          <c:dPt>
            <c:idx val="1"/>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03-6DC6-472D-B33B-353B859E31CC}"/>
              </c:ext>
            </c:extLst>
          </c:dPt>
          <c:val>
            <c:numRef>
              <c:f>[4]EJECUCIÓN!$D$4:$E$4</c:f>
              <c:numCache>
                <c:formatCode>General</c:formatCode>
                <c:ptCount val="2"/>
                <c:pt idx="0">
                  <c:v>0.7366126934716769</c:v>
                </c:pt>
                <c:pt idx="1">
                  <c:v>0.2633873065283231</c:v>
                </c:pt>
              </c:numCache>
            </c:numRef>
          </c:val>
          <c:extLst>
            <c:ext xmlns:c16="http://schemas.microsoft.com/office/drawing/2014/chart" uri="{C3380CC4-5D6E-409C-BE32-E72D297353CC}">
              <c16:uniqueId val="{00000004-6DC6-472D-B33B-353B859E31CC}"/>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a1'!$B$58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a1'!$C$57:$G$57</c:f>
              <c:strCache>
                <c:ptCount val="5"/>
                <c:pt idx="0">
                  <c:v>Punto inicial</c:v>
                </c:pt>
                <c:pt idx="1">
                  <c:v>Primer trimestre</c:v>
                </c:pt>
                <c:pt idx="2">
                  <c:v>Segundo trimestre</c:v>
                </c:pt>
                <c:pt idx="3">
                  <c:v>Tercer trimestre</c:v>
                </c:pt>
                <c:pt idx="4">
                  <c:v>Cuarto trimestre</c:v>
                </c:pt>
              </c:strCache>
            </c:strRef>
          </c:cat>
          <c:val>
            <c:numRef>
              <c:f>'Informe a1'!$C$58:$G$58</c:f>
              <c:numCache>
                <c:formatCode>0%</c:formatCode>
                <c:ptCount val="5"/>
                <c:pt idx="0">
                  <c:v>0</c:v>
                </c:pt>
                <c:pt idx="1">
                  <c:v>0.12</c:v>
                </c:pt>
                <c:pt idx="2">
                  <c:v>0.39</c:v>
                </c:pt>
                <c:pt idx="3">
                  <c:v>0.8</c:v>
                </c:pt>
                <c:pt idx="4">
                  <c:v>1</c:v>
                </c:pt>
              </c:numCache>
            </c:numRef>
          </c:val>
          <c:smooth val="0"/>
          <c:extLst>
            <c:ext xmlns:c16="http://schemas.microsoft.com/office/drawing/2014/chart" uri="{C3380CC4-5D6E-409C-BE32-E72D297353CC}">
              <c16:uniqueId val="{00000000-F910-4909-B009-32DEFCB84E8C}"/>
            </c:ext>
          </c:extLst>
        </c:ser>
        <c:ser>
          <c:idx val="1"/>
          <c:order val="1"/>
          <c:tx>
            <c:strRef>
              <c:f>'Informe a1'!$B$59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a1'!$C$57:$G$57</c:f>
              <c:strCache>
                <c:ptCount val="5"/>
                <c:pt idx="0">
                  <c:v>Punto inicial</c:v>
                </c:pt>
                <c:pt idx="1">
                  <c:v>Primer trimestre</c:v>
                </c:pt>
                <c:pt idx="2">
                  <c:v>Segundo trimestre</c:v>
                </c:pt>
                <c:pt idx="3">
                  <c:v>Tercer trimestre</c:v>
                </c:pt>
                <c:pt idx="4">
                  <c:v>Cuarto trimestre</c:v>
                </c:pt>
              </c:strCache>
            </c:strRef>
          </c:cat>
          <c:val>
            <c:numRef>
              <c:f>'Informe a1'!$C$59:$G$59</c:f>
              <c:numCache>
                <c:formatCode>0%</c:formatCode>
                <c:ptCount val="5"/>
                <c:pt idx="0">
                  <c:v>0</c:v>
                </c:pt>
                <c:pt idx="1">
                  <c:v>0</c:v>
                </c:pt>
                <c:pt idx="2">
                  <c:v>0.44</c:v>
                </c:pt>
                <c:pt idx="3">
                  <c:v>0.7</c:v>
                </c:pt>
              </c:numCache>
            </c:numRef>
          </c:val>
          <c:smooth val="0"/>
          <c:extLst>
            <c:ext xmlns:c16="http://schemas.microsoft.com/office/drawing/2014/chart" uri="{C3380CC4-5D6E-409C-BE32-E72D297353CC}">
              <c16:uniqueId val="{00000001-F910-4909-B009-32DEFCB84E8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a1'!$B$70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a1'!$C$69:$G$69</c:f>
              <c:strCache>
                <c:ptCount val="5"/>
                <c:pt idx="0">
                  <c:v>Punto inicial</c:v>
                </c:pt>
                <c:pt idx="1">
                  <c:v>Primer trimestre</c:v>
                </c:pt>
                <c:pt idx="2">
                  <c:v>Segundo trimestre</c:v>
                </c:pt>
                <c:pt idx="3">
                  <c:v>Tercer trimestre</c:v>
                </c:pt>
                <c:pt idx="4">
                  <c:v>Cuarto trimestre</c:v>
                </c:pt>
              </c:strCache>
            </c:strRef>
          </c:cat>
          <c:val>
            <c:numRef>
              <c:f>'Informe a1'!$C$70:$G$70</c:f>
              <c:numCache>
                <c:formatCode>0%</c:formatCode>
                <c:ptCount val="5"/>
                <c:pt idx="0">
                  <c:v>0</c:v>
                </c:pt>
                <c:pt idx="1">
                  <c:v>0.12</c:v>
                </c:pt>
                <c:pt idx="2">
                  <c:v>0.35</c:v>
                </c:pt>
                <c:pt idx="3">
                  <c:v>0.67</c:v>
                </c:pt>
                <c:pt idx="4">
                  <c:v>1</c:v>
                </c:pt>
              </c:numCache>
            </c:numRef>
          </c:val>
          <c:smooth val="0"/>
          <c:extLst>
            <c:ext xmlns:c16="http://schemas.microsoft.com/office/drawing/2014/chart" uri="{C3380CC4-5D6E-409C-BE32-E72D297353CC}">
              <c16:uniqueId val="{00000000-B49D-468E-92F3-F6D2EE9EA413}"/>
            </c:ext>
          </c:extLst>
        </c:ser>
        <c:ser>
          <c:idx val="1"/>
          <c:order val="1"/>
          <c:tx>
            <c:strRef>
              <c:f>'Informe a1'!$B$71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a1'!$C$69:$G$69</c:f>
              <c:strCache>
                <c:ptCount val="5"/>
                <c:pt idx="0">
                  <c:v>Punto inicial</c:v>
                </c:pt>
                <c:pt idx="1">
                  <c:v>Primer trimestre</c:v>
                </c:pt>
                <c:pt idx="2">
                  <c:v>Segundo trimestre</c:v>
                </c:pt>
                <c:pt idx="3">
                  <c:v>Tercer trimestre</c:v>
                </c:pt>
                <c:pt idx="4">
                  <c:v>Cuarto trimestre</c:v>
                </c:pt>
              </c:strCache>
            </c:strRef>
          </c:cat>
          <c:val>
            <c:numRef>
              <c:f>'Informe a1'!$C$71:$G$71</c:f>
              <c:numCache>
                <c:formatCode>0%</c:formatCode>
                <c:ptCount val="5"/>
                <c:pt idx="0">
                  <c:v>0</c:v>
                </c:pt>
                <c:pt idx="1">
                  <c:v>0</c:v>
                </c:pt>
                <c:pt idx="2">
                  <c:v>0.33400000000000002</c:v>
                </c:pt>
                <c:pt idx="3">
                  <c:v>0.53</c:v>
                </c:pt>
              </c:numCache>
            </c:numRef>
          </c:val>
          <c:smooth val="0"/>
          <c:extLst>
            <c:ext xmlns:c16="http://schemas.microsoft.com/office/drawing/2014/chart" uri="{C3380CC4-5D6E-409C-BE32-E72D297353CC}">
              <c16:uniqueId val="{00000001-B49D-468E-92F3-F6D2EE9EA413}"/>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a1'!$B$83</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a1'!$C$82:$G$82</c:f>
              <c:strCache>
                <c:ptCount val="5"/>
                <c:pt idx="0">
                  <c:v>Punto inicial</c:v>
                </c:pt>
                <c:pt idx="1">
                  <c:v>Primer trimestre</c:v>
                </c:pt>
                <c:pt idx="2">
                  <c:v>Segundo trimestre</c:v>
                </c:pt>
                <c:pt idx="3">
                  <c:v>Tercer trimestre</c:v>
                </c:pt>
                <c:pt idx="4">
                  <c:v>Cuarto trimestre</c:v>
                </c:pt>
              </c:strCache>
            </c:strRef>
          </c:cat>
          <c:val>
            <c:numRef>
              <c:f>'Informe a1'!$C$83:$G$83</c:f>
              <c:numCache>
                <c:formatCode>0%</c:formatCode>
                <c:ptCount val="5"/>
                <c:pt idx="0">
                  <c:v>0</c:v>
                </c:pt>
                <c:pt idx="1">
                  <c:v>0.24</c:v>
                </c:pt>
                <c:pt idx="2">
                  <c:v>0.48</c:v>
                </c:pt>
                <c:pt idx="3">
                  <c:v>0.71</c:v>
                </c:pt>
                <c:pt idx="4">
                  <c:v>1</c:v>
                </c:pt>
              </c:numCache>
            </c:numRef>
          </c:val>
          <c:smooth val="0"/>
          <c:extLst>
            <c:ext xmlns:c16="http://schemas.microsoft.com/office/drawing/2014/chart" uri="{C3380CC4-5D6E-409C-BE32-E72D297353CC}">
              <c16:uniqueId val="{00000000-C9E8-418E-8BDA-BD83AA64DF1C}"/>
            </c:ext>
          </c:extLst>
        </c:ser>
        <c:ser>
          <c:idx val="1"/>
          <c:order val="1"/>
          <c:tx>
            <c:strRef>
              <c:f>'Informe a1'!$B$84</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a1'!$C$82:$G$82</c:f>
              <c:strCache>
                <c:ptCount val="5"/>
                <c:pt idx="0">
                  <c:v>Punto inicial</c:v>
                </c:pt>
                <c:pt idx="1">
                  <c:v>Primer trimestre</c:v>
                </c:pt>
                <c:pt idx="2">
                  <c:v>Segundo trimestre</c:v>
                </c:pt>
                <c:pt idx="3">
                  <c:v>Tercer trimestre</c:v>
                </c:pt>
                <c:pt idx="4">
                  <c:v>Cuarto trimestre</c:v>
                </c:pt>
              </c:strCache>
            </c:strRef>
          </c:cat>
          <c:val>
            <c:numRef>
              <c:f>'Informe a1'!$C$84:$G$84</c:f>
              <c:numCache>
                <c:formatCode>0%</c:formatCode>
                <c:ptCount val="5"/>
                <c:pt idx="0">
                  <c:v>0</c:v>
                </c:pt>
                <c:pt idx="1">
                  <c:v>0</c:v>
                </c:pt>
                <c:pt idx="2">
                  <c:v>0.48</c:v>
                </c:pt>
                <c:pt idx="3">
                  <c:v>0.71</c:v>
                </c:pt>
              </c:numCache>
            </c:numRef>
          </c:val>
          <c:smooth val="0"/>
          <c:extLst>
            <c:ext xmlns:c16="http://schemas.microsoft.com/office/drawing/2014/chart" uri="{C3380CC4-5D6E-409C-BE32-E72D297353CC}">
              <c16:uniqueId val="{00000001-C9E8-418E-8BDA-BD83AA64DF1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a1'!$B$95</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a1'!$C$94:$G$94</c:f>
              <c:strCache>
                <c:ptCount val="5"/>
                <c:pt idx="0">
                  <c:v>Punto inicial</c:v>
                </c:pt>
                <c:pt idx="1">
                  <c:v>Primer trimestre</c:v>
                </c:pt>
                <c:pt idx="2">
                  <c:v>Segundo trimestre</c:v>
                </c:pt>
                <c:pt idx="3">
                  <c:v>Tercer trimestre</c:v>
                </c:pt>
                <c:pt idx="4">
                  <c:v>Cuarto trimestre</c:v>
                </c:pt>
              </c:strCache>
            </c:strRef>
          </c:cat>
          <c:val>
            <c:numRef>
              <c:f>'Informe a1'!$C$95:$G$95</c:f>
              <c:numCache>
                <c:formatCode>0%</c:formatCode>
                <c:ptCount val="5"/>
                <c:pt idx="0">
                  <c:v>0</c:v>
                </c:pt>
                <c:pt idx="1">
                  <c:v>0.28000000000000003</c:v>
                </c:pt>
                <c:pt idx="2">
                  <c:v>0.39</c:v>
                </c:pt>
                <c:pt idx="3">
                  <c:v>0.39</c:v>
                </c:pt>
                <c:pt idx="4">
                  <c:v>1</c:v>
                </c:pt>
              </c:numCache>
            </c:numRef>
          </c:val>
          <c:smooth val="0"/>
          <c:extLst>
            <c:ext xmlns:c16="http://schemas.microsoft.com/office/drawing/2014/chart" uri="{C3380CC4-5D6E-409C-BE32-E72D297353CC}">
              <c16:uniqueId val="{00000000-C0B4-4186-A437-7FC2833588CE}"/>
            </c:ext>
          </c:extLst>
        </c:ser>
        <c:ser>
          <c:idx val="1"/>
          <c:order val="1"/>
          <c:tx>
            <c:strRef>
              <c:f>'Informe a1'!$B$96</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a1'!$C$94:$G$94</c:f>
              <c:strCache>
                <c:ptCount val="5"/>
                <c:pt idx="0">
                  <c:v>Punto inicial</c:v>
                </c:pt>
                <c:pt idx="1">
                  <c:v>Primer trimestre</c:v>
                </c:pt>
                <c:pt idx="2">
                  <c:v>Segundo trimestre</c:v>
                </c:pt>
                <c:pt idx="3">
                  <c:v>Tercer trimestre</c:v>
                </c:pt>
                <c:pt idx="4">
                  <c:v>Cuarto trimestre</c:v>
                </c:pt>
              </c:strCache>
            </c:strRef>
          </c:cat>
          <c:val>
            <c:numRef>
              <c:f>'Informe a1'!$C$96:$G$96</c:f>
              <c:numCache>
                <c:formatCode>0%</c:formatCode>
                <c:ptCount val="5"/>
                <c:pt idx="0">
                  <c:v>0</c:v>
                </c:pt>
                <c:pt idx="1">
                  <c:v>0</c:v>
                </c:pt>
                <c:pt idx="2">
                  <c:v>0</c:v>
                </c:pt>
                <c:pt idx="3">
                  <c:v>0.39</c:v>
                </c:pt>
              </c:numCache>
            </c:numRef>
          </c:val>
          <c:smooth val="0"/>
          <c:extLst>
            <c:ext xmlns:c16="http://schemas.microsoft.com/office/drawing/2014/chart" uri="{C3380CC4-5D6E-409C-BE32-E72D297353CC}">
              <c16:uniqueId val="{00000001-C0B4-4186-A437-7FC2833588CE}"/>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a1'!$B$108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a1'!$C$107:$G$107</c:f>
              <c:strCache>
                <c:ptCount val="5"/>
                <c:pt idx="0">
                  <c:v>Punto inicial</c:v>
                </c:pt>
                <c:pt idx="1">
                  <c:v>Primer trimestre</c:v>
                </c:pt>
                <c:pt idx="2">
                  <c:v>Segundo trimestre</c:v>
                </c:pt>
                <c:pt idx="3">
                  <c:v>Tercer trimestre</c:v>
                </c:pt>
                <c:pt idx="4">
                  <c:v>Cuarto trimestre</c:v>
                </c:pt>
              </c:strCache>
            </c:strRef>
          </c:cat>
          <c:val>
            <c:numRef>
              <c:f>'Informe a1'!$C$108:$G$108</c:f>
              <c:numCache>
                <c:formatCode>0%</c:formatCode>
                <c:ptCount val="5"/>
                <c:pt idx="0">
                  <c:v>0</c:v>
                </c:pt>
                <c:pt idx="1">
                  <c:v>0</c:v>
                </c:pt>
                <c:pt idx="2">
                  <c:v>0.38</c:v>
                </c:pt>
                <c:pt idx="3">
                  <c:v>0.76</c:v>
                </c:pt>
                <c:pt idx="4">
                  <c:v>1</c:v>
                </c:pt>
              </c:numCache>
            </c:numRef>
          </c:val>
          <c:smooth val="0"/>
          <c:extLst>
            <c:ext xmlns:c16="http://schemas.microsoft.com/office/drawing/2014/chart" uri="{C3380CC4-5D6E-409C-BE32-E72D297353CC}">
              <c16:uniqueId val="{00000000-00BB-4167-B30F-8256EE259F2D}"/>
            </c:ext>
          </c:extLst>
        </c:ser>
        <c:ser>
          <c:idx val="1"/>
          <c:order val="1"/>
          <c:tx>
            <c:strRef>
              <c:f>'Informe a1'!$B$109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a1'!$C$107:$G$107</c:f>
              <c:strCache>
                <c:ptCount val="5"/>
                <c:pt idx="0">
                  <c:v>Punto inicial</c:v>
                </c:pt>
                <c:pt idx="1">
                  <c:v>Primer trimestre</c:v>
                </c:pt>
                <c:pt idx="2">
                  <c:v>Segundo trimestre</c:v>
                </c:pt>
                <c:pt idx="3">
                  <c:v>Tercer trimestre</c:v>
                </c:pt>
                <c:pt idx="4">
                  <c:v>Cuarto trimestre</c:v>
                </c:pt>
              </c:strCache>
            </c:strRef>
          </c:cat>
          <c:val>
            <c:numRef>
              <c:f>'Informe a1'!$C$109:$G$109</c:f>
              <c:numCache>
                <c:formatCode>0%</c:formatCode>
                <c:ptCount val="5"/>
                <c:pt idx="0">
                  <c:v>0</c:v>
                </c:pt>
                <c:pt idx="1">
                  <c:v>0</c:v>
                </c:pt>
                <c:pt idx="2">
                  <c:v>0.36</c:v>
                </c:pt>
                <c:pt idx="3">
                  <c:v>0.67</c:v>
                </c:pt>
              </c:numCache>
            </c:numRef>
          </c:val>
          <c:smooth val="0"/>
          <c:extLst>
            <c:ext xmlns:c16="http://schemas.microsoft.com/office/drawing/2014/chart" uri="{C3380CC4-5D6E-409C-BE32-E72D297353CC}">
              <c16:uniqueId val="{00000001-00BB-4167-B30F-8256EE259F2D}"/>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a1'!$B$119</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a1'!$C$118:$G$118</c:f>
              <c:strCache>
                <c:ptCount val="5"/>
                <c:pt idx="0">
                  <c:v>Punto inicial</c:v>
                </c:pt>
                <c:pt idx="1">
                  <c:v>Primer trimestre</c:v>
                </c:pt>
                <c:pt idx="2">
                  <c:v>Segundo trimestre</c:v>
                </c:pt>
                <c:pt idx="3">
                  <c:v>Tercer trimestre</c:v>
                </c:pt>
                <c:pt idx="4">
                  <c:v>Cuarto trimestre</c:v>
                </c:pt>
              </c:strCache>
            </c:strRef>
          </c:cat>
          <c:val>
            <c:numRef>
              <c:f>'Informe a1'!$C$119:$G$119</c:f>
              <c:numCache>
                <c:formatCode>0%</c:formatCode>
                <c:ptCount val="5"/>
                <c:pt idx="0">
                  <c:v>0</c:v>
                </c:pt>
                <c:pt idx="1">
                  <c:v>0.17</c:v>
                </c:pt>
                <c:pt idx="2">
                  <c:v>0.5</c:v>
                </c:pt>
                <c:pt idx="3">
                  <c:v>0.67</c:v>
                </c:pt>
                <c:pt idx="4">
                  <c:v>1</c:v>
                </c:pt>
              </c:numCache>
            </c:numRef>
          </c:val>
          <c:smooth val="0"/>
          <c:extLst>
            <c:ext xmlns:c16="http://schemas.microsoft.com/office/drawing/2014/chart" uri="{C3380CC4-5D6E-409C-BE32-E72D297353CC}">
              <c16:uniqueId val="{00000000-E3FE-4683-BA93-DB5A4767F686}"/>
            </c:ext>
          </c:extLst>
        </c:ser>
        <c:ser>
          <c:idx val="1"/>
          <c:order val="1"/>
          <c:tx>
            <c:strRef>
              <c:f>'Informe a1'!$B$120</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a1'!$C$118:$G$118</c:f>
              <c:strCache>
                <c:ptCount val="5"/>
                <c:pt idx="0">
                  <c:v>Punto inicial</c:v>
                </c:pt>
                <c:pt idx="1">
                  <c:v>Primer trimestre</c:v>
                </c:pt>
                <c:pt idx="2">
                  <c:v>Segundo trimestre</c:v>
                </c:pt>
                <c:pt idx="3">
                  <c:v>Tercer trimestre</c:v>
                </c:pt>
                <c:pt idx="4">
                  <c:v>Cuarto trimestre</c:v>
                </c:pt>
              </c:strCache>
            </c:strRef>
          </c:cat>
          <c:val>
            <c:numRef>
              <c:f>'Informe a1'!$C$120:$G$120</c:f>
              <c:numCache>
                <c:formatCode>0%</c:formatCode>
                <c:ptCount val="5"/>
                <c:pt idx="0">
                  <c:v>0</c:v>
                </c:pt>
                <c:pt idx="1">
                  <c:v>0.17</c:v>
                </c:pt>
                <c:pt idx="2">
                  <c:v>0.33500000000000002</c:v>
                </c:pt>
                <c:pt idx="3">
                  <c:v>0.67</c:v>
                </c:pt>
              </c:numCache>
            </c:numRef>
          </c:val>
          <c:smooth val="0"/>
          <c:extLst>
            <c:ext xmlns:c16="http://schemas.microsoft.com/office/drawing/2014/chart" uri="{C3380CC4-5D6E-409C-BE32-E72D297353CC}">
              <c16:uniqueId val="{00000001-E3FE-4683-BA93-DB5A4767F686}"/>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3" Type="http://schemas.openxmlformats.org/officeDocument/2006/relationships/chart" Target="../charts/chart14.xml"/><Relationship Id="rId21" Type="http://schemas.openxmlformats.org/officeDocument/2006/relationships/image" Target="../media/image2.png"/><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4.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3.xml"/><Relationship Id="rId10" Type="http://schemas.openxmlformats.org/officeDocument/2006/relationships/chart" Target="../charts/chart21.xml"/><Relationship Id="rId19" Type="http://schemas.openxmlformats.org/officeDocument/2006/relationships/chart" Target="../charts/chart30.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editAs="oneCell">
    <xdr:from>
      <xdr:col>1</xdr:col>
      <xdr:colOff>923926</xdr:colOff>
      <xdr:row>0</xdr:row>
      <xdr:rowOff>38100</xdr:rowOff>
    </xdr:from>
    <xdr:to>
      <xdr:col>1</xdr:col>
      <xdr:colOff>1643926</xdr:colOff>
      <xdr:row>1</xdr:row>
      <xdr:rowOff>173323</xdr:rowOff>
    </xdr:to>
    <xdr:pic>
      <xdr:nvPicPr>
        <xdr:cNvPr id="2" name="Imagen 1">
          <a:extLst>
            <a:ext uri="{FF2B5EF4-FFF2-40B4-BE49-F238E27FC236}">
              <a16:creationId xmlns:a16="http://schemas.microsoft.com/office/drawing/2014/main" id="{7CF8764E-42CD-45E6-A3D0-21B4DBA1594C}"/>
            </a:ext>
          </a:extLst>
        </xdr:cNvPr>
        <xdr:cNvPicPr>
          <a:picLocks noChangeAspect="1"/>
        </xdr:cNvPicPr>
      </xdr:nvPicPr>
      <xdr:blipFill>
        <a:blip xmlns:r="http://schemas.openxmlformats.org/officeDocument/2006/relationships" r:embed="rId1"/>
        <a:stretch>
          <a:fillRect/>
        </a:stretch>
      </xdr:blipFill>
      <xdr:spPr>
        <a:xfrm>
          <a:off x="1209676" y="38100"/>
          <a:ext cx="720000" cy="722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923926</xdr:colOff>
      <xdr:row>0</xdr:row>
      <xdr:rowOff>38100</xdr:rowOff>
    </xdr:from>
    <xdr:to>
      <xdr:col>1</xdr:col>
      <xdr:colOff>1643926</xdr:colOff>
      <xdr:row>0</xdr:row>
      <xdr:rowOff>757523</xdr:rowOff>
    </xdr:to>
    <xdr:pic>
      <xdr:nvPicPr>
        <xdr:cNvPr id="2" name="Imagen 1">
          <a:extLst>
            <a:ext uri="{FF2B5EF4-FFF2-40B4-BE49-F238E27FC236}">
              <a16:creationId xmlns:a16="http://schemas.microsoft.com/office/drawing/2014/main" id="{65A6037B-0C34-4E6C-806F-9A0344A5C9B3}"/>
            </a:ext>
          </a:extLst>
        </xdr:cNvPr>
        <xdr:cNvPicPr>
          <a:picLocks noChangeAspect="1"/>
        </xdr:cNvPicPr>
      </xdr:nvPicPr>
      <xdr:blipFill>
        <a:blip xmlns:r="http://schemas.openxmlformats.org/officeDocument/2006/relationships" r:embed="rId1"/>
        <a:stretch>
          <a:fillRect/>
        </a:stretch>
      </xdr:blipFill>
      <xdr:spPr>
        <a:xfrm>
          <a:off x="1209676" y="38100"/>
          <a:ext cx="720000" cy="719423"/>
        </a:xfrm>
        <a:prstGeom prst="rect">
          <a:avLst/>
        </a:prstGeom>
      </xdr:spPr>
    </xdr:pic>
    <xdr:clientData/>
  </xdr:twoCellAnchor>
  <xdr:twoCellAnchor editAs="oneCell">
    <xdr:from>
      <xdr:col>1</xdr:col>
      <xdr:colOff>923926</xdr:colOff>
      <xdr:row>0</xdr:row>
      <xdr:rowOff>38100</xdr:rowOff>
    </xdr:from>
    <xdr:to>
      <xdr:col>1</xdr:col>
      <xdr:colOff>1643926</xdr:colOff>
      <xdr:row>0</xdr:row>
      <xdr:rowOff>757523</xdr:rowOff>
    </xdr:to>
    <xdr:pic>
      <xdr:nvPicPr>
        <xdr:cNvPr id="3" name="Imagen 2">
          <a:extLst>
            <a:ext uri="{FF2B5EF4-FFF2-40B4-BE49-F238E27FC236}">
              <a16:creationId xmlns:a16="http://schemas.microsoft.com/office/drawing/2014/main" id="{5BB7243F-8CC5-4D31-BD06-2D56F7909687}"/>
            </a:ext>
          </a:extLst>
        </xdr:cNvPr>
        <xdr:cNvPicPr>
          <a:picLocks noChangeAspect="1"/>
        </xdr:cNvPicPr>
      </xdr:nvPicPr>
      <xdr:blipFill>
        <a:blip xmlns:r="http://schemas.openxmlformats.org/officeDocument/2006/relationships" r:embed="rId1"/>
        <a:stretch>
          <a:fillRect/>
        </a:stretch>
      </xdr:blipFill>
      <xdr:spPr>
        <a:xfrm>
          <a:off x="1209676" y="38100"/>
          <a:ext cx="720000" cy="7194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179852</xdr:colOff>
      <xdr:row>16</xdr:row>
      <xdr:rowOff>3174</xdr:rowOff>
    </xdr:from>
    <xdr:to>
      <xdr:col>12</xdr:col>
      <xdr:colOff>85725</xdr:colOff>
      <xdr:row>26</xdr:row>
      <xdr:rowOff>38100</xdr:rowOff>
    </xdr:to>
    <xdr:graphicFrame macro="">
      <xdr:nvGraphicFramePr>
        <xdr:cNvPr id="2" name="Gráfico 1">
          <a:extLst>
            <a:ext uri="{FF2B5EF4-FFF2-40B4-BE49-F238E27FC236}">
              <a16:creationId xmlns:a16="http://schemas.microsoft.com/office/drawing/2014/main" id="{4F7FE0A2-312B-457A-A6F7-009CC458F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224116</xdr:colOff>
      <xdr:row>27</xdr:row>
      <xdr:rowOff>180975</xdr:rowOff>
    </xdr:from>
    <xdr:to>
      <xdr:col>12</xdr:col>
      <xdr:colOff>95250</xdr:colOff>
      <xdr:row>38</xdr:row>
      <xdr:rowOff>57151</xdr:rowOff>
    </xdr:to>
    <xdr:graphicFrame macro="">
      <xdr:nvGraphicFramePr>
        <xdr:cNvPr id="3" name="Gráfico 2">
          <a:extLst>
            <a:ext uri="{FF2B5EF4-FFF2-40B4-BE49-F238E27FC236}">
              <a16:creationId xmlns:a16="http://schemas.microsoft.com/office/drawing/2014/main" id="{B3CB11E2-2EDB-4FA0-B966-BC7798657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209551</xdr:colOff>
      <xdr:row>40</xdr:row>
      <xdr:rowOff>1680</xdr:rowOff>
    </xdr:from>
    <xdr:to>
      <xdr:col>12</xdr:col>
      <xdr:colOff>76200</xdr:colOff>
      <xdr:row>49</xdr:row>
      <xdr:rowOff>161925</xdr:rowOff>
    </xdr:to>
    <xdr:graphicFrame macro="">
      <xdr:nvGraphicFramePr>
        <xdr:cNvPr id="4" name="Gráfico 3">
          <a:extLst>
            <a:ext uri="{FF2B5EF4-FFF2-40B4-BE49-F238E27FC236}">
              <a16:creationId xmlns:a16="http://schemas.microsoft.com/office/drawing/2014/main" id="{F599BE76-2B69-4408-9B86-98E4F566E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201705</xdr:colOff>
      <xdr:row>52</xdr:row>
      <xdr:rowOff>20731</xdr:rowOff>
    </xdr:from>
    <xdr:to>
      <xdr:col>12</xdr:col>
      <xdr:colOff>85725</xdr:colOff>
      <xdr:row>62</xdr:row>
      <xdr:rowOff>9525</xdr:rowOff>
    </xdr:to>
    <xdr:graphicFrame macro="">
      <xdr:nvGraphicFramePr>
        <xdr:cNvPr id="5" name="Gráfico 4">
          <a:extLst>
            <a:ext uri="{FF2B5EF4-FFF2-40B4-BE49-F238E27FC236}">
              <a16:creationId xmlns:a16="http://schemas.microsoft.com/office/drawing/2014/main" id="{620224CE-B71C-48E4-94E5-BE80690CA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219075</xdr:colOff>
      <xdr:row>64</xdr:row>
      <xdr:rowOff>0</xdr:rowOff>
    </xdr:from>
    <xdr:to>
      <xdr:col>12</xdr:col>
      <xdr:colOff>95250</xdr:colOff>
      <xdr:row>74</xdr:row>
      <xdr:rowOff>28575</xdr:rowOff>
    </xdr:to>
    <xdr:graphicFrame macro="">
      <xdr:nvGraphicFramePr>
        <xdr:cNvPr id="6" name="Gráfico 5">
          <a:extLst>
            <a:ext uri="{FF2B5EF4-FFF2-40B4-BE49-F238E27FC236}">
              <a16:creationId xmlns:a16="http://schemas.microsoft.com/office/drawing/2014/main" id="{EFAAC196-A136-414F-9262-2B296537B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228600</xdr:colOff>
      <xdr:row>77</xdr:row>
      <xdr:rowOff>19050</xdr:rowOff>
    </xdr:from>
    <xdr:to>
      <xdr:col>12</xdr:col>
      <xdr:colOff>76200</xdr:colOff>
      <xdr:row>87</xdr:row>
      <xdr:rowOff>19050</xdr:rowOff>
    </xdr:to>
    <xdr:graphicFrame macro="">
      <xdr:nvGraphicFramePr>
        <xdr:cNvPr id="7" name="Gráfico 6">
          <a:extLst>
            <a:ext uri="{FF2B5EF4-FFF2-40B4-BE49-F238E27FC236}">
              <a16:creationId xmlns:a16="http://schemas.microsoft.com/office/drawing/2014/main" id="{787A64AC-203B-4E32-9D4B-1D174485D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247650</xdr:colOff>
      <xdr:row>88</xdr:row>
      <xdr:rowOff>171450</xdr:rowOff>
    </xdr:from>
    <xdr:to>
      <xdr:col>12</xdr:col>
      <xdr:colOff>57150</xdr:colOff>
      <xdr:row>99</xdr:row>
      <xdr:rowOff>0</xdr:rowOff>
    </xdr:to>
    <xdr:graphicFrame macro="">
      <xdr:nvGraphicFramePr>
        <xdr:cNvPr id="8" name="Gráfico 7">
          <a:extLst>
            <a:ext uri="{FF2B5EF4-FFF2-40B4-BE49-F238E27FC236}">
              <a16:creationId xmlns:a16="http://schemas.microsoft.com/office/drawing/2014/main" id="{8A263AE7-69A4-4FF3-B96E-C20A7F963D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295275</xdr:colOff>
      <xdr:row>101</xdr:row>
      <xdr:rowOff>180975</xdr:rowOff>
    </xdr:from>
    <xdr:to>
      <xdr:col>12</xdr:col>
      <xdr:colOff>19050</xdr:colOff>
      <xdr:row>112</xdr:row>
      <xdr:rowOff>19050</xdr:rowOff>
    </xdr:to>
    <xdr:graphicFrame macro="">
      <xdr:nvGraphicFramePr>
        <xdr:cNvPr id="11" name="Gráfico 10">
          <a:extLst>
            <a:ext uri="{FF2B5EF4-FFF2-40B4-BE49-F238E27FC236}">
              <a16:creationId xmlns:a16="http://schemas.microsoft.com/office/drawing/2014/main" id="{5F2A4922-AE72-497A-8826-A60C8B4977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476250</xdr:colOff>
      <xdr:row>113</xdr:row>
      <xdr:rowOff>171450</xdr:rowOff>
    </xdr:from>
    <xdr:to>
      <xdr:col>12</xdr:col>
      <xdr:colOff>171450</xdr:colOff>
      <xdr:row>122</xdr:row>
      <xdr:rowOff>171450</xdr:rowOff>
    </xdr:to>
    <xdr:graphicFrame macro="">
      <xdr:nvGraphicFramePr>
        <xdr:cNvPr id="12" name="Gráfico 11">
          <a:extLst>
            <a:ext uri="{FF2B5EF4-FFF2-40B4-BE49-F238E27FC236}">
              <a16:creationId xmlns:a16="http://schemas.microsoft.com/office/drawing/2014/main" id="{82936B86-C7AE-421F-9291-A3327A756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476250</xdr:colOff>
      <xdr:row>125</xdr:row>
      <xdr:rowOff>171450</xdr:rowOff>
    </xdr:from>
    <xdr:to>
      <xdr:col>12</xdr:col>
      <xdr:colOff>171450</xdr:colOff>
      <xdr:row>134</xdr:row>
      <xdr:rowOff>171450</xdr:rowOff>
    </xdr:to>
    <xdr:graphicFrame macro="">
      <xdr:nvGraphicFramePr>
        <xdr:cNvPr id="13" name="Gráfico 12">
          <a:extLst>
            <a:ext uri="{FF2B5EF4-FFF2-40B4-BE49-F238E27FC236}">
              <a16:creationId xmlns:a16="http://schemas.microsoft.com/office/drawing/2014/main" id="{24156E85-B78A-4A35-87FE-BBFDF0CBC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179852</xdr:colOff>
      <xdr:row>4</xdr:row>
      <xdr:rowOff>3174</xdr:rowOff>
    </xdr:from>
    <xdr:to>
      <xdr:col>12</xdr:col>
      <xdr:colOff>85725</xdr:colOff>
      <xdr:row>13</xdr:row>
      <xdr:rowOff>180975</xdr:rowOff>
    </xdr:to>
    <xdr:graphicFrame macro="">
      <xdr:nvGraphicFramePr>
        <xdr:cNvPr id="9" name="Gráfico 8">
          <a:extLst>
            <a:ext uri="{FF2B5EF4-FFF2-40B4-BE49-F238E27FC236}">
              <a16:creationId xmlns:a16="http://schemas.microsoft.com/office/drawing/2014/main" id="{F901F2BF-2061-47B7-BA58-34031DD17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151277</xdr:colOff>
      <xdr:row>4</xdr:row>
      <xdr:rowOff>3174</xdr:rowOff>
    </xdr:from>
    <xdr:to>
      <xdr:col>12</xdr:col>
      <xdr:colOff>57150</xdr:colOff>
      <xdr:row>14</xdr:row>
      <xdr:rowOff>38100</xdr:rowOff>
    </xdr:to>
    <xdr:graphicFrame macro="">
      <xdr:nvGraphicFramePr>
        <xdr:cNvPr id="2" name="Gráfico 1">
          <a:extLst>
            <a:ext uri="{FF2B5EF4-FFF2-40B4-BE49-F238E27FC236}">
              <a16:creationId xmlns:a16="http://schemas.microsoft.com/office/drawing/2014/main" id="{E70B6940-B946-4A54-8FE8-6F9129548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224116</xdr:colOff>
      <xdr:row>15</xdr:row>
      <xdr:rowOff>180975</xdr:rowOff>
    </xdr:from>
    <xdr:to>
      <xdr:col>12</xdr:col>
      <xdr:colOff>95250</xdr:colOff>
      <xdr:row>26</xdr:row>
      <xdr:rowOff>57151</xdr:rowOff>
    </xdr:to>
    <xdr:graphicFrame macro="">
      <xdr:nvGraphicFramePr>
        <xdr:cNvPr id="3" name="Gráfico 2">
          <a:extLst>
            <a:ext uri="{FF2B5EF4-FFF2-40B4-BE49-F238E27FC236}">
              <a16:creationId xmlns:a16="http://schemas.microsoft.com/office/drawing/2014/main" id="{719D613F-0265-4B30-8C17-0473ACAEF7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209551</xdr:colOff>
      <xdr:row>28</xdr:row>
      <xdr:rowOff>1680</xdr:rowOff>
    </xdr:from>
    <xdr:to>
      <xdr:col>12</xdr:col>
      <xdr:colOff>76200</xdr:colOff>
      <xdr:row>37</xdr:row>
      <xdr:rowOff>161925</xdr:rowOff>
    </xdr:to>
    <xdr:graphicFrame macro="">
      <xdr:nvGraphicFramePr>
        <xdr:cNvPr id="4" name="Gráfico 3">
          <a:extLst>
            <a:ext uri="{FF2B5EF4-FFF2-40B4-BE49-F238E27FC236}">
              <a16:creationId xmlns:a16="http://schemas.microsoft.com/office/drawing/2014/main" id="{9C315E7B-59B6-49C8-85FC-8EE1A6C0A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228600</xdr:colOff>
      <xdr:row>65</xdr:row>
      <xdr:rowOff>19050</xdr:rowOff>
    </xdr:from>
    <xdr:to>
      <xdr:col>12</xdr:col>
      <xdr:colOff>76200</xdr:colOff>
      <xdr:row>75</xdr:row>
      <xdr:rowOff>19050</xdr:rowOff>
    </xdr:to>
    <xdr:graphicFrame macro="">
      <xdr:nvGraphicFramePr>
        <xdr:cNvPr id="7" name="Gráfico 6">
          <a:extLst>
            <a:ext uri="{FF2B5EF4-FFF2-40B4-BE49-F238E27FC236}">
              <a16:creationId xmlns:a16="http://schemas.microsoft.com/office/drawing/2014/main" id="{734E6F97-34DE-49C8-A99C-44760AE7D2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247650</xdr:colOff>
      <xdr:row>76</xdr:row>
      <xdr:rowOff>171450</xdr:rowOff>
    </xdr:from>
    <xdr:to>
      <xdr:col>12</xdr:col>
      <xdr:colOff>57150</xdr:colOff>
      <xdr:row>87</xdr:row>
      <xdr:rowOff>0</xdr:rowOff>
    </xdr:to>
    <xdr:graphicFrame macro="">
      <xdr:nvGraphicFramePr>
        <xdr:cNvPr id="8" name="Gráfico 7">
          <a:extLst>
            <a:ext uri="{FF2B5EF4-FFF2-40B4-BE49-F238E27FC236}">
              <a16:creationId xmlns:a16="http://schemas.microsoft.com/office/drawing/2014/main" id="{07E2FA08-1E70-43C7-943B-AB3ACEE26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257175</xdr:colOff>
      <xdr:row>89</xdr:row>
      <xdr:rowOff>180975</xdr:rowOff>
    </xdr:from>
    <xdr:to>
      <xdr:col>12</xdr:col>
      <xdr:colOff>38100</xdr:colOff>
      <xdr:row>100</xdr:row>
      <xdr:rowOff>9525</xdr:rowOff>
    </xdr:to>
    <xdr:graphicFrame macro="">
      <xdr:nvGraphicFramePr>
        <xdr:cNvPr id="9" name="Gráfico 8">
          <a:extLst>
            <a:ext uri="{FF2B5EF4-FFF2-40B4-BE49-F238E27FC236}">
              <a16:creationId xmlns:a16="http://schemas.microsoft.com/office/drawing/2014/main" id="{2FCC1FFD-CDFA-4BBA-8122-FF88D5514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276225</xdr:colOff>
      <xdr:row>101</xdr:row>
      <xdr:rowOff>180975</xdr:rowOff>
    </xdr:from>
    <xdr:to>
      <xdr:col>12</xdr:col>
      <xdr:colOff>19050</xdr:colOff>
      <xdr:row>112</xdr:row>
      <xdr:rowOff>19050</xdr:rowOff>
    </xdr:to>
    <xdr:graphicFrame macro="">
      <xdr:nvGraphicFramePr>
        <xdr:cNvPr id="10" name="Gráfico 9">
          <a:extLst>
            <a:ext uri="{FF2B5EF4-FFF2-40B4-BE49-F238E27FC236}">
              <a16:creationId xmlns:a16="http://schemas.microsoft.com/office/drawing/2014/main" id="{8B096AD7-18DD-47B6-9BF6-565272E93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276225</xdr:colOff>
      <xdr:row>113</xdr:row>
      <xdr:rowOff>161925</xdr:rowOff>
    </xdr:from>
    <xdr:to>
      <xdr:col>12</xdr:col>
      <xdr:colOff>0</xdr:colOff>
      <xdr:row>124</xdr:row>
      <xdr:rowOff>9525</xdr:rowOff>
    </xdr:to>
    <xdr:graphicFrame macro="">
      <xdr:nvGraphicFramePr>
        <xdr:cNvPr id="11" name="Gráfico 10">
          <a:extLst>
            <a:ext uri="{FF2B5EF4-FFF2-40B4-BE49-F238E27FC236}">
              <a16:creationId xmlns:a16="http://schemas.microsoft.com/office/drawing/2014/main" id="{5D9F54C9-58A2-4054-ADE4-B175C38123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285750</xdr:colOff>
      <xdr:row>125</xdr:row>
      <xdr:rowOff>180975</xdr:rowOff>
    </xdr:from>
    <xdr:to>
      <xdr:col>11</xdr:col>
      <xdr:colOff>742950</xdr:colOff>
      <xdr:row>136</xdr:row>
      <xdr:rowOff>57150</xdr:rowOff>
    </xdr:to>
    <xdr:graphicFrame macro="">
      <xdr:nvGraphicFramePr>
        <xdr:cNvPr id="12" name="Gráfico 11">
          <a:extLst>
            <a:ext uri="{FF2B5EF4-FFF2-40B4-BE49-F238E27FC236}">
              <a16:creationId xmlns:a16="http://schemas.microsoft.com/office/drawing/2014/main" id="{62DCDFCF-8453-4A33-ABD5-CEB1426E96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285750</xdr:colOff>
      <xdr:row>137</xdr:row>
      <xdr:rowOff>161925</xdr:rowOff>
    </xdr:from>
    <xdr:to>
      <xdr:col>12</xdr:col>
      <xdr:colOff>9525</xdr:colOff>
      <xdr:row>148</xdr:row>
      <xdr:rowOff>0</xdr:rowOff>
    </xdr:to>
    <xdr:graphicFrame macro="">
      <xdr:nvGraphicFramePr>
        <xdr:cNvPr id="13" name="Gráfico 12">
          <a:extLst>
            <a:ext uri="{FF2B5EF4-FFF2-40B4-BE49-F238E27FC236}">
              <a16:creationId xmlns:a16="http://schemas.microsoft.com/office/drawing/2014/main" id="{862571A6-2B7D-4EF1-9EA4-41F29C4475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285750</xdr:colOff>
      <xdr:row>149</xdr:row>
      <xdr:rowOff>161925</xdr:rowOff>
    </xdr:from>
    <xdr:to>
      <xdr:col>12</xdr:col>
      <xdr:colOff>9525</xdr:colOff>
      <xdr:row>160</xdr:row>
      <xdr:rowOff>0</xdr:rowOff>
    </xdr:to>
    <xdr:graphicFrame macro="">
      <xdr:nvGraphicFramePr>
        <xdr:cNvPr id="14" name="Gráfico 13">
          <a:extLst>
            <a:ext uri="{FF2B5EF4-FFF2-40B4-BE49-F238E27FC236}">
              <a16:creationId xmlns:a16="http://schemas.microsoft.com/office/drawing/2014/main" id="{23E439D7-765B-4684-8D93-60DE33D60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285750</xdr:colOff>
      <xdr:row>173</xdr:row>
      <xdr:rowOff>180976</xdr:rowOff>
    </xdr:from>
    <xdr:to>
      <xdr:col>12</xdr:col>
      <xdr:colOff>9525</xdr:colOff>
      <xdr:row>184</xdr:row>
      <xdr:rowOff>0</xdr:rowOff>
    </xdr:to>
    <xdr:graphicFrame macro="">
      <xdr:nvGraphicFramePr>
        <xdr:cNvPr id="15" name="Gráfico 14">
          <a:extLst>
            <a:ext uri="{FF2B5EF4-FFF2-40B4-BE49-F238E27FC236}">
              <a16:creationId xmlns:a16="http://schemas.microsoft.com/office/drawing/2014/main" id="{BAAEDFB4-B1A1-41CE-8110-4F67958C6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285750</xdr:colOff>
      <xdr:row>185</xdr:row>
      <xdr:rowOff>161925</xdr:rowOff>
    </xdr:from>
    <xdr:to>
      <xdr:col>12</xdr:col>
      <xdr:colOff>9525</xdr:colOff>
      <xdr:row>196</xdr:row>
      <xdr:rowOff>0</xdr:rowOff>
    </xdr:to>
    <xdr:graphicFrame macro="">
      <xdr:nvGraphicFramePr>
        <xdr:cNvPr id="16" name="Gráfico 15">
          <a:extLst>
            <a:ext uri="{FF2B5EF4-FFF2-40B4-BE49-F238E27FC236}">
              <a16:creationId xmlns:a16="http://schemas.microsoft.com/office/drawing/2014/main" id="{00FC1176-47F4-4FE8-904C-DF487AB176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285750</xdr:colOff>
      <xdr:row>197</xdr:row>
      <xdr:rowOff>161925</xdr:rowOff>
    </xdr:from>
    <xdr:to>
      <xdr:col>12</xdr:col>
      <xdr:colOff>9525</xdr:colOff>
      <xdr:row>208</xdr:row>
      <xdr:rowOff>0</xdr:rowOff>
    </xdr:to>
    <xdr:graphicFrame macro="">
      <xdr:nvGraphicFramePr>
        <xdr:cNvPr id="17" name="Gráfico 16">
          <a:extLst>
            <a:ext uri="{FF2B5EF4-FFF2-40B4-BE49-F238E27FC236}">
              <a16:creationId xmlns:a16="http://schemas.microsoft.com/office/drawing/2014/main" id="{E945ECB2-4C2A-4AE7-BA1A-7655A9CB90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285750</xdr:colOff>
      <xdr:row>209</xdr:row>
      <xdr:rowOff>161925</xdr:rowOff>
    </xdr:from>
    <xdr:to>
      <xdr:col>12</xdr:col>
      <xdr:colOff>9525</xdr:colOff>
      <xdr:row>220</xdr:row>
      <xdr:rowOff>0</xdr:rowOff>
    </xdr:to>
    <xdr:graphicFrame macro="">
      <xdr:nvGraphicFramePr>
        <xdr:cNvPr id="18" name="Gráfico 17">
          <a:extLst>
            <a:ext uri="{FF2B5EF4-FFF2-40B4-BE49-F238E27FC236}">
              <a16:creationId xmlns:a16="http://schemas.microsoft.com/office/drawing/2014/main" id="{FB566271-3425-4588-A50D-5AA0C9F00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285750</xdr:colOff>
      <xdr:row>221</xdr:row>
      <xdr:rowOff>161925</xdr:rowOff>
    </xdr:from>
    <xdr:to>
      <xdr:col>12</xdr:col>
      <xdr:colOff>9525</xdr:colOff>
      <xdr:row>232</xdr:row>
      <xdr:rowOff>0</xdr:rowOff>
    </xdr:to>
    <xdr:graphicFrame macro="">
      <xdr:nvGraphicFramePr>
        <xdr:cNvPr id="19" name="Gráfico 18">
          <a:extLst>
            <a:ext uri="{FF2B5EF4-FFF2-40B4-BE49-F238E27FC236}">
              <a16:creationId xmlns:a16="http://schemas.microsoft.com/office/drawing/2014/main" id="{263E754C-C023-4D2F-9E9D-572EEA722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285750</xdr:colOff>
      <xdr:row>233</xdr:row>
      <xdr:rowOff>161925</xdr:rowOff>
    </xdr:from>
    <xdr:to>
      <xdr:col>12</xdr:col>
      <xdr:colOff>9525</xdr:colOff>
      <xdr:row>244</xdr:row>
      <xdr:rowOff>0</xdr:rowOff>
    </xdr:to>
    <xdr:graphicFrame macro="">
      <xdr:nvGraphicFramePr>
        <xdr:cNvPr id="20" name="Gráfico 19">
          <a:extLst>
            <a:ext uri="{FF2B5EF4-FFF2-40B4-BE49-F238E27FC236}">
              <a16:creationId xmlns:a16="http://schemas.microsoft.com/office/drawing/2014/main" id="{236EEF54-263F-4CF4-90B9-C4DA69D47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285750</xdr:colOff>
      <xdr:row>245</xdr:row>
      <xdr:rowOff>161925</xdr:rowOff>
    </xdr:from>
    <xdr:to>
      <xdr:col>12</xdr:col>
      <xdr:colOff>9525</xdr:colOff>
      <xdr:row>256</xdr:row>
      <xdr:rowOff>0</xdr:rowOff>
    </xdr:to>
    <xdr:graphicFrame macro="">
      <xdr:nvGraphicFramePr>
        <xdr:cNvPr id="21" name="Gráfico 20">
          <a:extLst>
            <a:ext uri="{FF2B5EF4-FFF2-40B4-BE49-F238E27FC236}">
              <a16:creationId xmlns:a16="http://schemas.microsoft.com/office/drawing/2014/main" id="{213B9404-5359-496E-9833-7ADAA1C8C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285750</xdr:colOff>
      <xdr:row>161</xdr:row>
      <xdr:rowOff>161925</xdr:rowOff>
    </xdr:from>
    <xdr:to>
      <xdr:col>12</xdr:col>
      <xdr:colOff>9525</xdr:colOff>
      <xdr:row>172</xdr:row>
      <xdr:rowOff>0</xdr:rowOff>
    </xdr:to>
    <xdr:graphicFrame macro="">
      <xdr:nvGraphicFramePr>
        <xdr:cNvPr id="23" name="Gráfico 22">
          <a:extLst>
            <a:ext uri="{FF2B5EF4-FFF2-40B4-BE49-F238E27FC236}">
              <a16:creationId xmlns:a16="http://schemas.microsoft.com/office/drawing/2014/main" id="{2D7892E0-0B04-4DBF-BC34-44F97C511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285750</xdr:colOff>
      <xdr:row>257</xdr:row>
      <xdr:rowOff>161925</xdr:rowOff>
    </xdr:from>
    <xdr:to>
      <xdr:col>12</xdr:col>
      <xdr:colOff>9525</xdr:colOff>
      <xdr:row>268</xdr:row>
      <xdr:rowOff>0</xdr:rowOff>
    </xdr:to>
    <xdr:graphicFrame macro="">
      <xdr:nvGraphicFramePr>
        <xdr:cNvPr id="24" name="Gráfico 23">
          <a:extLst>
            <a:ext uri="{FF2B5EF4-FFF2-40B4-BE49-F238E27FC236}">
              <a16:creationId xmlns:a16="http://schemas.microsoft.com/office/drawing/2014/main" id="{C3E08EDE-2F30-48B6-8A65-EACE0556A49C}"/>
            </a:ext>
            <a:ext uri="{147F2762-F138-4A5C-976F-8EAC2B608ADB}">
              <a16:predDERef xmlns:a16="http://schemas.microsoft.com/office/drawing/2014/main" pred="{2D7892E0-0B04-4DBF-BC34-44F97C511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7</xdr:col>
      <xdr:colOff>180975</xdr:colOff>
      <xdr:row>40</xdr:row>
      <xdr:rowOff>57150</xdr:rowOff>
    </xdr:from>
    <xdr:to>
      <xdr:col>11</xdr:col>
      <xdr:colOff>400050</xdr:colOff>
      <xdr:row>46</xdr:row>
      <xdr:rowOff>76200</xdr:rowOff>
    </xdr:to>
    <xdr:pic>
      <xdr:nvPicPr>
        <xdr:cNvPr id="5" name="Imagen 4">
          <a:extLst>
            <a:ext uri="{FF2B5EF4-FFF2-40B4-BE49-F238E27FC236}">
              <a16:creationId xmlns:a16="http://schemas.microsoft.com/office/drawing/2014/main" id="{A03D44E1-A895-CD9D-FDC7-C4999BBE2B39}"/>
            </a:ext>
            <a:ext uri="{147F2762-F138-4A5C-976F-8EAC2B608ADB}">
              <a16:predDERef xmlns:a16="http://schemas.microsoft.com/office/drawing/2014/main" pred="{93C8F046-613E-4CFA-67F2-C9C2DABCDC77}"/>
            </a:ext>
          </a:extLst>
        </xdr:cNvPr>
        <xdr:cNvPicPr>
          <a:picLocks noChangeAspect="1"/>
        </xdr:cNvPicPr>
      </xdr:nvPicPr>
      <xdr:blipFill>
        <a:blip xmlns:r="http://schemas.openxmlformats.org/officeDocument/2006/relationships" r:embed="rId21"/>
        <a:stretch>
          <a:fillRect/>
        </a:stretch>
      </xdr:blipFill>
      <xdr:spPr>
        <a:xfrm>
          <a:off x="4514850" y="9991725"/>
          <a:ext cx="4572000" cy="1543050"/>
        </a:xfrm>
        <a:prstGeom prst="rect">
          <a:avLst/>
        </a:prstGeom>
        <a:solidFill>
          <a:schemeClr val="bg1"/>
        </a:solidFill>
      </xdr:spPr>
    </xdr:pic>
    <xdr:clientData/>
  </xdr:twoCellAnchor>
  <xdr:twoCellAnchor>
    <xdr:from>
      <xdr:col>14</xdr:col>
      <xdr:colOff>104775</xdr:colOff>
      <xdr:row>38</xdr:row>
      <xdr:rowOff>123825</xdr:rowOff>
    </xdr:from>
    <xdr:to>
      <xdr:col>22</xdr:col>
      <xdr:colOff>715962</xdr:colOff>
      <xdr:row>48</xdr:row>
      <xdr:rowOff>111125</xdr:rowOff>
    </xdr:to>
    <xdr:grpSp>
      <xdr:nvGrpSpPr>
        <xdr:cNvPr id="41" name="Grupo 40">
          <a:extLst>
            <a:ext uri="{FF2B5EF4-FFF2-40B4-BE49-F238E27FC236}">
              <a16:creationId xmlns:a16="http://schemas.microsoft.com/office/drawing/2014/main" id="{9C9CC7A2-EDD9-4F9C-ADD9-76119008A2A6}"/>
            </a:ext>
          </a:extLst>
        </xdr:cNvPr>
        <xdr:cNvGrpSpPr/>
      </xdr:nvGrpSpPr>
      <xdr:grpSpPr>
        <a:xfrm>
          <a:off x="12801600" y="9677400"/>
          <a:ext cx="657225" cy="2273300"/>
          <a:chOff x="152400" y="1073150"/>
          <a:chExt cx="6229350" cy="2197100"/>
        </a:xfrm>
      </xdr:grpSpPr>
      <xdr:graphicFrame macro="">
        <xdr:nvGraphicFramePr>
          <xdr:cNvPr id="42" name="Gráfico 41">
            <a:extLst>
              <a:ext uri="{FF2B5EF4-FFF2-40B4-BE49-F238E27FC236}">
                <a16:creationId xmlns:a16="http://schemas.microsoft.com/office/drawing/2014/main" id="{9CC1A6EC-A1FA-1276-2CD9-CCA38B59E0C1}"/>
              </a:ext>
            </a:extLst>
          </xdr:cNvPr>
          <xdr:cNvGraphicFramePr/>
        </xdr:nvGraphicFramePr>
        <xdr:xfrm>
          <a:off x="2038350" y="1338459"/>
          <a:ext cx="2476500" cy="1925441"/>
        </xdr:xfrm>
        <a:graphic>
          <a:graphicData uri="http://schemas.openxmlformats.org/drawingml/2006/chart">
            <c:chart xmlns:c="http://schemas.openxmlformats.org/drawingml/2006/chart" xmlns:r="http://schemas.openxmlformats.org/officeDocument/2006/relationships" r:id="rId22"/>
          </a:graphicData>
        </a:graphic>
      </xdr:graphicFrame>
      <xdr:sp macro="" textlink="">
        <xdr:nvSpPr>
          <xdr:cNvPr id="43" name="Elipse 42">
            <a:extLst>
              <a:ext uri="{FF2B5EF4-FFF2-40B4-BE49-F238E27FC236}">
                <a16:creationId xmlns:a16="http://schemas.microsoft.com/office/drawing/2014/main" id="{EE00C064-1502-8A01-832D-5846E5C6BD21}"/>
              </a:ext>
            </a:extLst>
          </xdr:cNvPr>
          <xdr:cNvSpPr/>
        </xdr:nvSpPr>
        <xdr:spPr>
          <a:xfrm>
            <a:off x="2852807" y="1866131"/>
            <a:ext cx="850348" cy="864484"/>
          </a:xfrm>
          <a:prstGeom prst="ellips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400" b="1">
              <a:solidFill>
                <a:schemeClr val="bg1"/>
              </a:solidFill>
            </a:endParaRPr>
          </a:p>
        </xdr:txBody>
      </xdr:sp>
      <xdr:sp macro="" textlink="$D$3">
        <xdr:nvSpPr>
          <xdr:cNvPr id="44" name="Rectángulo 43">
            <a:extLst>
              <a:ext uri="{FF2B5EF4-FFF2-40B4-BE49-F238E27FC236}">
                <a16:creationId xmlns:a16="http://schemas.microsoft.com/office/drawing/2014/main" id="{2EDE18BC-9294-8263-2F5C-F70D463540FB}"/>
              </a:ext>
            </a:extLst>
          </xdr:cNvPr>
          <xdr:cNvSpPr/>
        </xdr:nvSpPr>
        <xdr:spPr>
          <a:xfrm>
            <a:off x="2843915" y="2101163"/>
            <a:ext cx="1001078" cy="4546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FBAAE16E-0496-479B-9302-3400723F7F25}" type="TxLink">
              <a:rPr lang="en-US" sz="2000" b="0" i="0" u="none" strike="noStrike">
                <a:solidFill>
                  <a:schemeClr val="bg1"/>
                </a:solidFill>
                <a:latin typeface="Calibri"/>
                <a:ea typeface="+mn-ea"/>
                <a:cs typeface="Calibri"/>
              </a:rPr>
              <a:pPr marL="0" indent="0" algn="ctr"/>
              <a:t> </a:t>
            </a:fld>
            <a:endParaRPr lang="es-419" sz="2000" b="0" i="0" u="none" strike="noStrike">
              <a:solidFill>
                <a:schemeClr val="bg1"/>
              </a:solidFill>
              <a:latin typeface="Calibri"/>
              <a:ea typeface="+mn-ea"/>
              <a:cs typeface="Calibri"/>
            </a:endParaRPr>
          </a:p>
        </xdr:txBody>
      </xdr:sp>
      <xdr:sp macro="" textlink="$A$3">
        <xdr:nvSpPr>
          <xdr:cNvPr id="45" name="Rectángulo 44">
            <a:extLst>
              <a:ext uri="{FF2B5EF4-FFF2-40B4-BE49-F238E27FC236}">
                <a16:creationId xmlns:a16="http://schemas.microsoft.com/office/drawing/2014/main" id="{CCC96AD7-91DF-A827-55E9-7C19A0F86656}"/>
              </a:ext>
            </a:extLst>
          </xdr:cNvPr>
          <xdr:cNvSpPr/>
        </xdr:nvSpPr>
        <xdr:spPr>
          <a:xfrm>
            <a:off x="2437538" y="1079500"/>
            <a:ext cx="1784286" cy="4546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419" sz="2000" b="1" i="0" u="none" strike="noStrike">
                <a:solidFill>
                  <a:schemeClr val="accent6"/>
                </a:solidFill>
                <a:latin typeface="Calibri"/>
                <a:ea typeface="+mn-ea"/>
                <a:cs typeface="Calibri"/>
              </a:rPr>
              <a:t>Compromisos</a:t>
            </a:r>
          </a:p>
        </xdr:txBody>
      </xdr:sp>
      <xdr:graphicFrame macro="">
        <xdr:nvGraphicFramePr>
          <xdr:cNvPr id="46" name="Gráfico 45">
            <a:extLst>
              <a:ext uri="{FF2B5EF4-FFF2-40B4-BE49-F238E27FC236}">
                <a16:creationId xmlns:a16="http://schemas.microsoft.com/office/drawing/2014/main" id="{92EDEEF1-7BC8-968F-B6E6-E58F30BA6D0C}"/>
              </a:ext>
            </a:extLst>
          </xdr:cNvPr>
          <xdr:cNvGraphicFramePr/>
        </xdr:nvGraphicFramePr>
        <xdr:xfrm>
          <a:off x="152400" y="1344809"/>
          <a:ext cx="2476500" cy="1925441"/>
        </xdr:xfrm>
        <a:graphic>
          <a:graphicData uri="http://schemas.openxmlformats.org/drawingml/2006/chart">
            <c:chart xmlns:c="http://schemas.openxmlformats.org/drawingml/2006/chart" xmlns:r="http://schemas.openxmlformats.org/officeDocument/2006/relationships" r:id="rId23"/>
          </a:graphicData>
        </a:graphic>
      </xdr:graphicFrame>
      <xdr:sp macro="" textlink="">
        <xdr:nvSpPr>
          <xdr:cNvPr id="47" name="Elipse 46">
            <a:extLst>
              <a:ext uri="{FF2B5EF4-FFF2-40B4-BE49-F238E27FC236}">
                <a16:creationId xmlns:a16="http://schemas.microsoft.com/office/drawing/2014/main" id="{E68130E4-2DCC-08AC-040F-6F607D83CFAF}"/>
              </a:ext>
            </a:extLst>
          </xdr:cNvPr>
          <xdr:cNvSpPr/>
        </xdr:nvSpPr>
        <xdr:spPr>
          <a:xfrm>
            <a:off x="966857" y="1872481"/>
            <a:ext cx="850348" cy="864484"/>
          </a:xfrm>
          <a:prstGeom prst="ellipse">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400" b="1">
              <a:solidFill>
                <a:schemeClr val="bg1"/>
              </a:solidFill>
            </a:endParaRPr>
          </a:p>
        </xdr:txBody>
      </xdr:sp>
      <xdr:sp macro="" textlink="$D$2">
        <xdr:nvSpPr>
          <xdr:cNvPr id="48" name="Rectángulo 47">
            <a:extLst>
              <a:ext uri="{FF2B5EF4-FFF2-40B4-BE49-F238E27FC236}">
                <a16:creationId xmlns:a16="http://schemas.microsoft.com/office/drawing/2014/main" id="{D37FCB23-85F7-0153-4329-FAA1C7D20284}"/>
              </a:ext>
            </a:extLst>
          </xdr:cNvPr>
          <xdr:cNvSpPr/>
        </xdr:nvSpPr>
        <xdr:spPr>
          <a:xfrm>
            <a:off x="964048" y="2107513"/>
            <a:ext cx="976857" cy="4546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E665F406-2131-42D3-BD0F-F4D14CB6774B}" type="TxLink">
              <a:rPr lang="en-US" sz="2000" b="0" i="0" u="none" strike="noStrike">
                <a:solidFill>
                  <a:schemeClr val="bg1"/>
                </a:solidFill>
                <a:latin typeface="Calibri"/>
                <a:cs typeface="Calibri"/>
              </a:rPr>
              <a:pPr algn="ctr"/>
              <a:t> </a:t>
            </a:fld>
            <a:endParaRPr lang="es-419" sz="2000">
              <a:solidFill>
                <a:schemeClr val="bg1"/>
              </a:solidFill>
            </a:endParaRPr>
          </a:p>
        </xdr:txBody>
      </xdr:sp>
      <xdr:sp macro="" textlink="$A$2">
        <xdr:nvSpPr>
          <xdr:cNvPr id="49" name="Rectángulo 48">
            <a:extLst>
              <a:ext uri="{FF2B5EF4-FFF2-40B4-BE49-F238E27FC236}">
                <a16:creationId xmlns:a16="http://schemas.microsoft.com/office/drawing/2014/main" id="{726647CD-4D8E-176F-1134-BD6FBF9D7510}"/>
              </a:ext>
            </a:extLst>
          </xdr:cNvPr>
          <xdr:cNvSpPr/>
        </xdr:nvSpPr>
        <xdr:spPr>
          <a:xfrm>
            <a:off x="825500" y="1092200"/>
            <a:ext cx="1126987" cy="4546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419" sz="2400" b="1">
                <a:solidFill>
                  <a:schemeClr val="accent1">
                    <a:lumMod val="75000"/>
                  </a:schemeClr>
                </a:solidFill>
              </a:rPr>
              <a:t>CDP</a:t>
            </a:r>
          </a:p>
        </xdr:txBody>
      </xdr:sp>
      <xdr:graphicFrame macro="">
        <xdr:nvGraphicFramePr>
          <xdr:cNvPr id="50" name="Gráfico 49">
            <a:extLst>
              <a:ext uri="{FF2B5EF4-FFF2-40B4-BE49-F238E27FC236}">
                <a16:creationId xmlns:a16="http://schemas.microsoft.com/office/drawing/2014/main" id="{87636D67-784E-A111-5626-7BC8236D516A}"/>
              </a:ext>
            </a:extLst>
          </xdr:cNvPr>
          <xdr:cNvGraphicFramePr/>
        </xdr:nvGraphicFramePr>
        <xdr:xfrm>
          <a:off x="3905250" y="1325759"/>
          <a:ext cx="2476500" cy="1925441"/>
        </xdr:xfrm>
        <a:graphic>
          <a:graphicData uri="http://schemas.openxmlformats.org/drawingml/2006/chart">
            <c:chart xmlns:c="http://schemas.openxmlformats.org/drawingml/2006/chart" xmlns:r="http://schemas.openxmlformats.org/officeDocument/2006/relationships" r:id="rId24"/>
          </a:graphicData>
        </a:graphic>
      </xdr:graphicFrame>
      <xdr:sp macro="" textlink="">
        <xdr:nvSpPr>
          <xdr:cNvPr id="51" name="Elipse 50">
            <a:extLst>
              <a:ext uri="{FF2B5EF4-FFF2-40B4-BE49-F238E27FC236}">
                <a16:creationId xmlns:a16="http://schemas.microsoft.com/office/drawing/2014/main" id="{AEC1726C-AECA-E262-4D1E-1B98B5ADE59E}"/>
              </a:ext>
            </a:extLst>
          </xdr:cNvPr>
          <xdr:cNvSpPr/>
        </xdr:nvSpPr>
        <xdr:spPr>
          <a:xfrm>
            <a:off x="4719706" y="1853431"/>
            <a:ext cx="850348" cy="86448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400" b="1">
              <a:solidFill>
                <a:schemeClr val="bg1"/>
              </a:solidFill>
            </a:endParaRPr>
          </a:p>
        </xdr:txBody>
      </xdr:sp>
      <xdr:sp macro="" textlink="$D$4">
        <xdr:nvSpPr>
          <xdr:cNvPr id="52" name="Rectángulo 51">
            <a:extLst>
              <a:ext uri="{FF2B5EF4-FFF2-40B4-BE49-F238E27FC236}">
                <a16:creationId xmlns:a16="http://schemas.microsoft.com/office/drawing/2014/main" id="{C6E719FC-992B-FBBB-66FB-DD41734BC8A6}"/>
              </a:ext>
            </a:extLst>
          </xdr:cNvPr>
          <xdr:cNvSpPr/>
        </xdr:nvSpPr>
        <xdr:spPr>
          <a:xfrm>
            <a:off x="4704730" y="2082113"/>
            <a:ext cx="971351" cy="4546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1CABDB6E-6B82-468F-98F8-9C5F8AA64A64}" type="TxLink">
              <a:rPr lang="en-US" sz="2000" b="0" i="0" u="none" strike="noStrike">
                <a:solidFill>
                  <a:schemeClr val="bg1"/>
                </a:solidFill>
                <a:latin typeface="Calibri"/>
                <a:ea typeface="+mn-ea"/>
                <a:cs typeface="Calibri"/>
              </a:rPr>
              <a:pPr marL="0" indent="0" algn="ctr"/>
              <a:t> </a:t>
            </a:fld>
            <a:endParaRPr lang="es-419" sz="2000" b="0" i="0" u="none" strike="noStrike">
              <a:solidFill>
                <a:schemeClr val="bg1"/>
              </a:solidFill>
              <a:latin typeface="Calibri"/>
              <a:ea typeface="+mn-ea"/>
              <a:cs typeface="Calibri"/>
            </a:endParaRPr>
          </a:p>
        </xdr:txBody>
      </xdr:sp>
      <xdr:sp macro="" textlink="$A$4">
        <xdr:nvSpPr>
          <xdr:cNvPr id="53" name="Rectángulo 52">
            <a:extLst>
              <a:ext uri="{FF2B5EF4-FFF2-40B4-BE49-F238E27FC236}">
                <a16:creationId xmlns:a16="http://schemas.microsoft.com/office/drawing/2014/main" id="{B1F88128-B34B-A135-CD8F-C1ACAB001C75}"/>
              </a:ext>
            </a:extLst>
          </xdr:cNvPr>
          <xdr:cNvSpPr/>
        </xdr:nvSpPr>
        <xdr:spPr>
          <a:xfrm>
            <a:off x="4315734" y="1073150"/>
            <a:ext cx="1690375" cy="4546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419" sz="2000" b="1" i="0" u="none" strike="noStrike">
                <a:solidFill>
                  <a:schemeClr val="accent2"/>
                </a:solidFill>
                <a:latin typeface="Calibri"/>
                <a:ea typeface="+mn-ea"/>
                <a:cs typeface="Calibri"/>
              </a:rPr>
              <a:t>Obligaciones</a:t>
            </a:r>
          </a:p>
        </xdr:txBody>
      </xdr:sp>
    </xdr:grp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ramirez\Downloads\Plan-de-Accion-Institucional-V-4.0.xlsx" TargetMode="External"/><Relationship Id="rId1" Type="http://schemas.openxmlformats.org/officeDocument/2006/relationships/externalLinkPath" Target="https://caroycuervo-my.sharepoint.com/Users/diana.ramirez/Downloads/Plan-de-Accion-Institucional-V-4.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aroycuervo-my.sharepoint.com/personal/planeacion_caroycuervo_gov_co/Documents/1.%20PLA%20TRD/2023/100.101.17_PLANES/100.101.17.04_PAI/01_PLAN_ACCI&#211;N_INSTITUCIONAL/SEG_PAI/SEG_PAI_2023_V1.xlsx" TargetMode="External"/><Relationship Id="rId1" Type="http://schemas.openxmlformats.org/officeDocument/2006/relationships/externalLinkPath" Target="https://caroycuervo-my.sharepoint.com/personal/planeacion_caroycuervo_gov_co/Documents/1.%20PLA%20TRD/2023/100.101.17_PLANES/100.101.17.04_PAI/01_PLAN_ACCI&#211;N_INSTITUCIONAL/SEG_PAI/SEG_PAI_2023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roycuervo-my.sharepoint.com/personal/planeacion_caroycuervo_gov_co/Documents/1.%20PLA%20TRD/2023/100.101.17_PLANES/100.101.17.04_PAI/SEGUIMIENTO%20PAI%20y%20PAAC%20-%202021.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cristian.velandia\Desktop\graficos%20rendicion%20de%20cuentas%202023.xlsx" TargetMode="External"/><Relationship Id="rId1" Type="http://schemas.openxmlformats.org/officeDocument/2006/relationships/externalLinkPath" Target="/Users/cristian.velandia/Desktop/graficos%20rendicion%20de%20cuenta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Instructivo"/>
      <sheetName val="Presentación"/>
      <sheetName val="Plan de acción"/>
      <sheetName val="Proyectos de inversión"/>
      <sheetName val="Presupuesto desagregado"/>
      <sheetName val="Plan General de Compras"/>
      <sheetName val="Proyectos de investigación"/>
      <sheetName val="CondicionesGenerales"/>
      <sheetName val="Control de cambios"/>
      <sheetName val="Tabla dinámica"/>
      <sheetName val="Hoja3"/>
      <sheetName val="Hoja1"/>
      <sheetName val="Derechos garantizados"/>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qKBcDIA7OkeOhxVmcOatabt01vlC3J9OpP-RuqYHvljdrpfSNEtnRJkhCKaW1Wl2" itemId="01USTZ33AOWLGVJ3QKWNAK7CH42RC7LOMH">
      <xxl21:absoluteUrl r:id="rId2"/>
    </xxl21:alternateUrls>
    <sheetNames>
      <sheetName val="Listas"/>
      <sheetName val="Presentación"/>
      <sheetName val="Plan de acción"/>
      <sheetName val="Proyectos de inversión"/>
      <sheetName val="Presupuesto desagregado"/>
      <sheetName val="Proyectos de investigación"/>
      <sheetName val="Plan General de Compras"/>
      <sheetName val="Control de cambios"/>
      <sheetName val="CondicionesGenerales"/>
      <sheetName val="Instructivo"/>
      <sheetName val="Hoja1"/>
    </sheetNames>
    <sheetDataSet>
      <sheetData sheetId="0">
        <row r="14">
          <cell r="H14" t="str">
            <v>Eje_1._Cultura_de_paz</v>
          </cell>
        </row>
        <row r="15">
          <cell r="H15" t="str">
            <v>Eje_2._Artes_culturas_y_educación_de_la_vida</v>
          </cell>
        </row>
        <row r="16">
          <cell r="H16" t="str">
            <v>Eje_3._Memoria_viva_y_saberes</v>
          </cell>
        </row>
        <row r="17">
          <cell r="H17" t="str">
            <v>Eje_4._Colombia_en_el_planeta_y_en_el_mundo</v>
          </cell>
        </row>
        <row r="18">
          <cell r="H18" t="str">
            <v>Eje_5._Gobernanza_cultural</v>
          </cell>
        </row>
        <row r="19">
          <cell r="H19" t="str">
            <v>Eje_6._Poblaciones_activas</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Índice"/>
      <sheetName val="Presentación Plan de Acción"/>
      <sheetName val="Desplegables"/>
      <sheetName val="Listas"/>
      <sheetName val="Tablas I"/>
      <sheetName val="Tablas II"/>
      <sheetName val="Plan de acción"/>
      <sheetName val="Ejemplos Plan de acción"/>
      <sheetName val="Informe a1"/>
      <sheetName val="Informe a2"/>
      <sheetName val="Informe a3"/>
      <sheetName val="Informe a4"/>
      <sheetName val="Hoja1"/>
      <sheetName val="Derechos garantizados"/>
    </sheetNames>
    <sheetDataSet>
      <sheetData sheetId="0"/>
      <sheetData sheetId="1"/>
      <sheetData sheetId="2"/>
      <sheetData sheetId="3">
        <row r="2">
          <cell r="T2" t="str">
            <v>Grupo de Tecnologías de la Información</v>
          </cell>
        </row>
        <row r="3">
          <cell r="T3" t="str">
            <v xml:space="preserve">Grupo de Gestión Documental </v>
          </cell>
        </row>
        <row r="4">
          <cell r="T4" t="str">
            <v>Grupo de Planeación</v>
          </cell>
        </row>
        <row r="5">
          <cell r="T5" t="str">
            <v>SA - Equipo de Comunicaciones y Prensa</v>
          </cell>
        </row>
      </sheetData>
      <sheetData sheetId="4">
        <row r="3">
          <cell r="A3" t="str">
            <v>Etiquetas de fila</v>
          </cell>
        </row>
        <row r="9">
          <cell r="A9" t="str">
            <v>Formación</v>
          </cell>
        </row>
        <row r="14">
          <cell r="A14" t="str">
            <v>Investigación</v>
          </cell>
        </row>
      </sheetData>
      <sheetData sheetId="5">
        <row r="3">
          <cell r="A3" t="str">
            <v>Etiquetas de fila</v>
          </cell>
        </row>
      </sheetData>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JECUCIÓN"/>
      <sheetName val="ASIGNACIÓN"/>
      <sheetName val="Hoja4"/>
      <sheetName val="Hoja3"/>
    </sheetNames>
    <sheetDataSet>
      <sheetData sheetId="0">
        <row r="2">
          <cell r="D2">
            <v>0.99385728992830735</v>
          </cell>
          <cell r="E2">
            <v>6.1427100716926475E-3</v>
          </cell>
        </row>
        <row r="3">
          <cell r="D3">
            <v>0.85338421362359396</v>
          </cell>
          <cell r="E3">
            <v>0.14661578637640604</v>
          </cell>
        </row>
        <row r="4">
          <cell r="D4">
            <v>0.7366126934716769</v>
          </cell>
          <cell r="E4">
            <v>0.2633873065283231</v>
          </cell>
        </row>
      </sheetData>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BF9CB7-DC8B-4C89-BF5B-DD373F6633B5}" name="Tabla1" displayName="Tabla1" ref="A38:B43" totalsRowShown="0">
  <autoFilter ref="A38:B43" xr:uid="{289FA206-3372-45F9-BF51-7111BA99E816}"/>
  <tableColumns count="2">
    <tableColumn id="1" xr3:uid="{5181BE2C-F3BB-491D-B8A5-6A8B046362C0}" name="CONVENCIÓN" dataDxfId="7"/>
    <tableColumn id="2" xr3:uid="{0E6B5BB5-3228-44D0-A75C-97E9447FBFB9}" name="DESCRIPCIÓN" dataDxfId="6"/>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4609D2-3394-48DE-96C6-92925A2BD36E}" name="Tabla2" displayName="Tabla2" ref="A2:E36" totalsRowShown="0" headerRowDxfId="5">
  <autoFilter ref="A2:E36" xr:uid="{428915A3-A52D-41EE-8491-DD1F80E57B57}"/>
  <tableColumns count="5">
    <tableColumn id="1" xr3:uid="{4014EBC0-2118-43DD-AE4A-DAB04E43DD22}" name="PLAN " dataDxfId="4"/>
    <tableColumn id="2" xr3:uid="{623FA7C3-8B22-4638-BC23-AD07596A6AF6}" name="ACTIVIDADES PROGRAMADAS" dataDxfId="3"/>
    <tableColumn id="3" xr3:uid="{B438182D-3D1E-4087-81AB-695886647374}" name="ACTIVIDADES REPORTADAS" dataDxfId="2"/>
    <tableColumn id="4" xr3:uid="{B6602354-F3A0-458E-8E63-B706FC5F5672}" name="ACTIVIDADES NO REALIZADAS (ID)" dataDxfId="1"/>
    <tableColumn id="5" xr3:uid="{6BEF0639-BDB5-4882-A128-99AA8C242326}" name="ACTIVIDADES REALIZADAS (ID)" dataDxfId="0"/>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p:/g/personal/planeacion_caroycuervo_gov_co/EclWLy21_5ZBoLDEBWQTat4ByIGTtNjP-G1wlV5lM_FAaQ?e=EHdmrO"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1"/>
  <sheetViews>
    <sheetView zoomScale="98" zoomScaleNormal="98" workbookViewId="0">
      <selection activeCell="S26" sqref="S26"/>
    </sheetView>
  </sheetViews>
  <sheetFormatPr baseColWidth="10" defaultColWidth="11.42578125" defaultRowHeight="15" x14ac:dyDescent="0.25"/>
  <cols>
    <col min="1" max="1" width="22" style="1" customWidth="1"/>
    <col min="2" max="2" width="70.85546875" style="1" customWidth="1"/>
    <col min="3" max="3" width="42.42578125" style="1" bestFit="1" customWidth="1"/>
    <col min="4" max="4" width="53.140625" style="1" customWidth="1"/>
    <col min="5" max="5" width="41.28515625" style="1" customWidth="1"/>
    <col min="6" max="6" width="27.7109375" style="1" bestFit="1" customWidth="1"/>
    <col min="7" max="7" width="34.28515625" style="1" bestFit="1" customWidth="1"/>
    <col min="8" max="8" width="36.140625" style="1" customWidth="1"/>
    <col min="9" max="9" width="26.140625" style="1" customWidth="1"/>
    <col min="10" max="10" width="24.42578125" style="1" bestFit="1" customWidth="1"/>
    <col min="11" max="12" width="11.42578125" style="1"/>
    <col min="13" max="24" width="34.140625" style="18" customWidth="1"/>
    <col min="25" max="16384" width="11.42578125" style="1"/>
  </cols>
  <sheetData>
    <row r="1" spans="1:24" ht="30.75" thickBot="1" x14ac:dyDescent="0.3">
      <c r="A1" s="1" t="s">
        <v>0</v>
      </c>
      <c r="B1" s="7" t="s">
        <v>1</v>
      </c>
      <c r="C1" s="7" t="s">
        <v>2</v>
      </c>
      <c r="D1" s="11" t="s">
        <v>3</v>
      </c>
      <c r="E1" s="7" t="s">
        <v>4</v>
      </c>
      <c r="F1" s="11" t="s">
        <v>5</v>
      </c>
      <c r="G1" s="7" t="s">
        <v>6</v>
      </c>
      <c r="H1" s="7" t="s">
        <v>7</v>
      </c>
      <c r="I1" s="7" t="s">
        <v>8</v>
      </c>
      <c r="J1" s="7" t="s">
        <v>9</v>
      </c>
      <c r="M1" s="11" t="s">
        <v>10</v>
      </c>
      <c r="N1" s="11" t="s">
        <v>11</v>
      </c>
      <c r="O1" s="7" t="s">
        <v>12</v>
      </c>
      <c r="P1" s="7" t="s">
        <v>13</v>
      </c>
      <c r="Q1" s="11" t="s">
        <v>14</v>
      </c>
      <c r="R1" s="7" t="s">
        <v>15</v>
      </c>
      <c r="S1" s="11" t="s">
        <v>16</v>
      </c>
      <c r="T1" s="7" t="s">
        <v>17</v>
      </c>
      <c r="U1" s="11" t="s">
        <v>18</v>
      </c>
      <c r="V1" s="7" t="s">
        <v>19</v>
      </c>
      <c r="W1" s="7" t="s">
        <v>20</v>
      </c>
      <c r="X1" s="7" t="s">
        <v>21</v>
      </c>
    </row>
    <row r="2" spans="1:24" ht="50.25" customHeight="1" thickBot="1" x14ac:dyDescent="0.3">
      <c r="A2" s="12" t="s">
        <v>22</v>
      </c>
      <c r="B2" s="13" t="s">
        <v>23</v>
      </c>
      <c r="C2" s="8" t="s">
        <v>24</v>
      </c>
      <c r="D2" s="9" t="s">
        <v>25</v>
      </c>
      <c r="E2" s="8" t="s">
        <v>26</v>
      </c>
      <c r="F2" s="9" t="s">
        <v>27</v>
      </c>
      <c r="G2" s="8" t="s">
        <v>28</v>
      </c>
      <c r="H2" s="8" t="s">
        <v>29</v>
      </c>
      <c r="I2" s="8" t="s">
        <v>30</v>
      </c>
      <c r="J2" s="8" t="s">
        <v>31</v>
      </c>
      <c r="M2" s="19" t="s">
        <v>32</v>
      </c>
      <c r="N2" s="19" t="s">
        <v>32</v>
      </c>
      <c r="O2" s="15" t="s">
        <v>33</v>
      </c>
      <c r="P2" s="15" t="s">
        <v>34</v>
      </c>
      <c r="Q2" s="19" t="s">
        <v>35</v>
      </c>
      <c r="R2" s="15" t="s">
        <v>36</v>
      </c>
      <c r="S2" s="19" t="s">
        <v>32</v>
      </c>
      <c r="T2" s="15" t="s">
        <v>37</v>
      </c>
      <c r="U2" s="19" t="s">
        <v>38</v>
      </c>
      <c r="V2" s="15" t="s">
        <v>39</v>
      </c>
      <c r="W2" s="15" t="s">
        <v>40</v>
      </c>
      <c r="X2" s="15" t="s">
        <v>32</v>
      </c>
    </row>
    <row r="3" spans="1:24" ht="45" x14ac:dyDescent="0.25">
      <c r="A3" s="1" t="s">
        <v>0</v>
      </c>
      <c r="B3" s="10" t="s">
        <v>41</v>
      </c>
      <c r="C3" s="8" t="s">
        <v>42</v>
      </c>
      <c r="D3" s="9" t="s">
        <v>43</v>
      </c>
      <c r="E3" s="8" t="s">
        <v>44</v>
      </c>
      <c r="F3" s="1" t="s">
        <v>0</v>
      </c>
      <c r="G3" s="8" t="s">
        <v>45</v>
      </c>
      <c r="H3" s="1" t="s">
        <v>0</v>
      </c>
      <c r="I3" s="1" t="s">
        <v>0</v>
      </c>
      <c r="J3" s="1" t="s">
        <v>0</v>
      </c>
      <c r="M3" s="19" t="s">
        <v>34</v>
      </c>
      <c r="N3" s="19" t="s">
        <v>34</v>
      </c>
      <c r="O3" s="15" t="s">
        <v>46</v>
      </c>
      <c r="P3" s="15" t="s">
        <v>47</v>
      </c>
      <c r="Q3" s="19" t="s">
        <v>48</v>
      </c>
      <c r="R3" s="15" t="s">
        <v>48</v>
      </c>
      <c r="S3" s="19" t="s">
        <v>34</v>
      </c>
      <c r="T3" s="15" t="s">
        <v>49</v>
      </c>
      <c r="U3" s="19" t="s">
        <v>40</v>
      </c>
      <c r="V3" s="15" t="s">
        <v>40</v>
      </c>
      <c r="W3" s="15" t="s">
        <v>33</v>
      </c>
      <c r="X3" s="15" t="s">
        <v>34</v>
      </c>
    </row>
    <row r="4" spans="1:24" ht="30" x14ac:dyDescent="0.25">
      <c r="A4" s="1" t="s">
        <v>0</v>
      </c>
      <c r="B4" s="10" t="s">
        <v>50</v>
      </c>
      <c r="C4" s="1" t="s">
        <v>0</v>
      </c>
      <c r="D4" s="1" t="s">
        <v>0</v>
      </c>
      <c r="E4" s="8" t="s">
        <v>51</v>
      </c>
      <c r="F4" s="1" t="s">
        <v>0</v>
      </c>
      <c r="G4" s="8" t="s">
        <v>52</v>
      </c>
      <c r="H4" s="1" t="s">
        <v>0</v>
      </c>
      <c r="I4" s="1" t="s">
        <v>0</v>
      </c>
      <c r="J4" s="1" t="s">
        <v>0</v>
      </c>
      <c r="M4" s="19" t="s">
        <v>33</v>
      </c>
      <c r="N4" s="19" t="s">
        <v>33</v>
      </c>
      <c r="O4" s="15" t="s">
        <v>38</v>
      </c>
      <c r="P4" s="15" t="s">
        <v>35</v>
      </c>
      <c r="Q4" s="18" t="s">
        <v>0</v>
      </c>
      <c r="R4" s="15" t="s">
        <v>53</v>
      </c>
      <c r="S4" s="19" t="s">
        <v>54</v>
      </c>
      <c r="T4" s="15" t="s">
        <v>55</v>
      </c>
      <c r="U4" s="18" t="s">
        <v>0</v>
      </c>
      <c r="V4" s="15" t="s">
        <v>33</v>
      </c>
      <c r="W4" s="15" t="s">
        <v>34</v>
      </c>
      <c r="X4" s="15" t="s">
        <v>33</v>
      </c>
    </row>
    <row r="5" spans="1:24" ht="30" x14ac:dyDescent="0.25">
      <c r="A5" s="1" t="s">
        <v>0</v>
      </c>
      <c r="B5" s="10" t="s">
        <v>56</v>
      </c>
      <c r="C5" s="1" t="s">
        <v>0</v>
      </c>
      <c r="D5" s="1" t="s">
        <v>0</v>
      </c>
      <c r="E5" s="8" t="s">
        <v>57</v>
      </c>
      <c r="F5" s="1" t="s">
        <v>0</v>
      </c>
      <c r="G5" s="1" t="s">
        <v>0</v>
      </c>
      <c r="H5" s="1" t="s">
        <v>0</v>
      </c>
      <c r="I5" s="1" t="s">
        <v>0</v>
      </c>
      <c r="J5" s="1" t="s">
        <v>0</v>
      </c>
      <c r="M5" s="19" t="s">
        <v>58</v>
      </c>
      <c r="N5" s="19" t="s">
        <v>55</v>
      </c>
      <c r="O5" s="15" t="s">
        <v>47</v>
      </c>
      <c r="P5" s="18" t="s">
        <v>0</v>
      </c>
      <c r="Q5" s="18" t="s">
        <v>0</v>
      </c>
      <c r="R5" s="15" t="s">
        <v>59</v>
      </c>
      <c r="S5" s="18" t="s">
        <v>0</v>
      </c>
      <c r="T5" s="15" t="s">
        <v>53</v>
      </c>
      <c r="U5" s="18" t="s">
        <v>0</v>
      </c>
      <c r="V5" s="15" t="s">
        <v>38</v>
      </c>
      <c r="W5" s="15" t="s">
        <v>47</v>
      </c>
      <c r="X5" s="15" t="s">
        <v>60</v>
      </c>
    </row>
    <row r="6" spans="1:24" ht="30" x14ac:dyDescent="0.25">
      <c r="B6" s="10" t="s">
        <v>17</v>
      </c>
      <c r="C6" s="1" t="s">
        <v>0</v>
      </c>
      <c r="D6" s="1" t="s">
        <v>0</v>
      </c>
      <c r="E6" s="8" t="s">
        <v>61</v>
      </c>
      <c r="F6" s="1" t="s">
        <v>0</v>
      </c>
      <c r="G6" s="1" t="s">
        <v>0</v>
      </c>
      <c r="H6" s="1" t="s">
        <v>0</v>
      </c>
      <c r="I6" s="1" t="s">
        <v>0</v>
      </c>
      <c r="J6" s="1" t="s">
        <v>0</v>
      </c>
      <c r="N6" s="19" t="s">
        <v>60</v>
      </c>
      <c r="O6" s="15" t="s">
        <v>62</v>
      </c>
      <c r="P6" s="18" t="s">
        <v>0</v>
      </c>
      <c r="Q6" s="18" t="s">
        <v>0</v>
      </c>
      <c r="R6" s="18" t="s">
        <v>0</v>
      </c>
      <c r="S6" s="18" t="s">
        <v>0</v>
      </c>
      <c r="T6" s="18" t="s">
        <v>0</v>
      </c>
      <c r="U6" s="18" t="s">
        <v>0</v>
      </c>
      <c r="V6" s="15" t="s">
        <v>46</v>
      </c>
      <c r="W6" s="15" t="s">
        <v>63</v>
      </c>
      <c r="X6" s="15" t="s">
        <v>64</v>
      </c>
    </row>
    <row r="7" spans="1:24" x14ac:dyDescent="0.25">
      <c r="B7" s="10" t="s">
        <v>29</v>
      </c>
      <c r="C7" s="1" t="s">
        <v>0</v>
      </c>
      <c r="D7" s="1" t="s">
        <v>0</v>
      </c>
      <c r="E7" s="8" t="s">
        <v>65</v>
      </c>
      <c r="F7" s="1" t="s">
        <v>0</v>
      </c>
      <c r="G7" s="1" t="s">
        <v>0</v>
      </c>
      <c r="H7" s="1" t="s">
        <v>0</v>
      </c>
      <c r="I7" s="1" t="s">
        <v>0</v>
      </c>
      <c r="J7" s="1" t="s">
        <v>0</v>
      </c>
      <c r="M7" s="18" t="s">
        <v>0</v>
      </c>
      <c r="N7" s="18" t="s">
        <v>0</v>
      </c>
      <c r="O7" s="15" t="s">
        <v>66</v>
      </c>
      <c r="P7" s="18" t="s">
        <v>0</v>
      </c>
      <c r="Q7" s="18" t="s">
        <v>0</v>
      </c>
      <c r="R7" s="18" t="s">
        <v>0</v>
      </c>
      <c r="S7" s="18" t="s">
        <v>0</v>
      </c>
      <c r="T7" s="18" t="s">
        <v>0</v>
      </c>
      <c r="U7" s="18" t="s">
        <v>0</v>
      </c>
      <c r="V7" s="18" t="s">
        <v>0</v>
      </c>
      <c r="W7" s="18" t="s">
        <v>0</v>
      </c>
      <c r="X7" s="18" t="s">
        <v>0</v>
      </c>
    </row>
    <row r="8" spans="1:24" x14ac:dyDescent="0.25">
      <c r="B8" s="10" t="s">
        <v>30</v>
      </c>
      <c r="C8" s="1" t="s">
        <v>0</v>
      </c>
      <c r="D8" s="1" t="s">
        <v>0</v>
      </c>
      <c r="E8" s="8" t="s">
        <v>67</v>
      </c>
      <c r="F8" s="1" t="s">
        <v>0</v>
      </c>
      <c r="G8" s="1" t="s">
        <v>0</v>
      </c>
      <c r="H8" s="1" t="s">
        <v>0</v>
      </c>
      <c r="I8" s="1" t="s">
        <v>0</v>
      </c>
      <c r="J8" s="1" t="s">
        <v>0</v>
      </c>
    </row>
    <row r="9" spans="1:24" x14ac:dyDescent="0.25">
      <c r="B9" s="14" t="s">
        <v>31</v>
      </c>
      <c r="C9" s="1" t="s">
        <v>0</v>
      </c>
      <c r="D9" s="1" t="s">
        <v>0</v>
      </c>
      <c r="E9" s="8" t="s">
        <v>68</v>
      </c>
      <c r="F9" s="1" t="s">
        <v>0</v>
      </c>
      <c r="G9" s="1" t="s">
        <v>0</v>
      </c>
      <c r="H9" s="1" t="s">
        <v>0</v>
      </c>
      <c r="I9" s="1" t="s">
        <v>0</v>
      </c>
      <c r="J9" s="1" t="s">
        <v>0</v>
      </c>
    </row>
    <row r="10" spans="1:24" x14ac:dyDescent="0.25">
      <c r="B10" s="1" t="s">
        <v>0</v>
      </c>
      <c r="C10" s="1" t="s">
        <v>0</v>
      </c>
      <c r="D10" s="1" t="s">
        <v>0</v>
      </c>
      <c r="E10" s="1" t="s">
        <v>0</v>
      </c>
      <c r="F10" s="1" t="s">
        <v>0</v>
      </c>
      <c r="G10" s="1" t="s">
        <v>0</v>
      </c>
      <c r="H10" s="1" t="s">
        <v>0</v>
      </c>
      <c r="I10" s="1" t="s">
        <v>0</v>
      </c>
      <c r="J10" s="1" t="s">
        <v>0</v>
      </c>
    </row>
    <row r="11" spans="1:24" x14ac:dyDescent="0.25">
      <c r="B11" s="1" t="s">
        <v>0</v>
      </c>
      <c r="C11" s="1" t="s">
        <v>0</v>
      </c>
      <c r="D11" s="1" t="s">
        <v>0</v>
      </c>
      <c r="E11" s="1" t="s">
        <v>0</v>
      </c>
      <c r="F11" s="1" t="s">
        <v>0</v>
      </c>
      <c r="G11" s="1" t="s">
        <v>0</v>
      </c>
      <c r="H11" s="1" t="s">
        <v>0</v>
      </c>
      <c r="I11" s="1" t="s">
        <v>0</v>
      </c>
      <c r="J11" s="1" t="s">
        <v>0</v>
      </c>
    </row>
    <row r="12" spans="1:24" x14ac:dyDescent="0.25">
      <c r="B12" s="1" t="s">
        <v>0</v>
      </c>
      <c r="D12" s="1" t="s">
        <v>0</v>
      </c>
      <c r="E12" s="1" t="s">
        <v>0</v>
      </c>
      <c r="F12" s="1" t="s">
        <v>0</v>
      </c>
      <c r="G12" s="1" t="s">
        <v>0</v>
      </c>
      <c r="H12" s="1" t="s">
        <v>0</v>
      </c>
      <c r="I12" s="1" t="s">
        <v>0</v>
      </c>
      <c r="J12" s="1" t="s">
        <v>0</v>
      </c>
    </row>
    <row r="13" spans="1:24" ht="30" x14ac:dyDescent="0.25">
      <c r="B13" s="7" t="s">
        <v>69</v>
      </c>
      <c r="C13" s="7" t="s">
        <v>70</v>
      </c>
      <c r="D13" s="7" t="s">
        <v>71</v>
      </c>
      <c r="E13" s="7" t="s">
        <v>72</v>
      </c>
      <c r="F13" s="7" t="s">
        <v>73</v>
      </c>
      <c r="G13" s="7" t="s">
        <v>74</v>
      </c>
      <c r="H13" s="1" t="s">
        <v>0</v>
      </c>
      <c r="K13" s="18"/>
      <c r="L13" s="18"/>
      <c r="W13" s="1"/>
      <c r="X13" s="1"/>
    </row>
    <row r="14" spans="1:24" ht="45" x14ac:dyDescent="0.25">
      <c r="B14" s="8" t="s">
        <v>75</v>
      </c>
      <c r="C14" s="10" t="s">
        <v>76</v>
      </c>
      <c r="D14" s="8" t="s">
        <v>77</v>
      </c>
      <c r="E14" s="15" t="s">
        <v>78</v>
      </c>
      <c r="F14" s="15" t="s">
        <v>79</v>
      </c>
      <c r="G14" s="16" t="s">
        <v>80</v>
      </c>
      <c r="H14" s="1" t="s">
        <v>0</v>
      </c>
      <c r="K14" s="18"/>
      <c r="L14" s="18"/>
      <c r="W14" s="1"/>
      <c r="X14" s="1"/>
    </row>
    <row r="15" spans="1:24" ht="105" x14ac:dyDescent="0.25">
      <c r="A15" s="1" t="s">
        <v>0</v>
      </c>
      <c r="B15" s="8" t="s">
        <v>81</v>
      </c>
      <c r="C15" s="10" t="s">
        <v>82</v>
      </c>
      <c r="D15" s="8" t="s">
        <v>83</v>
      </c>
      <c r="E15" s="15" t="s">
        <v>84</v>
      </c>
      <c r="F15" s="15" t="s">
        <v>85</v>
      </c>
      <c r="G15" s="16" t="s">
        <v>86</v>
      </c>
      <c r="H15" s="1" t="s">
        <v>0</v>
      </c>
      <c r="K15" s="18"/>
      <c r="L15" s="18"/>
      <c r="W15" s="1"/>
      <c r="X15" s="1"/>
    </row>
    <row r="16" spans="1:24" ht="60" x14ac:dyDescent="0.25">
      <c r="A16" s="1" t="s">
        <v>0</v>
      </c>
      <c r="B16" s="8" t="s">
        <v>87</v>
      </c>
      <c r="C16" s="10" t="s">
        <v>88</v>
      </c>
      <c r="D16" s="8" t="s">
        <v>89</v>
      </c>
      <c r="F16" s="15" t="s">
        <v>90</v>
      </c>
      <c r="G16" s="16" t="s">
        <v>91</v>
      </c>
      <c r="H16" s="1" t="s">
        <v>0</v>
      </c>
      <c r="K16" s="18"/>
      <c r="L16" s="18"/>
      <c r="W16" s="1"/>
      <c r="X16" s="1"/>
    </row>
    <row r="17" spans="1:8" ht="60" x14ac:dyDescent="0.25">
      <c r="A17" s="1" t="s">
        <v>0</v>
      </c>
      <c r="B17" s="8" t="s">
        <v>92</v>
      </c>
      <c r="C17" s="8" t="s">
        <v>93</v>
      </c>
      <c r="D17" s="8" t="s">
        <v>94</v>
      </c>
      <c r="F17" s="1" t="s">
        <v>0</v>
      </c>
      <c r="G17" s="1" t="s">
        <v>0</v>
      </c>
      <c r="H17" s="1" t="s">
        <v>0</v>
      </c>
    </row>
    <row r="18" spans="1:8" ht="75" x14ac:dyDescent="0.25">
      <c r="A18" s="1" t="s">
        <v>0</v>
      </c>
      <c r="B18" s="8" t="s">
        <v>95</v>
      </c>
      <c r="C18" s="10" t="s">
        <v>96</v>
      </c>
      <c r="D18" s="8" t="s">
        <v>97</v>
      </c>
      <c r="F18" s="1" t="s">
        <v>0</v>
      </c>
      <c r="G18" s="1" t="s">
        <v>0</v>
      </c>
      <c r="H18" s="1" t="s">
        <v>0</v>
      </c>
    </row>
    <row r="19" spans="1:8" ht="60" x14ac:dyDescent="0.25">
      <c r="A19" s="1" t="s">
        <v>0</v>
      </c>
      <c r="B19" s="1" t="s">
        <v>0</v>
      </c>
      <c r="C19" s="10" t="s">
        <v>98</v>
      </c>
      <c r="D19" s="8" t="s">
        <v>99</v>
      </c>
      <c r="F19" s="1" t="s">
        <v>0</v>
      </c>
      <c r="G19" s="1" t="s">
        <v>0</v>
      </c>
      <c r="H19" s="1" t="s">
        <v>0</v>
      </c>
    </row>
    <row r="20" spans="1:8" ht="60" x14ac:dyDescent="0.25">
      <c r="A20" s="1" t="s">
        <v>0</v>
      </c>
      <c r="B20" s="1" t="s">
        <v>0</v>
      </c>
      <c r="C20" s="10" t="s">
        <v>100</v>
      </c>
      <c r="D20" s="8" t="s">
        <v>101</v>
      </c>
      <c r="F20" s="1" t="s">
        <v>0</v>
      </c>
      <c r="G20" s="1" t="s">
        <v>0</v>
      </c>
      <c r="H20" s="1" t="s">
        <v>0</v>
      </c>
    </row>
    <row r="21" spans="1:8" ht="60" x14ac:dyDescent="0.25">
      <c r="A21" s="1" t="s">
        <v>0</v>
      </c>
      <c r="B21" s="1" t="s">
        <v>0</v>
      </c>
      <c r="C21" s="10" t="s">
        <v>102</v>
      </c>
      <c r="D21" s="8" t="s">
        <v>103</v>
      </c>
      <c r="F21" s="1" t="s">
        <v>0</v>
      </c>
      <c r="G21" s="1" t="s">
        <v>0</v>
      </c>
      <c r="H21" s="1" t="s">
        <v>0</v>
      </c>
    </row>
    <row r="22" spans="1:8" ht="75" x14ac:dyDescent="0.25">
      <c r="A22" s="1" t="s">
        <v>0</v>
      </c>
      <c r="B22" s="1" t="s">
        <v>0</v>
      </c>
      <c r="C22" s="10" t="s">
        <v>104</v>
      </c>
      <c r="D22" s="8" t="s">
        <v>105</v>
      </c>
      <c r="F22" s="1" t="s">
        <v>0</v>
      </c>
      <c r="G22" s="1" t="s">
        <v>0</v>
      </c>
      <c r="H22" s="1" t="s">
        <v>0</v>
      </c>
    </row>
    <row r="23" spans="1:8" ht="60" x14ac:dyDescent="0.25">
      <c r="A23" s="1" t="s">
        <v>0</v>
      </c>
      <c r="B23" s="1" t="s">
        <v>0</v>
      </c>
      <c r="C23" s="10" t="s">
        <v>106</v>
      </c>
      <c r="D23" s="8" t="s">
        <v>107</v>
      </c>
      <c r="F23" s="1" t="s">
        <v>0</v>
      </c>
      <c r="G23" s="1" t="s">
        <v>0</v>
      </c>
      <c r="H23" s="1" t="s">
        <v>0</v>
      </c>
    </row>
    <row r="24" spans="1:8" ht="114" customHeight="1" x14ac:dyDescent="0.25">
      <c r="A24" s="1" t="s">
        <v>0</v>
      </c>
      <c r="B24" s="1" t="s">
        <v>0</v>
      </c>
      <c r="C24" s="10" t="s">
        <v>108</v>
      </c>
      <c r="D24" s="8" t="s">
        <v>109</v>
      </c>
      <c r="F24" s="1" t="s">
        <v>0</v>
      </c>
      <c r="G24" s="1" t="s">
        <v>0</v>
      </c>
      <c r="H24" s="1" t="s">
        <v>0</v>
      </c>
    </row>
    <row r="25" spans="1:8" ht="70.5" customHeight="1" x14ac:dyDescent="0.25">
      <c r="C25" s="10" t="s">
        <v>110</v>
      </c>
      <c r="D25" s="8" t="s">
        <v>111</v>
      </c>
      <c r="F25" s="1" t="s">
        <v>0</v>
      </c>
      <c r="G25" s="1" t="s">
        <v>0</v>
      </c>
      <c r="H25" s="1" t="s">
        <v>0</v>
      </c>
    </row>
    <row r="26" spans="1:8" ht="60" x14ac:dyDescent="0.25">
      <c r="C26" s="10" t="s">
        <v>112</v>
      </c>
      <c r="D26" s="8" t="s">
        <v>113</v>
      </c>
      <c r="F26" s="1" t="s">
        <v>0</v>
      </c>
      <c r="G26" s="1" t="s">
        <v>0</v>
      </c>
      <c r="H26" s="1" t="s">
        <v>0</v>
      </c>
    </row>
    <row r="27" spans="1:8" ht="75" x14ac:dyDescent="0.25">
      <c r="C27" s="10" t="s">
        <v>114</v>
      </c>
      <c r="D27" s="8" t="s">
        <v>115</v>
      </c>
      <c r="E27" s="1" t="s">
        <v>0</v>
      </c>
      <c r="F27" s="1" t="s">
        <v>0</v>
      </c>
      <c r="G27" s="1" t="s">
        <v>0</v>
      </c>
      <c r="H27" s="1" t="s">
        <v>0</v>
      </c>
    </row>
    <row r="28" spans="1:8" ht="89.25" customHeight="1" x14ac:dyDescent="0.25">
      <c r="C28" s="10" t="s">
        <v>116</v>
      </c>
      <c r="D28" s="8" t="s">
        <v>117</v>
      </c>
      <c r="E28" s="1" t="s">
        <v>0</v>
      </c>
      <c r="F28" s="1" t="s">
        <v>0</v>
      </c>
      <c r="G28" s="1" t="s">
        <v>0</v>
      </c>
      <c r="H28" s="1" t="s">
        <v>0</v>
      </c>
    </row>
    <row r="29" spans="1:8" ht="30" x14ac:dyDescent="0.25">
      <c r="C29" s="10" t="s">
        <v>118</v>
      </c>
      <c r="D29" s="8" t="s">
        <v>119</v>
      </c>
      <c r="E29" s="1" t="s">
        <v>0</v>
      </c>
      <c r="F29" s="1" t="s">
        <v>0</v>
      </c>
      <c r="G29" s="1" t="s">
        <v>0</v>
      </c>
      <c r="H29" s="1" t="s">
        <v>0</v>
      </c>
    </row>
    <row r="30" spans="1:8" x14ac:dyDescent="0.25">
      <c r="C30" s="10" t="s">
        <v>120</v>
      </c>
      <c r="D30" s="1" t="s">
        <v>0</v>
      </c>
      <c r="E30" s="1" t="s">
        <v>0</v>
      </c>
      <c r="F30" s="1" t="s">
        <v>0</v>
      </c>
      <c r="G30" s="1" t="s">
        <v>0</v>
      </c>
      <c r="H30" s="1" t="s">
        <v>0</v>
      </c>
    </row>
    <row r="31" spans="1:8" x14ac:dyDescent="0.25">
      <c r="C31" s="10" t="s">
        <v>121</v>
      </c>
      <c r="D31" s="1" t="s">
        <v>0</v>
      </c>
      <c r="E31" s="1" t="s">
        <v>0</v>
      </c>
      <c r="F31" s="1" t="s">
        <v>0</v>
      </c>
      <c r="G31" s="1" t="s">
        <v>0</v>
      </c>
      <c r="H31" s="1" t="s">
        <v>0</v>
      </c>
    </row>
    <row r="32" spans="1:8" x14ac:dyDescent="0.25">
      <c r="C32" s="10" t="s">
        <v>122</v>
      </c>
      <c r="D32" s="1" t="s">
        <v>0</v>
      </c>
      <c r="E32" s="1" t="s">
        <v>0</v>
      </c>
      <c r="F32" s="1" t="s">
        <v>0</v>
      </c>
      <c r="G32" s="1" t="s">
        <v>0</v>
      </c>
      <c r="H32" s="1" t="s">
        <v>0</v>
      </c>
    </row>
    <row r="33" spans="3:8" x14ac:dyDescent="0.25">
      <c r="C33" s="10" t="s">
        <v>123</v>
      </c>
      <c r="D33" s="1" t="s">
        <v>0</v>
      </c>
      <c r="E33" s="1" t="s">
        <v>0</v>
      </c>
      <c r="F33" s="1" t="s">
        <v>0</v>
      </c>
      <c r="G33" s="1" t="s">
        <v>0</v>
      </c>
      <c r="H33" s="1" t="s">
        <v>0</v>
      </c>
    </row>
    <row r="34" spans="3:8" x14ac:dyDescent="0.25">
      <c r="C34" s="10" t="s">
        <v>124</v>
      </c>
      <c r="D34" s="1" t="s">
        <v>0</v>
      </c>
      <c r="E34" s="1" t="s">
        <v>0</v>
      </c>
      <c r="F34" s="1" t="s">
        <v>0</v>
      </c>
      <c r="G34" s="1" t="s">
        <v>0</v>
      </c>
      <c r="H34" s="1" t="s">
        <v>0</v>
      </c>
    </row>
    <row r="35" spans="3:8" ht="45" x14ac:dyDescent="0.25">
      <c r="C35" s="10" t="s">
        <v>125</v>
      </c>
    </row>
    <row r="36" spans="3:8" ht="30" x14ac:dyDescent="0.25">
      <c r="C36" s="10" t="s">
        <v>126</v>
      </c>
    </row>
    <row r="37" spans="3:8" ht="45" x14ac:dyDescent="0.25">
      <c r="C37" s="10" t="s">
        <v>127</v>
      </c>
    </row>
    <row r="38" spans="3:8" ht="30" x14ac:dyDescent="0.25">
      <c r="C38" s="10" t="s">
        <v>128</v>
      </c>
    </row>
    <row r="39" spans="3:8" ht="45" x14ac:dyDescent="0.25">
      <c r="C39" s="10" t="s">
        <v>129</v>
      </c>
    </row>
    <row r="40" spans="3:8" x14ac:dyDescent="0.25">
      <c r="C40" s="10" t="s">
        <v>122</v>
      </c>
    </row>
    <row r="41" spans="3:8" x14ac:dyDescent="0.25">
      <c r="C41" s="10" t="s">
        <v>119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2E9D0-DB2D-4995-9A6F-471511D7640C}">
  <dimension ref="B1:AK6"/>
  <sheetViews>
    <sheetView topLeftCell="K1" zoomScale="120" zoomScaleNormal="120" workbookViewId="0">
      <pane ySplit="5" topLeftCell="A6" activePane="bottomLeft" state="frozen"/>
      <selection activeCell="S1" sqref="S1"/>
      <selection pane="bottomLeft" activeCell="L6" sqref="L6"/>
    </sheetView>
  </sheetViews>
  <sheetFormatPr baseColWidth="10" defaultColWidth="11.42578125" defaultRowHeight="15.75" x14ac:dyDescent="0.25"/>
  <cols>
    <col min="1" max="1" width="4.28515625" style="2" customWidth="1"/>
    <col min="2" max="2" width="28.42578125" style="2" customWidth="1"/>
    <col min="3" max="3" width="25.7109375" style="2" bestFit="1" customWidth="1"/>
    <col min="4" max="4" width="27" style="2" customWidth="1"/>
    <col min="5" max="5" width="28.85546875" style="2" customWidth="1"/>
    <col min="6" max="6" width="30.7109375" style="2" customWidth="1"/>
    <col min="7" max="7" width="19.85546875" style="2" bestFit="1" customWidth="1"/>
    <col min="8" max="8" width="19.85546875" style="2" customWidth="1"/>
    <col min="9" max="9" width="19.140625" style="4" customWidth="1"/>
    <col min="10" max="10" width="31.85546875" style="3" customWidth="1"/>
    <col min="11" max="11" width="21.28515625" style="3" customWidth="1"/>
    <col min="12" max="12" width="73.140625" style="2" customWidth="1"/>
    <col min="13" max="13" width="33.85546875" style="6" customWidth="1"/>
    <col min="14" max="14" width="25.7109375" style="6" customWidth="1"/>
    <col min="15" max="15" width="59.85546875" style="6" customWidth="1"/>
    <col min="16" max="16" width="29.7109375" style="2" bestFit="1" customWidth="1"/>
    <col min="17" max="17" width="44.42578125" style="6" bestFit="1" customWidth="1"/>
    <col min="18" max="18" width="29.42578125" style="2" bestFit="1" customWidth="1"/>
    <col min="19" max="19" width="27.42578125" style="2" bestFit="1" customWidth="1"/>
    <col min="20" max="20" width="20.7109375" style="2" bestFit="1" customWidth="1"/>
    <col min="21" max="21" width="18.42578125" style="2" bestFit="1" customWidth="1"/>
    <col min="22" max="22" width="29.7109375" style="2" bestFit="1" customWidth="1"/>
    <col min="23" max="23" width="16.42578125" style="2" bestFit="1" customWidth="1"/>
    <col min="24" max="24" width="20.7109375" style="2" customWidth="1"/>
    <col min="25" max="25" width="8" style="2" bestFit="1" customWidth="1"/>
    <col min="26" max="26" width="7.7109375" style="2" bestFit="1" customWidth="1"/>
    <col min="27" max="27" width="8.85546875" style="2" bestFit="1" customWidth="1"/>
    <col min="28" max="28" width="8.7109375" style="2" bestFit="1" customWidth="1"/>
    <col min="29" max="29" width="8.140625" style="2" bestFit="1" customWidth="1"/>
    <col min="30" max="30" width="8.85546875" style="2" bestFit="1" customWidth="1"/>
    <col min="31" max="31" width="8.28515625" style="2" bestFit="1" customWidth="1"/>
    <col min="32" max="32" width="8" style="2" bestFit="1" customWidth="1"/>
    <col min="33" max="33" width="7.85546875" style="2" bestFit="1" customWidth="1"/>
    <col min="34" max="34" width="8.42578125" style="2" bestFit="1" customWidth="1"/>
    <col min="35" max="35" width="8" style="2" bestFit="1" customWidth="1"/>
    <col min="36" max="36" width="8.42578125" style="2" bestFit="1" customWidth="1"/>
    <col min="37" max="37" width="10" style="2" bestFit="1" customWidth="1"/>
    <col min="38" max="16384" width="11.42578125" style="2"/>
  </cols>
  <sheetData>
    <row r="1" spans="2:37" ht="46.5" customHeight="1" thickBot="1" x14ac:dyDescent="0.3">
      <c r="B1" s="27" t="s">
        <v>130</v>
      </c>
      <c r="C1" s="28"/>
      <c r="D1" s="28"/>
      <c r="E1" s="30"/>
      <c r="F1" s="29"/>
      <c r="G1" s="29"/>
      <c r="H1" s="46"/>
      <c r="I1" s="6"/>
      <c r="J1" s="6"/>
      <c r="K1" s="6"/>
      <c r="L1" s="6"/>
    </row>
    <row r="2" spans="2:37" ht="16.5" thickBot="1" x14ac:dyDescent="0.3"/>
    <row r="3" spans="2:37" ht="16.5" customHeight="1" thickBot="1" x14ac:dyDescent="0.3">
      <c r="B3" s="27" t="s">
        <v>131</v>
      </c>
      <c r="C3" s="28"/>
      <c r="D3" s="28"/>
      <c r="E3" s="30"/>
      <c r="F3" s="29"/>
      <c r="G3" s="29"/>
      <c r="H3" s="29"/>
      <c r="I3" s="20" t="s">
        <v>132</v>
      </c>
      <c r="J3" s="21"/>
      <c r="K3" s="20" t="s">
        <v>133</v>
      </c>
      <c r="L3" s="23"/>
      <c r="M3" s="35" t="s">
        <v>134</v>
      </c>
      <c r="N3" s="22"/>
      <c r="O3" s="27" t="s">
        <v>135</v>
      </c>
      <c r="P3" s="28"/>
      <c r="Q3" s="42"/>
      <c r="R3" s="20" t="s">
        <v>136</v>
      </c>
      <c r="S3" s="23"/>
      <c r="T3" s="22"/>
      <c r="U3" s="22"/>
      <c r="V3" s="27" t="s">
        <v>137</v>
      </c>
      <c r="W3" s="20" t="s">
        <v>138</v>
      </c>
      <c r="X3" s="21"/>
      <c r="Y3" s="21"/>
      <c r="Z3" s="21"/>
      <c r="AA3" s="21"/>
      <c r="AB3" s="21"/>
      <c r="AC3" s="21"/>
      <c r="AD3" s="21"/>
      <c r="AE3" s="21"/>
      <c r="AF3" s="21"/>
      <c r="AG3" s="21"/>
      <c r="AH3" s="21"/>
      <c r="AI3" s="21"/>
      <c r="AJ3" s="21"/>
      <c r="AK3" s="39"/>
    </row>
    <row r="4" spans="2:37" ht="16.5" customHeight="1" thickBot="1" x14ac:dyDescent="0.3">
      <c r="B4" s="31" t="s">
        <v>139</v>
      </c>
      <c r="C4" s="32"/>
      <c r="D4" s="32"/>
      <c r="E4" s="30"/>
      <c r="F4" s="29"/>
      <c r="G4" s="29"/>
      <c r="H4" s="29"/>
      <c r="I4" s="24" t="s">
        <v>140</v>
      </c>
      <c r="J4" s="25"/>
      <c r="K4" s="36"/>
      <c r="L4" s="36"/>
      <c r="M4" s="36"/>
      <c r="N4" s="37"/>
      <c r="O4" s="43" t="s">
        <v>141</v>
      </c>
      <c r="P4" s="44"/>
      <c r="Q4" s="45"/>
      <c r="R4" s="145" t="s">
        <v>142</v>
      </c>
      <c r="S4" s="145"/>
      <c r="T4" s="145"/>
      <c r="U4" s="38" t="s">
        <v>143</v>
      </c>
      <c r="V4" s="41" t="s">
        <v>144</v>
      </c>
      <c r="W4" s="24" t="s">
        <v>145</v>
      </c>
      <c r="X4" s="40"/>
      <c r="Y4" s="25"/>
      <c r="Z4" s="25"/>
      <c r="AA4" s="25"/>
      <c r="AB4" s="25"/>
      <c r="AC4" s="25"/>
      <c r="AD4" s="25"/>
      <c r="AE4" s="25"/>
      <c r="AF4" s="25"/>
      <c r="AG4" s="25"/>
      <c r="AH4" s="25"/>
      <c r="AI4" s="25"/>
      <c r="AJ4" s="25"/>
      <c r="AK4" s="37"/>
    </row>
    <row r="5" spans="2:37" ht="32.25" thickBot="1" x14ac:dyDescent="0.3">
      <c r="B5" s="34" t="s">
        <v>146</v>
      </c>
      <c r="C5" s="33" t="s">
        <v>1</v>
      </c>
      <c r="D5" s="33" t="s">
        <v>147</v>
      </c>
      <c r="E5" s="33" t="s">
        <v>148</v>
      </c>
      <c r="F5" s="33" t="s">
        <v>70</v>
      </c>
      <c r="G5" s="33" t="s">
        <v>149</v>
      </c>
      <c r="H5" s="33" t="s">
        <v>150</v>
      </c>
      <c r="I5" s="26" t="s">
        <v>151</v>
      </c>
      <c r="J5" s="26" t="s">
        <v>152</v>
      </c>
      <c r="K5" s="26" t="s">
        <v>153</v>
      </c>
      <c r="L5" s="26" t="s">
        <v>154</v>
      </c>
      <c r="M5" s="26" t="s">
        <v>72</v>
      </c>
      <c r="N5" s="26" t="s">
        <v>155</v>
      </c>
      <c r="O5" s="33" t="s">
        <v>156</v>
      </c>
      <c r="P5" s="33" t="s">
        <v>157</v>
      </c>
      <c r="Q5" s="33" t="s">
        <v>158</v>
      </c>
      <c r="R5" s="26" t="s">
        <v>159</v>
      </c>
      <c r="S5" s="26" t="s">
        <v>160</v>
      </c>
      <c r="T5" s="26" t="s">
        <v>161</v>
      </c>
      <c r="U5" s="26" t="s">
        <v>74</v>
      </c>
      <c r="V5" s="33" t="s">
        <v>162</v>
      </c>
      <c r="W5" s="26" t="s">
        <v>163</v>
      </c>
      <c r="X5" s="26" t="s">
        <v>164</v>
      </c>
      <c r="Y5" s="26" t="s">
        <v>165</v>
      </c>
      <c r="Z5" s="26" t="s">
        <v>166</v>
      </c>
      <c r="AA5" s="26" t="s">
        <v>167</v>
      </c>
      <c r="AB5" s="26" t="s">
        <v>168</v>
      </c>
      <c r="AC5" s="26" t="s">
        <v>169</v>
      </c>
      <c r="AD5" s="26" t="s">
        <v>170</v>
      </c>
      <c r="AE5" s="26" t="s">
        <v>171</v>
      </c>
      <c r="AF5" s="26" t="s">
        <v>172</v>
      </c>
      <c r="AG5" s="26" t="s">
        <v>173</v>
      </c>
      <c r="AH5" s="26" t="s">
        <v>174</v>
      </c>
      <c r="AI5" s="26" t="s">
        <v>175</v>
      </c>
      <c r="AJ5" s="26" t="s">
        <v>176</v>
      </c>
      <c r="AK5" s="26" t="s">
        <v>177</v>
      </c>
    </row>
    <row r="6" spans="2:37" ht="207.75" customHeight="1" x14ac:dyDescent="0.25">
      <c r="B6" s="5" t="s">
        <v>178</v>
      </c>
      <c r="C6" s="5" t="s">
        <v>179</v>
      </c>
      <c r="D6" s="5" t="s">
        <v>180</v>
      </c>
      <c r="E6" s="5" t="s">
        <v>181</v>
      </c>
      <c r="F6" s="5" t="s">
        <v>182</v>
      </c>
      <c r="G6" s="5" t="s">
        <v>183</v>
      </c>
      <c r="H6" s="47" t="s">
        <v>184</v>
      </c>
      <c r="I6" s="5" t="s">
        <v>185</v>
      </c>
      <c r="J6" s="5" t="s">
        <v>186</v>
      </c>
      <c r="K6" s="5" t="s">
        <v>187</v>
      </c>
      <c r="L6" s="5" t="s">
        <v>188</v>
      </c>
      <c r="M6" s="17" t="s">
        <v>189</v>
      </c>
      <c r="N6" s="17" t="s">
        <v>190</v>
      </c>
      <c r="O6" s="17" t="s">
        <v>191</v>
      </c>
      <c r="P6" s="5" t="s">
        <v>192</v>
      </c>
      <c r="Q6" s="17" t="s">
        <v>193</v>
      </c>
      <c r="R6" s="5" t="s">
        <v>194</v>
      </c>
      <c r="S6" s="5" t="s">
        <v>195</v>
      </c>
      <c r="T6" s="5" t="s">
        <v>196</v>
      </c>
      <c r="U6" s="5" t="s">
        <v>197</v>
      </c>
      <c r="V6" s="5" t="s">
        <v>198</v>
      </c>
      <c r="W6" s="5" t="s">
        <v>199</v>
      </c>
      <c r="X6" s="5" t="s">
        <v>200</v>
      </c>
      <c r="Y6" s="146" t="s">
        <v>201</v>
      </c>
      <c r="Z6" s="147"/>
      <c r="AA6" s="147"/>
      <c r="AB6" s="147"/>
      <c r="AC6" s="147"/>
      <c r="AD6" s="147"/>
      <c r="AE6" s="147"/>
      <c r="AF6" s="147"/>
      <c r="AG6" s="147"/>
      <c r="AH6" s="147"/>
      <c r="AI6" s="147"/>
      <c r="AJ6" s="148"/>
      <c r="AK6" s="5"/>
    </row>
  </sheetData>
  <autoFilter ref="B5:AK5" xr:uid="{7B744A37-D7B0-44C6-8425-6E86220B5F9D}"/>
  <mergeCells count="2">
    <mergeCell ref="R4:T4"/>
    <mergeCell ref="Y6:AJ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9738C-D866-43A0-8501-9D814BB75CD0}">
  <dimension ref="A1:CQ448"/>
  <sheetViews>
    <sheetView tabSelected="1" topLeftCell="BO1" zoomScale="59" zoomScaleNormal="59" workbookViewId="0">
      <pane ySplit="5" topLeftCell="A118" activePane="bottomLeft" state="frozen"/>
      <selection activeCell="S1" sqref="S1"/>
      <selection pane="bottomLeft" sqref="A1:XFD1048576"/>
    </sheetView>
  </sheetViews>
  <sheetFormatPr baseColWidth="10" defaultColWidth="11.42578125" defaultRowHeight="15.75" x14ac:dyDescent="0.25"/>
  <cols>
    <col min="1" max="1" width="4.28515625" style="75" customWidth="1"/>
    <col min="2" max="2" width="42" style="115" customWidth="1"/>
    <col min="3" max="3" width="27.42578125" style="115" customWidth="1"/>
    <col min="4" max="4" width="30.85546875" style="115" customWidth="1"/>
    <col min="5" max="5" width="45.140625" style="115" customWidth="1"/>
    <col min="6" max="6" width="56.85546875" style="115" customWidth="1"/>
    <col min="7" max="8" width="21" style="115" customWidth="1"/>
    <col min="9" max="9" width="10.140625" style="116" customWidth="1"/>
    <col min="10" max="10" width="37.42578125" style="117" customWidth="1"/>
    <col min="11" max="11" width="11.42578125" style="116" customWidth="1"/>
    <col min="12" max="12" width="73.140625" style="118" customWidth="1"/>
    <col min="13" max="13" width="21.42578125" style="119" customWidth="1"/>
    <col min="14" max="14" width="16.42578125" style="120" customWidth="1"/>
    <col min="15" max="15" width="36.7109375" style="118" customWidth="1"/>
    <col min="16" max="16" width="30.42578125" style="118" customWidth="1"/>
    <col min="17" max="17" width="11.42578125" style="118"/>
    <col min="18" max="18" width="32.42578125" style="118" customWidth="1"/>
    <col min="19" max="19" width="34.85546875" style="118" customWidth="1"/>
    <col min="20" max="20" width="41.28515625" style="118" customWidth="1"/>
    <col min="21" max="21" width="20.85546875" style="118" customWidth="1"/>
    <col min="22" max="22" width="22.28515625" style="118" hidden="1" customWidth="1"/>
    <col min="23" max="23" width="22.28515625" style="121" customWidth="1"/>
    <col min="24" max="24" width="22.28515625" style="119" customWidth="1"/>
    <col min="25" max="37" width="9" style="118" customWidth="1"/>
    <col min="38" max="38" width="14.5703125" style="75" customWidth="1"/>
    <col min="39" max="39" width="29.42578125" style="75" customWidth="1"/>
    <col min="40" max="40" width="29.140625" style="75" customWidth="1"/>
    <col min="41" max="43" width="14.5703125" style="75" customWidth="1"/>
    <col min="44" max="44" width="48.28515625" style="75" customWidth="1"/>
    <col min="45" max="45" width="35.5703125" style="75" customWidth="1"/>
    <col min="46" max="46" width="36.140625" style="75" customWidth="1"/>
    <col min="47" max="47" width="33.7109375" style="75" customWidth="1"/>
    <col min="48" max="48" width="14.5703125" style="75" customWidth="1"/>
    <col min="49" max="49" width="57" style="75" customWidth="1"/>
    <col min="50" max="53" width="14.5703125" style="75" customWidth="1"/>
    <col min="54" max="54" width="17.5703125" style="75" customWidth="1"/>
    <col min="55" max="55" width="53.85546875" style="75" customWidth="1"/>
    <col min="56" max="56" width="28.7109375" style="75" customWidth="1"/>
    <col min="57" max="57" width="20.5703125" style="75" customWidth="1"/>
    <col min="58" max="58" width="14.5703125" style="75" customWidth="1"/>
    <col min="59" max="59" width="25.140625" style="75" customWidth="1"/>
    <col min="60" max="60" width="42.140625" style="75" customWidth="1"/>
    <col min="61" max="66" width="14.5703125" style="75" customWidth="1"/>
    <col min="67" max="67" width="21.85546875" style="75" customWidth="1"/>
    <col min="68" max="76" width="14.5703125" style="75" customWidth="1"/>
    <col min="77" max="78" width="20.28515625" style="75" customWidth="1"/>
    <col min="79" max="79" width="21" style="75" customWidth="1"/>
    <col min="80" max="80" width="20.28515625" style="75" customWidth="1"/>
    <col min="81" max="81" width="23.42578125" style="75" customWidth="1"/>
    <col min="82" max="82" width="20.28515625" style="75" customWidth="1"/>
    <col min="83" max="83" width="20.85546875" style="75" customWidth="1"/>
    <col min="84" max="84" width="20.28515625" style="75" customWidth="1"/>
    <col min="85" max="85" width="21.140625" style="75" customWidth="1"/>
    <col min="86" max="95" width="11.42578125" style="75"/>
    <col min="96" max="16384" width="11.42578125" style="118"/>
  </cols>
  <sheetData>
    <row r="1" spans="2:85" ht="63" customHeight="1" x14ac:dyDescent="0.25">
      <c r="B1" s="73"/>
      <c r="C1" s="187" t="s">
        <v>202</v>
      </c>
      <c r="D1" s="187"/>
      <c r="E1" s="187"/>
      <c r="F1" s="187"/>
      <c r="G1" s="187"/>
      <c r="H1" s="187"/>
      <c r="I1" s="187"/>
      <c r="J1" s="187"/>
      <c r="K1" s="187"/>
      <c r="L1" s="187"/>
      <c r="M1" s="71" t="s">
        <v>203</v>
      </c>
      <c r="N1" s="74"/>
      <c r="O1" s="75"/>
      <c r="P1" s="75"/>
      <c r="Q1" s="75"/>
      <c r="R1" s="75"/>
      <c r="S1" s="75"/>
      <c r="T1" s="75"/>
      <c r="U1" s="75"/>
      <c r="V1" s="75"/>
      <c r="W1" s="76"/>
      <c r="X1" s="77"/>
      <c r="Y1" s="75"/>
      <c r="Z1" s="75"/>
      <c r="AA1" s="75"/>
      <c r="AB1" s="75"/>
      <c r="AC1" s="75"/>
      <c r="AD1" s="75"/>
      <c r="AE1" s="75"/>
      <c r="AF1" s="75"/>
      <c r="AG1" s="75"/>
      <c r="AH1" s="75"/>
      <c r="AI1" s="75"/>
      <c r="AJ1" s="75"/>
      <c r="AK1" s="75"/>
      <c r="AL1" s="172" t="s">
        <v>204</v>
      </c>
      <c r="AM1" s="173"/>
      <c r="AN1" s="174"/>
      <c r="AO1" s="172" t="s">
        <v>205</v>
      </c>
      <c r="AP1" s="173"/>
      <c r="AQ1" s="174"/>
      <c r="AR1" s="172" t="s">
        <v>206</v>
      </c>
      <c r="AS1" s="173"/>
      <c r="AT1" s="174"/>
      <c r="AU1" s="170" t="s">
        <v>207</v>
      </c>
      <c r="AV1" s="172" t="s">
        <v>208</v>
      </c>
      <c r="AW1" s="173"/>
      <c r="AX1" s="174"/>
      <c r="AY1" s="172" t="s">
        <v>209</v>
      </c>
      <c r="AZ1" s="173"/>
      <c r="BA1" s="174"/>
      <c r="BB1" s="172" t="s">
        <v>210</v>
      </c>
      <c r="BC1" s="173"/>
      <c r="BD1" s="174"/>
      <c r="BE1" s="170" t="s">
        <v>211</v>
      </c>
      <c r="BF1" s="172" t="s">
        <v>212</v>
      </c>
      <c r="BG1" s="173"/>
      <c r="BH1" s="174"/>
      <c r="BI1" s="172" t="s">
        <v>213</v>
      </c>
      <c r="BJ1" s="173"/>
      <c r="BK1" s="174"/>
      <c r="BL1" s="172" t="s">
        <v>214</v>
      </c>
      <c r="BM1" s="173"/>
      <c r="BN1" s="174"/>
      <c r="BO1" s="170" t="s">
        <v>215</v>
      </c>
      <c r="BP1" s="172" t="s">
        <v>216</v>
      </c>
      <c r="BQ1" s="173"/>
      <c r="BR1" s="174"/>
      <c r="BS1" s="172" t="s">
        <v>217</v>
      </c>
      <c r="BT1" s="173"/>
      <c r="BU1" s="174"/>
      <c r="BV1" s="172" t="s">
        <v>218</v>
      </c>
      <c r="BW1" s="173"/>
      <c r="BX1" s="174"/>
      <c r="BY1" s="170" t="s">
        <v>219</v>
      </c>
      <c r="BZ1" s="78"/>
      <c r="CA1" s="78"/>
      <c r="CB1" s="78"/>
      <c r="CC1" s="78"/>
      <c r="CD1" s="78"/>
      <c r="CE1" s="78"/>
      <c r="CF1" s="78"/>
      <c r="CG1" s="78"/>
    </row>
    <row r="2" spans="2:85" s="75" customFormat="1" ht="32.25" customHeight="1" thickBot="1" x14ac:dyDescent="0.3">
      <c r="B2" s="79"/>
      <c r="C2" s="79"/>
      <c r="D2" s="79"/>
      <c r="E2" s="79"/>
      <c r="F2" s="79"/>
      <c r="G2" s="79"/>
      <c r="H2" s="79"/>
      <c r="I2" s="61"/>
      <c r="J2" s="60"/>
      <c r="K2" s="61"/>
      <c r="M2" s="77"/>
      <c r="N2" s="74"/>
      <c r="W2" s="76"/>
      <c r="X2" s="77"/>
      <c r="AL2" s="175"/>
      <c r="AM2" s="176"/>
      <c r="AN2" s="177"/>
      <c r="AO2" s="175"/>
      <c r="AP2" s="176"/>
      <c r="AQ2" s="177"/>
      <c r="AR2" s="175"/>
      <c r="AS2" s="176"/>
      <c r="AT2" s="177"/>
      <c r="AU2" s="171"/>
      <c r="AV2" s="175"/>
      <c r="AW2" s="176"/>
      <c r="AX2" s="177"/>
      <c r="AY2" s="175"/>
      <c r="AZ2" s="176"/>
      <c r="BA2" s="177"/>
      <c r="BB2" s="175"/>
      <c r="BC2" s="176"/>
      <c r="BD2" s="177"/>
      <c r="BE2" s="171"/>
      <c r="BF2" s="175"/>
      <c r="BG2" s="176"/>
      <c r="BH2" s="177"/>
      <c r="BI2" s="175"/>
      <c r="BJ2" s="176"/>
      <c r="BK2" s="177"/>
      <c r="BL2" s="175"/>
      <c r="BM2" s="176"/>
      <c r="BN2" s="177"/>
      <c r="BO2" s="171"/>
      <c r="BP2" s="175"/>
      <c r="BQ2" s="176"/>
      <c r="BR2" s="177"/>
      <c r="BS2" s="175"/>
      <c r="BT2" s="176"/>
      <c r="BU2" s="177"/>
      <c r="BV2" s="175"/>
      <c r="BW2" s="176"/>
      <c r="BX2" s="177"/>
      <c r="BY2" s="171"/>
      <c r="BZ2" s="78"/>
      <c r="CA2" s="78"/>
      <c r="CB2" s="78"/>
      <c r="CC2" s="78"/>
      <c r="CD2" s="78"/>
      <c r="CE2" s="78"/>
      <c r="CF2" s="78"/>
      <c r="CG2" s="78"/>
    </row>
    <row r="3" spans="2:85" ht="45.75" customHeight="1" thickBot="1" x14ac:dyDescent="0.3">
      <c r="B3" s="178" t="s">
        <v>131</v>
      </c>
      <c r="C3" s="179"/>
      <c r="D3" s="179"/>
      <c r="E3" s="179"/>
      <c r="F3" s="179"/>
      <c r="G3" s="179"/>
      <c r="H3" s="180"/>
      <c r="I3" s="181" t="s">
        <v>132</v>
      </c>
      <c r="J3" s="182"/>
      <c r="K3" s="183" t="s">
        <v>133</v>
      </c>
      <c r="L3" s="183"/>
      <c r="M3" s="183" t="s">
        <v>134</v>
      </c>
      <c r="N3" s="185"/>
      <c r="O3" s="178" t="s">
        <v>135</v>
      </c>
      <c r="P3" s="179"/>
      <c r="Q3" s="180"/>
      <c r="R3" s="181" t="s">
        <v>136</v>
      </c>
      <c r="S3" s="188"/>
      <c r="T3" s="182"/>
      <c r="U3" s="189" t="s">
        <v>143</v>
      </c>
      <c r="V3" s="80" t="s">
        <v>137</v>
      </c>
      <c r="W3" s="191" t="s">
        <v>138</v>
      </c>
      <c r="X3" s="192"/>
      <c r="Y3" s="192"/>
      <c r="Z3" s="192"/>
      <c r="AA3" s="192"/>
      <c r="AB3" s="192"/>
      <c r="AC3" s="192"/>
      <c r="AD3" s="192"/>
      <c r="AE3" s="192"/>
      <c r="AF3" s="192"/>
      <c r="AG3" s="192"/>
      <c r="AH3" s="192"/>
      <c r="AI3" s="192"/>
      <c r="AJ3" s="192"/>
      <c r="AK3" s="193"/>
      <c r="AL3" s="166" t="s">
        <v>220</v>
      </c>
      <c r="AM3" s="168" t="s">
        <v>221</v>
      </c>
      <c r="AN3" s="162" t="s">
        <v>222</v>
      </c>
      <c r="AO3" s="166" t="s">
        <v>220</v>
      </c>
      <c r="AP3" s="168" t="s">
        <v>221</v>
      </c>
      <c r="AQ3" s="162" t="s">
        <v>222</v>
      </c>
      <c r="AR3" s="166" t="s">
        <v>220</v>
      </c>
      <c r="AS3" s="168" t="s">
        <v>221</v>
      </c>
      <c r="AT3" s="162" t="s">
        <v>222</v>
      </c>
      <c r="AU3" s="171"/>
      <c r="AV3" s="166" t="s">
        <v>220</v>
      </c>
      <c r="AW3" s="168" t="s">
        <v>221</v>
      </c>
      <c r="AX3" s="162" t="s">
        <v>222</v>
      </c>
      <c r="AY3" s="166" t="s">
        <v>220</v>
      </c>
      <c r="AZ3" s="168" t="s">
        <v>221</v>
      </c>
      <c r="BA3" s="162" t="s">
        <v>222</v>
      </c>
      <c r="BB3" s="166" t="s">
        <v>220</v>
      </c>
      <c r="BC3" s="168" t="s">
        <v>221</v>
      </c>
      <c r="BD3" s="162" t="s">
        <v>222</v>
      </c>
      <c r="BE3" s="171"/>
      <c r="BF3" s="166" t="s">
        <v>220</v>
      </c>
      <c r="BG3" s="168" t="s">
        <v>221</v>
      </c>
      <c r="BH3" s="162" t="s">
        <v>222</v>
      </c>
      <c r="BI3" s="166" t="s">
        <v>220</v>
      </c>
      <c r="BJ3" s="168" t="s">
        <v>221</v>
      </c>
      <c r="BK3" s="162" t="s">
        <v>222</v>
      </c>
      <c r="BL3" s="166" t="s">
        <v>220</v>
      </c>
      <c r="BM3" s="168" t="s">
        <v>221</v>
      </c>
      <c r="BN3" s="162" t="s">
        <v>222</v>
      </c>
      <c r="BO3" s="171"/>
      <c r="BP3" s="166" t="s">
        <v>220</v>
      </c>
      <c r="BQ3" s="168" t="s">
        <v>221</v>
      </c>
      <c r="BR3" s="162" t="s">
        <v>222</v>
      </c>
      <c r="BS3" s="166" t="s">
        <v>220</v>
      </c>
      <c r="BT3" s="168" t="s">
        <v>221</v>
      </c>
      <c r="BU3" s="162" t="s">
        <v>222</v>
      </c>
      <c r="BV3" s="166" t="s">
        <v>220</v>
      </c>
      <c r="BW3" s="168" t="s">
        <v>221</v>
      </c>
      <c r="BX3" s="162" t="s">
        <v>222</v>
      </c>
      <c r="BY3" s="171"/>
      <c r="BZ3" s="164" t="s">
        <v>223</v>
      </c>
      <c r="CA3" s="149" t="s">
        <v>224</v>
      </c>
      <c r="CB3" s="151" t="s">
        <v>225</v>
      </c>
      <c r="CC3" s="149" t="s">
        <v>226</v>
      </c>
      <c r="CD3" s="151" t="s">
        <v>227</v>
      </c>
      <c r="CE3" s="149" t="s">
        <v>228</v>
      </c>
      <c r="CF3" s="151" t="s">
        <v>229</v>
      </c>
      <c r="CG3" s="149" t="s">
        <v>230</v>
      </c>
    </row>
    <row r="4" spans="2:85" ht="16.5" customHeight="1" thickBot="1" x14ac:dyDescent="0.3">
      <c r="B4" s="153" t="s">
        <v>139</v>
      </c>
      <c r="C4" s="154"/>
      <c r="D4" s="154"/>
      <c r="E4" s="154"/>
      <c r="F4" s="154"/>
      <c r="G4" s="154"/>
      <c r="H4" s="155"/>
      <c r="I4" s="156" t="s">
        <v>140</v>
      </c>
      <c r="J4" s="157"/>
      <c r="K4" s="184"/>
      <c r="L4" s="184"/>
      <c r="M4" s="184"/>
      <c r="N4" s="186"/>
      <c r="O4" s="153" t="s">
        <v>141</v>
      </c>
      <c r="P4" s="154"/>
      <c r="Q4" s="155"/>
      <c r="R4" s="158" t="s">
        <v>142</v>
      </c>
      <c r="S4" s="158"/>
      <c r="T4" s="158"/>
      <c r="U4" s="190"/>
      <c r="V4" s="81" t="s">
        <v>144</v>
      </c>
      <c r="W4" s="159" t="s">
        <v>145</v>
      </c>
      <c r="X4" s="160"/>
      <c r="Y4" s="160"/>
      <c r="Z4" s="160"/>
      <c r="AA4" s="160"/>
      <c r="AB4" s="160"/>
      <c r="AC4" s="160"/>
      <c r="AD4" s="160"/>
      <c r="AE4" s="160"/>
      <c r="AF4" s="160"/>
      <c r="AG4" s="160"/>
      <c r="AH4" s="160"/>
      <c r="AI4" s="160"/>
      <c r="AJ4" s="160"/>
      <c r="AK4" s="161"/>
      <c r="AL4" s="167"/>
      <c r="AM4" s="169"/>
      <c r="AN4" s="163"/>
      <c r="AO4" s="167"/>
      <c r="AP4" s="169"/>
      <c r="AQ4" s="163"/>
      <c r="AR4" s="167"/>
      <c r="AS4" s="169"/>
      <c r="AT4" s="163"/>
      <c r="AU4" s="171"/>
      <c r="AV4" s="167"/>
      <c r="AW4" s="169"/>
      <c r="AX4" s="163"/>
      <c r="AY4" s="167"/>
      <c r="AZ4" s="169"/>
      <c r="BA4" s="163"/>
      <c r="BB4" s="167"/>
      <c r="BC4" s="169"/>
      <c r="BD4" s="163"/>
      <c r="BE4" s="171"/>
      <c r="BF4" s="167"/>
      <c r="BG4" s="169"/>
      <c r="BH4" s="163"/>
      <c r="BI4" s="167"/>
      <c r="BJ4" s="169"/>
      <c r="BK4" s="163"/>
      <c r="BL4" s="167"/>
      <c r="BM4" s="169"/>
      <c r="BN4" s="163"/>
      <c r="BO4" s="171"/>
      <c r="BP4" s="167"/>
      <c r="BQ4" s="169"/>
      <c r="BR4" s="163"/>
      <c r="BS4" s="167"/>
      <c r="BT4" s="169"/>
      <c r="BU4" s="163"/>
      <c r="BV4" s="167"/>
      <c r="BW4" s="169"/>
      <c r="BX4" s="163"/>
      <c r="BY4" s="171"/>
      <c r="BZ4" s="165"/>
      <c r="CA4" s="150"/>
      <c r="CB4" s="152"/>
      <c r="CC4" s="150"/>
      <c r="CD4" s="152"/>
      <c r="CE4" s="150"/>
      <c r="CF4" s="152"/>
      <c r="CG4" s="150"/>
    </row>
    <row r="5" spans="2:85" ht="48" customHeight="1" thickBot="1" x14ac:dyDescent="0.3">
      <c r="B5" s="82" t="s">
        <v>146</v>
      </c>
      <c r="C5" s="83" t="s">
        <v>1</v>
      </c>
      <c r="D5" s="83" t="s">
        <v>147</v>
      </c>
      <c r="E5" s="83" t="s">
        <v>148</v>
      </c>
      <c r="F5" s="83" t="s">
        <v>70</v>
      </c>
      <c r="G5" s="83" t="s">
        <v>231</v>
      </c>
      <c r="H5" s="83" t="s">
        <v>232</v>
      </c>
      <c r="I5" s="84" t="s">
        <v>151</v>
      </c>
      <c r="J5" s="84" t="s">
        <v>152</v>
      </c>
      <c r="K5" s="84" t="s">
        <v>153</v>
      </c>
      <c r="L5" s="84" t="s">
        <v>154</v>
      </c>
      <c r="M5" s="84" t="s">
        <v>72</v>
      </c>
      <c r="N5" s="85" t="s">
        <v>155</v>
      </c>
      <c r="O5" s="83" t="s">
        <v>156</v>
      </c>
      <c r="P5" s="83" t="s">
        <v>157</v>
      </c>
      <c r="Q5" s="83" t="s">
        <v>158</v>
      </c>
      <c r="R5" s="84" t="s">
        <v>159</v>
      </c>
      <c r="S5" s="84" t="s">
        <v>160</v>
      </c>
      <c r="T5" s="84" t="s">
        <v>161</v>
      </c>
      <c r="U5" s="84" t="s">
        <v>74</v>
      </c>
      <c r="V5" s="83" t="s">
        <v>162</v>
      </c>
      <c r="W5" s="86" t="s">
        <v>163</v>
      </c>
      <c r="X5" s="84" t="s">
        <v>164</v>
      </c>
      <c r="Y5" s="84" t="s">
        <v>165</v>
      </c>
      <c r="Z5" s="84" t="s">
        <v>166</v>
      </c>
      <c r="AA5" s="84" t="s">
        <v>167</v>
      </c>
      <c r="AB5" s="84" t="s">
        <v>168</v>
      </c>
      <c r="AC5" s="84" t="s">
        <v>169</v>
      </c>
      <c r="AD5" s="84" t="s">
        <v>170</v>
      </c>
      <c r="AE5" s="84" t="s">
        <v>171</v>
      </c>
      <c r="AF5" s="84" t="s">
        <v>172</v>
      </c>
      <c r="AG5" s="84" t="s">
        <v>173</v>
      </c>
      <c r="AH5" s="84" t="s">
        <v>174</v>
      </c>
      <c r="AI5" s="84" t="s">
        <v>175</v>
      </c>
      <c r="AJ5" s="84" t="s">
        <v>176</v>
      </c>
      <c r="AK5" s="84" t="s">
        <v>177</v>
      </c>
      <c r="AL5" s="167"/>
      <c r="AM5" s="169"/>
      <c r="AN5" s="163"/>
      <c r="AO5" s="167"/>
      <c r="AP5" s="169"/>
      <c r="AQ5" s="163"/>
      <c r="AR5" s="167"/>
      <c r="AS5" s="169"/>
      <c r="AT5" s="163"/>
      <c r="AU5" s="171"/>
      <c r="AV5" s="167"/>
      <c r="AW5" s="169"/>
      <c r="AX5" s="163"/>
      <c r="AY5" s="167"/>
      <c r="AZ5" s="169"/>
      <c r="BA5" s="163"/>
      <c r="BB5" s="167"/>
      <c r="BC5" s="169"/>
      <c r="BD5" s="163"/>
      <c r="BE5" s="171"/>
      <c r="BF5" s="167"/>
      <c r="BG5" s="169"/>
      <c r="BH5" s="163"/>
      <c r="BI5" s="167"/>
      <c r="BJ5" s="169"/>
      <c r="BK5" s="163"/>
      <c r="BL5" s="167"/>
      <c r="BM5" s="169"/>
      <c r="BN5" s="163"/>
      <c r="BO5" s="171"/>
      <c r="BP5" s="167"/>
      <c r="BQ5" s="169"/>
      <c r="BR5" s="163"/>
      <c r="BS5" s="167"/>
      <c r="BT5" s="169"/>
      <c r="BU5" s="163"/>
      <c r="BV5" s="167"/>
      <c r="BW5" s="169"/>
      <c r="BX5" s="163"/>
      <c r="BY5" s="171"/>
      <c r="BZ5" s="165"/>
      <c r="CA5" s="150"/>
      <c r="CB5" s="152"/>
      <c r="CC5" s="150"/>
      <c r="CD5" s="152"/>
      <c r="CE5" s="150"/>
      <c r="CF5" s="152"/>
      <c r="CG5" s="150"/>
    </row>
    <row r="6" spans="2:85" ht="78.75" customHeight="1" x14ac:dyDescent="0.25">
      <c r="B6" s="87" t="s">
        <v>95</v>
      </c>
      <c r="C6" s="87" t="s">
        <v>41</v>
      </c>
      <c r="D6" s="87" t="s">
        <v>25</v>
      </c>
      <c r="E6" s="87" t="s">
        <v>113</v>
      </c>
      <c r="F6" s="87" t="s">
        <v>233</v>
      </c>
      <c r="G6" s="87" t="s">
        <v>234</v>
      </c>
      <c r="H6" s="88" t="s">
        <v>235</v>
      </c>
      <c r="I6" s="89">
        <v>1</v>
      </c>
      <c r="J6" s="87" t="s">
        <v>236</v>
      </c>
      <c r="K6" s="90"/>
      <c r="L6" s="91"/>
      <c r="M6" s="92" t="s">
        <v>78</v>
      </c>
      <c r="N6" s="93">
        <v>1</v>
      </c>
      <c r="O6" s="94"/>
      <c r="P6" s="95"/>
      <c r="Q6" s="94"/>
      <c r="R6" s="94" t="s">
        <v>11</v>
      </c>
      <c r="S6" s="94" t="s">
        <v>33</v>
      </c>
      <c r="T6" s="94" t="s">
        <v>237</v>
      </c>
      <c r="U6" s="96" t="s">
        <v>91</v>
      </c>
      <c r="V6" s="97"/>
      <c r="W6" s="98">
        <v>44970</v>
      </c>
      <c r="X6" s="98">
        <v>45260</v>
      </c>
      <c r="Y6" s="93"/>
      <c r="Z6" s="93"/>
      <c r="AA6" s="93"/>
      <c r="AB6" s="93"/>
      <c r="AC6" s="93"/>
      <c r="AD6" s="93"/>
      <c r="AE6" s="93"/>
      <c r="AF6" s="93"/>
      <c r="AG6" s="93"/>
      <c r="AH6" s="93"/>
      <c r="AI6" s="93"/>
      <c r="AJ6" s="93"/>
      <c r="AK6" s="93"/>
      <c r="AL6" s="58"/>
      <c r="AM6" s="58"/>
      <c r="AN6" s="58"/>
      <c r="AO6" s="58"/>
      <c r="AP6" s="58"/>
      <c r="AQ6" s="58"/>
      <c r="AR6" s="58"/>
      <c r="AS6" s="58"/>
      <c r="AT6" s="58"/>
      <c r="AV6" s="58"/>
      <c r="AW6" s="58"/>
      <c r="AX6" s="58"/>
      <c r="AY6" s="58"/>
      <c r="AZ6" s="58"/>
      <c r="BA6" s="58"/>
      <c r="BB6" s="58"/>
      <c r="BC6" s="58"/>
      <c r="BD6" s="58"/>
      <c r="BE6" s="59"/>
      <c r="BF6" s="58"/>
      <c r="BG6" s="58"/>
      <c r="BH6" s="58"/>
      <c r="BI6" s="58"/>
      <c r="BJ6" s="58"/>
      <c r="BK6" s="58"/>
      <c r="BL6" s="58"/>
      <c r="BM6" s="58"/>
      <c r="BN6" s="58"/>
      <c r="BO6" s="59"/>
      <c r="BP6" s="58"/>
      <c r="BQ6" s="58"/>
      <c r="BR6" s="58"/>
      <c r="BS6" s="58"/>
      <c r="BT6" s="58"/>
      <c r="BU6" s="58"/>
      <c r="BV6" s="58"/>
      <c r="BW6" s="58"/>
      <c r="BX6" s="58"/>
      <c r="BY6" s="59"/>
      <c r="BZ6" s="72" t="str">
        <f>IFERROR(($AL6+$AO6+$AR6)/$AK6," ")</f>
        <v xml:space="preserve"> </v>
      </c>
      <c r="CA6" s="72" t="str">
        <f>IFERROR((SUM(Y6:AA6))/AK6," ")</f>
        <v xml:space="preserve"> </v>
      </c>
      <c r="CB6" s="72" t="str">
        <f>IFERROR(($AL6+$AO6+$AR6+$AV6+$AY6+$BB6)/$AK6," ")</f>
        <v xml:space="preserve"> </v>
      </c>
      <c r="CC6" s="72" t="str">
        <f>IFERROR((SUM(Y6:AD6))/AK6," ")</f>
        <v xml:space="preserve"> </v>
      </c>
      <c r="CD6" s="72" t="str">
        <f>IFERROR(($AL6+$AO6+$AR6+$AV6+$AY6+$BB6+$BF6+$BI6+$BL6)/$AK6," ")</f>
        <v xml:space="preserve"> </v>
      </c>
      <c r="CE6" s="72" t="str">
        <f>IFERROR((SUM(Y6:AG6))/AK6," ")</f>
        <v xml:space="preserve"> </v>
      </c>
      <c r="CF6" s="72" t="str">
        <f>IFERROR(($AL6+$AO6+$AR6+$AV6+$AY6+$BB6+$BF6+$BI6+$BL6+$BP6+$BS6+$BV6)/$AK6," ")</f>
        <v xml:space="preserve"> </v>
      </c>
      <c r="CG6" s="72" t="str">
        <f>IFERROR((SUM(Y6:AJ6))/AK6," ")</f>
        <v xml:space="preserve"> </v>
      </c>
    </row>
    <row r="7" spans="2:85" ht="94.5" customHeight="1" x14ac:dyDescent="0.25">
      <c r="B7" s="99"/>
      <c r="C7" s="99"/>
      <c r="D7" s="99"/>
      <c r="E7" s="99"/>
      <c r="F7" s="100"/>
      <c r="G7" s="100"/>
      <c r="H7" s="100"/>
      <c r="I7" s="101"/>
      <c r="J7" s="99"/>
      <c r="K7" s="102" t="s">
        <v>238</v>
      </c>
      <c r="L7" s="103" t="s">
        <v>239</v>
      </c>
      <c r="M7" s="104" t="s">
        <v>78</v>
      </c>
      <c r="N7" s="105">
        <v>1</v>
      </c>
      <c r="O7" s="106" t="s">
        <v>240</v>
      </c>
      <c r="P7" s="107"/>
      <c r="Q7" s="107"/>
      <c r="R7" s="108"/>
      <c r="S7" s="108"/>
      <c r="T7" s="103" t="s">
        <v>237</v>
      </c>
      <c r="U7" s="108"/>
      <c r="V7" s="109"/>
      <c r="W7" s="110">
        <v>44970</v>
      </c>
      <c r="X7" s="110">
        <v>45260</v>
      </c>
      <c r="Y7" s="105"/>
      <c r="Z7" s="105"/>
      <c r="AA7" s="105"/>
      <c r="AB7" s="105"/>
      <c r="AC7" s="105"/>
      <c r="AD7" s="105"/>
      <c r="AE7" s="105"/>
      <c r="AF7" s="105"/>
      <c r="AG7" s="105"/>
      <c r="AH7" s="105"/>
      <c r="AI7" s="105">
        <v>1</v>
      </c>
      <c r="AJ7" s="105"/>
      <c r="AK7" s="105">
        <f t="shared" ref="AK7:AK68" si="0">SUM(Y7:AJ7)</f>
        <v>1</v>
      </c>
      <c r="AL7" s="58"/>
      <c r="AM7" s="58"/>
      <c r="AN7" s="58"/>
      <c r="AO7" s="58"/>
      <c r="AP7" s="58"/>
      <c r="AQ7" s="58"/>
      <c r="AR7" s="58">
        <v>1</v>
      </c>
      <c r="AS7" s="58" t="s">
        <v>241</v>
      </c>
      <c r="AT7" s="58" t="s">
        <v>242</v>
      </c>
      <c r="AU7" s="59" t="s">
        <v>243</v>
      </c>
      <c r="AV7" s="58"/>
      <c r="AW7" s="58"/>
      <c r="AX7" s="58"/>
      <c r="AY7" s="58"/>
      <c r="AZ7" s="58"/>
      <c r="BA7" s="58"/>
      <c r="BB7" s="58"/>
      <c r="BC7" s="58"/>
      <c r="BD7" s="58"/>
      <c r="BE7" s="59"/>
      <c r="BF7" s="58"/>
      <c r="BG7" s="58"/>
      <c r="BH7" s="58"/>
      <c r="BI7" s="58"/>
      <c r="BJ7" s="58"/>
      <c r="BK7" s="58"/>
      <c r="BL7" s="58"/>
      <c r="BM7" s="58"/>
      <c r="BN7" s="58"/>
      <c r="BO7" s="59"/>
      <c r="BP7" s="58"/>
      <c r="BQ7" s="58"/>
      <c r="BR7" s="58"/>
      <c r="BS7" s="58"/>
      <c r="BT7" s="58"/>
      <c r="BU7" s="58"/>
      <c r="BV7" s="58"/>
      <c r="BW7" s="58"/>
      <c r="BX7" s="58"/>
      <c r="BY7" s="59"/>
      <c r="BZ7" s="72">
        <f>IFERROR(($AL7+$AO7+$AR7)/$AK7," ")</f>
        <v>1</v>
      </c>
      <c r="CA7" s="72">
        <f t="shared" ref="CA7:CA70" si="1">IFERROR((SUM(Y7:AA7))/AK7," ")</f>
        <v>0</v>
      </c>
      <c r="CB7" s="72">
        <f t="shared" ref="CB7:CB70" si="2">IFERROR(($AL7+$AO7+$AR7+$AV7+$AY7+$BB7)/$AK7," ")</f>
        <v>1</v>
      </c>
      <c r="CC7" s="72">
        <f t="shared" ref="CC7:CC70" si="3">IFERROR((SUM(Y7:AD7))/AK7," ")</f>
        <v>0</v>
      </c>
      <c r="CD7" s="72">
        <f t="shared" ref="CD7:CD70" si="4">IFERROR(($AL7+$AO7+$AR7+$AV7+$AY7+$BB7+$BF7+$BI7+$BL7)/$AK7," ")</f>
        <v>1</v>
      </c>
      <c r="CE7" s="72">
        <f t="shared" ref="CE7:CE70" si="5">IFERROR((SUM(Y7:AG7))/AK7," ")</f>
        <v>0</v>
      </c>
      <c r="CF7" s="72">
        <f t="shared" ref="CF7:CF70" si="6">IFERROR(($AL7+$AO7+$AR7+$AV7+$AY7+$BB7+$BF7+$BI7+$BL7+$BP7+$BS7+$BV7)/$AK7," ")</f>
        <v>1</v>
      </c>
      <c r="CG7" s="72">
        <f t="shared" ref="CG7:CG70" si="7">IFERROR((SUM(Y7:AJ7))/AK7," ")</f>
        <v>1</v>
      </c>
    </row>
    <row r="8" spans="2:85" ht="93.75" customHeight="1" x14ac:dyDescent="0.25">
      <c r="B8" s="87" t="s">
        <v>95</v>
      </c>
      <c r="C8" s="87" t="s">
        <v>41</v>
      </c>
      <c r="D8" s="87" t="s">
        <v>25</v>
      </c>
      <c r="E8" s="87" t="s">
        <v>115</v>
      </c>
      <c r="F8" s="87" t="s">
        <v>233</v>
      </c>
      <c r="G8" s="87" t="s">
        <v>244</v>
      </c>
      <c r="H8" s="88" t="s">
        <v>245</v>
      </c>
      <c r="I8" s="89">
        <v>2</v>
      </c>
      <c r="J8" s="87" t="s">
        <v>246</v>
      </c>
      <c r="K8" s="90"/>
      <c r="L8" s="91"/>
      <c r="M8" s="92" t="s">
        <v>78</v>
      </c>
      <c r="N8" s="93">
        <v>11</v>
      </c>
      <c r="O8" s="94"/>
      <c r="P8" s="95"/>
      <c r="Q8" s="94"/>
      <c r="R8" s="94" t="s">
        <v>11</v>
      </c>
      <c r="S8" s="94" t="s">
        <v>55</v>
      </c>
      <c r="T8" s="94" t="s">
        <v>237</v>
      </c>
      <c r="U8" s="96" t="s">
        <v>91</v>
      </c>
      <c r="V8" s="97"/>
      <c r="W8" s="98">
        <v>45016</v>
      </c>
      <c r="X8" s="98">
        <v>45291</v>
      </c>
      <c r="Y8" s="93"/>
      <c r="Z8" s="93"/>
      <c r="AA8" s="93"/>
      <c r="AB8" s="93"/>
      <c r="AC8" s="93"/>
      <c r="AD8" s="93"/>
      <c r="AE8" s="93"/>
      <c r="AF8" s="93"/>
      <c r="AG8" s="93"/>
      <c r="AH8" s="93"/>
      <c r="AI8" s="93"/>
      <c r="AJ8" s="93"/>
      <c r="AK8" s="93"/>
      <c r="AL8" s="58"/>
      <c r="AM8" s="58"/>
      <c r="AN8" s="58"/>
      <c r="AO8" s="58"/>
      <c r="AP8" s="58"/>
      <c r="AQ8" s="58"/>
      <c r="AR8" s="58"/>
      <c r="AS8" s="58"/>
      <c r="AT8" s="58"/>
      <c r="AU8" s="59"/>
      <c r="AV8" s="58"/>
      <c r="AW8" s="58"/>
      <c r="AX8" s="58"/>
      <c r="AY8" s="58"/>
      <c r="AZ8" s="58"/>
      <c r="BA8" s="58"/>
      <c r="BB8" s="58"/>
      <c r="BC8" s="58"/>
      <c r="BD8" s="58"/>
      <c r="BE8" s="59"/>
      <c r="BF8" s="58"/>
      <c r="BG8" s="58"/>
      <c r="BH8" s="58"/>
      <c r="BI8" s="58"/>
      <c r="BJ8" s="58"/>
      <c r="BK8" s="58"/>
      <c r="BL8" s="58"/>
      <c r="BM8" s="58"/>
      <c r="BN8" s="58"/>
      <c r="BO8" s="59"/>
      <c r="BP8" s="58"/>
      <c r="BQ8" s="58"/>
      <c r="BR8" s="58"/>
      <c r="BS8" s="58"/>
      <c r="BT8" s="58"/>
      <c r="BU8" s="58"/>
      <c r="BV8" s="58"/>
      <c r="BW8" s="58"/>
      <c r="BX8" s="58"/>
      <c r="BY8" s="59"/>
      <c r="BZ8" s="72" t="str">
        <f t="shared" ref="BZ8:BZ71" si="8">IFERROR(($AL8+$AO8+$AR8)/$AK8," ")</f>
        <v xml:space="preserve"> </v>
      </c>
      <c r="CA8" s="72" t="str">
        <f t="shared" si="1"/>
        <v xml:space="preserve"> </v>
      </c>
      <c r="CB8" s="72" t="str">
        <f t="shared" si="2"/>
        <v xml:space="preserve"> </v>
      </c>
      <c r="CC8" s="72" t="str">
        <f t="shared" si="3"/>
        <v xml:space="preserve"> </v>
      </c>
      <c r="CD8" s="72" t="str">
        <f t="shared" si="4"/>
        <v xml:space="preserve"> </v>
      </c>
      <c r="CE8" s="72" t="str">
        <f t="shared" si="5"/>
        <v xml:space="preserve"> </v>
      </c>
      <c r="CF8" s="72" t="str">
        <f t="shared" si="6"/>
        <v xml:space="preserve"> </v>
      </c>
      <c r="CG8" s="72" t="str">
        <f t="shared" si="7"/>
        <v xml:space="preserve"> </v>
      </c>
    </row>
    <row r="9" spans="2:85" ht="60" customHeight="1" x14ac:dyDescent="0.25">
      <c r="B9" s="99"/>
      <c r="C9" s="99"/>
      <c r="D9" s="99"/>
      <c r="E9" s="99"/>
      <c r="F9" s="100"/>
      <c r="G9" s="100"/>
      <c r="H9" s="100"/>
      <c r="I9" s="101"/>
      <c r="J9" s="99"/>
      <c r="K9" s="102" t="s">
        <v>247</v>
      </c>
      <c r="L9" s="103" t="s">
        <v>248</v>
      </c>
      <c r="M9" s="104" t="s">
        <v>78</v>
      </c>
      <c r="N9" s="105">
        <v>7</v>
      </c>
      <c r="O9" s="106" t="s">
        <v>249</v>
      </c>
      <c r="P9" s="107"/>
      <c r="Q9" s="107"/>
      <c r="R9" s="108"/>
      <c r="S9" s="108"/>
      <c r="T9" s="103" t="s">
        <v>237</v>
      </c>
      <c r="U9" s="108"/>
      <c r="V9" s="109"/>
      <c r="W9" s="110">
        <v>45016</v>
      </c>
      <c r="X9" s="110">
        <v>45291</v>
      </c>
      <c r="Y9" s="105"/>
      <c r="Z9" s="105"/>
      <c r="AA9" s="105"/>
      <c r="AB9" s="105">
        <v>1</v>
      </c>
      <c r="AC9" s="105">
        <v>1</v>
      </c>
      <c r="AD9" s="105"/>
      <c r="AE9" s="105">
        <v>1</v>
      </c>
      <c r="AF9" s="105"/>
      <c r="AG9" s="105">
        <v>1</v>
      </c>
      <c r="AH9" s="105">
        <v>1</v>
      </c>
      <c r="AI9" s="105"/>
      <c r="AJ9" s="105">
        <v>2</v>
      </c>
      <c r="AK9" s="105">
        <f t="shared" si="0"/>
        <v>7</v>
      </c>
      <c r="AL9" s="58"/>
      <c r="AM9" s="58"/>
      <c r="AN9" s="58"/>
      <c r="AO9" s="58"/>
      <c r="AP9" s="58"/>
      <c r="AQ9" s="58"/>
      <c r="AR9" s="58">
        <v>1</v>
      </c>
      <c r="AS9" s="58" t="s">
        <v>250</v>
      </c>
      <c r="AT9" s="58"/>
      <c r="AU9" s="59" t="s">
        <v>251</v>
      </c>
      <c r="AV9" s="58">
        <v>1</v>
      </c>
      <c r="AW9" s="58" t="s">
        <v>252</v>
      </c>
      <c r="AX9" s="58"/>
      <c r="AY9" s="58">
        <v>1</v>
      </c>
      <c r="AZ9" s="58" t="s">
        <v>253</v>
      </c>
      <c r="BA9" s="58"/>
      <c r="BB9" s="58">
        <v>1</v>
      </c>
      <c r="BC9" s="58" t="s">
        <v>254</v>
      </c>
      <c r="BD9" s="58"/>
      <c r="BE9" s="59" t="s">
        <v>255</v>
      </c>
      <c r="BF9" s="58"/>
      <c r="BG9" s="58"/>
      <c r="BH9" s="58"/>
      <c r="BI9" s="58"/>
      <c r="BJ9" s="58"/>
      <c r="BK9" s="58"/>
      <c r="BL9" s="58"/>
      <c r="BM9" s="58"/>
      <c r="BN9" s="58"/>
      <c r="BO9" s="59"/>
      <c r="BP9" s="58"/>
      <c r="BQ9" s="58"/>
      <c r="BR9" s="58"/>
      <c r="BS9" s="58"/>
      <c r="BT9" s="58"/>
      <c r="BU9" s="58"/>
      <c r="BV9" s="58"/>
      <c r="BW9" s="58"/>
      <c r="BX9" s="58"/>
      <c r="BY9" s="59"/>
      <c r="BZ9" s="72">
        <f t="shared" si="8"/>
        <v>0.14285714285714285</v>
      </c>
      <c r="CA9" s="72">
        <f t="shared" si="1"/>
        <v>0</v>
      </c>
      <c r="CB9" s="72">
        <f t="shared" si="2"/>
        <v>0.5714285714285714</v>
      </c>
      <c r="CC9" s="72">
        <f t="shared" si="3"/>
        <v>0.2857142857142857</v>
      </c>
      <c r="CD9" s="72">
        <f t="shared" si="4"/>
        <v>0.5714285714285714</v>
      </c>
      <c r="CE9" s="72">
        <f t="shared" si="5"/>
        <v>0.5714285714285714</v>
      </c>
      <c r="CF9" s="72">
        <f t="shared" si="6"/>
        <v>0.5714285714285714</v>
      </c>
      <c r="CG9" s="72">
        <f t="shared" si="7"/>
        <v>1</v>
      </c>
    </row>
    <row r="10" spans="2:85" ht="189" x14ac:dyDescent="0.25">
      <c r="B10" s="99"/>
      <c r="C10" s="99"/>
      <c r="D10" s="99"/>
      <c r="E10" s="99"/>
      <c r="F10" s="100"/>
      <c r="G10" s="100"/>
      <c r="H10" s="100"/>
      <c r="I10" s="101"/>
      <c r="J10" s="99"/>
      <c r="K10" s="102" t="s">
        <v>256</v>
      </c>
      <c r="L10" s="103" t="s">
        <v>257</v>
      </c>
      <c r="M10" s="104" t="s">
        <v>78</v>
      </c>
      <c r="N10" s="105">
        <v>4</v>
      </c>
      <c r="O10" s="106" t="s">
        <v>258</v>
      </c>
      <c r="P10" s="107"/>
      <c r="Q10" s="107"/>
      <c r="R10" s="108"/>
      <c r="S10" s="108"/>
      <c r="T10" s="103" t="s">
        <v>237</v>
      </c>
      <c r="U10" s="108"/>
      <c r="V10" s="109"/>
      <c r="W10" s="110">
        <v>45016</v>
      </c>
      <c r="X10" s="110">
        <v>45291</v>
      </c>
      <c r="Y10" s="105"/>
      <c r="Z10" s="105"/>
      <c r="AA10" s="105"/>
      <c r="AB10" s="105">
        <v>1</v>
      </c>
      <c r="AC10" s="105"/>
      <c r="AD10" s="105"/>
      <c r="AE10" s="105">
        <v>1</v>
      </c>
      <c r="AF10" s="105"/>
      <c r="AG10" s="105"/>
      <c r="AH10" s="105">
        <v>1</v>
      </c>
      <c r="AI10" s="105"/>
      <c r="AJ10" s="105">
        <v>1</v>
      </c>
      <c r="AK10" s="105">
        <f t="shared" si="0"/>
        <v>4</v>
      </c>
      <c r="AL10" s="58"/>
      <c r="AM10" s="58"/>
      <c r="AN10" s="58"/>
      <c r="AO10" s="58"/>
      <c r="AP10" s="58"/>
      <c r="AQ10" s="58"/>
      <c r="AR10" s="58"/>
      <c r="AS10" s="58"/>
      <c r="AT10" s="58"/>
      <c r="AU10" s="59"/>
      <c r="AV10" s="58"/>
      <c r="AW10" s="58"/>
      <c r="AX10" s="58"/>
      <c r="AY10" s="58"/>
      <c r="AZ10" s="58"/>
      <c r="BA10" s="58"/>
      <c r="BB10" s="58">
        <v>1</v>
      </c>
      <c r="BC10" s="58" t="s">
        <v>259</v>
      </c>
      <c r="BD10" s="58" t="s">
        <v>260</v>
      </c>
      <c r="BE10" s="59" t="s">
        <v>255</v>
      </c>
      <c r="BF10" s="58"/>
      <c r="BG10" s="58"/>
      <c r="BH10" s="58"/>
      <c r="BI10" s="58"/>
      <c r="BJ10" s="58"/>
      <c r="BK10" s="58"/>
      <c r="BL10" s="58"/>
      <c r="BM10" s="58"/>
      <c r="BN10" s="58"/>
      <c r="BO10" s="59"/>
      <c r="BP10" s="58"/>
      <c r="BQ10" s="58"/>
      <c r="BR10" s="58"/>
      <c r="BS10" s="58"/>
      <c r="BT10" s="58"/>
      <c r="BU10" s="58"/>
      <c r="BV10" s="58"/>
      <c r="BW10" s="58"/>
      <c r="BX10" s="58"/>
      <c r="BY10" s="59"/>
      <c r="BZ10" s="72">
        <f t="shared" si="8"/>
        <v>0</v>
      </c>
      <c r="CA10" s="72">
        <f t="shared" si="1"/>
        <v>0</v>
      </c>
      <c r="CB10" s="72">
        <f t="shared" si="2"/>
        <v>0.25</v>
      </c>
      <c r="CC10" s="72">
        <f t="shared" si="3"/>
        <v>0.25</v>
      </c>
      <c r="CD10" s="72">
        <f t="shared" si="4"/>
        <v>0.25</v>
      </c>
      <c r="CE10" s="72">
        <f t="shared" si="5"/>
        <v>0.5</v>
      </c>
      <c r="CF10" s="72">
        <f t="shared" si="6"/>
        <v>0.25</v>
      </c>
      <c r="CG10" s="72">
        <f t="shared" si="7"/>
        <v>1</v>
      </c>
    </row>
    <row r="11" spans="2:85" ht="78.75" x14ac:dyDescent="0.25">
      <c r="B11" s="87" t="s">
        <v>95</v>
      </c>
      <c r="C11" s="87" t="s">
        <v>41</v>
      </c>
      <c r="D11" s="87" t="s">
        <v>25</v>
      </c>
      <c r="E11" s="87" t="s">
        <v>115</v>
      </c>
      <c r="F11" s="87" t="s">
        <v>233</v>
      </c>
      <c r="G11" s="87" t="s">
        <v>261</v>
      </c>
      <c r="H11" s="88" t="s">
        <v>262</v>
      </c>
      <c r="I11" s="89">
        <v>3</v>
      </c>
      <c r="J11" s="87" t="s">
        <v>263</v>
      </c>
      <c r="K11" s="90"/>
      <c r="L11" s="91"/>
      <c r="M11" s="92" t="s">
        <v>78</v>
      </c>
      <c r="N11" s="93">
        <v>1</v>
      </c>
      <c r="O11" s="94"/>
      <c r="P11" s="95"/>
      <c r="Q11" s="94"/>
      <c r="R11" s="94" t="s">
        <v>11</v>
      </c>
      <c r="S11" s="94" t="s">
        <v>55</v>
      </c>
      <c r="T11" s="94" t="s">
        <v>237</v>
      </c>
      <c r="U11" s="96" t="s">
        <v>91</v>
      </c>
      <c r="V11" s="97"/>
      <c r="W11" s="98">
        <v>44986</v>
      </c>
      <c r="X11" s="98">
        <v>45107</v>
      </c>
      <c r="Y11" s="93"/>
      <c r="Z11" s="93"/>
      <c r="AA11" s="93"/>
      <c r="AB11" s="93"/>
      <c r="AC11" s="93"/>
      <c r="AD11" s="93"/>
      <c r="AE11" s="93"/>
      <c r="AF11" s="93"/>
      <c r="AG11" s="93"/>
      <c r="AH11" s="93"/>
      <c r="AI11" s="93"/>
      <c r="AJ11" s="93"/>
      <c r="AK11" s="93"/>
      <c r="AL11" s="58"/>
      <c r="AM11" s="58"/>
      <c r="AN11" s="58"/>
      <c r="AO11" s="58"/>
      <c r="AP11" s="58"/>
      <c r="AQ11" s="58"/>
      <c r="AR11" s="58"/>
      <c r="AS11" s="58"/>
      <c r="AT11" s="58"/>
      <c r="AU11" s="59"/>
      <c r="AV11" s="58"/>
      <c r="AW11" s="58"/>
      <c r="AX11" s="58"/>
      <c r="AY11" s="58"/>
      <c r="AZ11" s="58"/>
      <c r="BA11" s="58"/>
      <c r="BB11" s="58"/>
      <c r="BC11" s="58"/>
      <c r="BD11" s="58"/>
      <c r="BE11" s="59"/>
      <c r="BF11" s="58"/>
      <c r="BG11" s="58"/>
      <c r="BH11" s="58"/>
      <c r="BI11" s="58"/>
      <c r="BJ11" s="58"/>
      <c r="BK11" s="58"/>
      <c r="BL11" s="58"/>
      <c r="BM11" s="58"/>
      <c r="BN11" s="58"/>
      <c r="BO11" s="59"/>
      <c r="BP11" s="58"/>
      <c r="BQ11" s="58"/>
      <c r="BR11" s="58"/>
      <c r="BS11" s="58"/>
      <c r="BT11" s="58"/>
      <c r="BU11" s="58"/>
      <c r="BV11" s="58"/>
      <c r="BW11" s="58"/>
      <c r="BX11" s="58"/>
      <c r="BY11" s="59"/>
      <c r="BZ11" s="72" t="str">
        <f t="shared" si="8"/>
        <v xml:space="preserve"> </v>
      </c>
      <c r="CA11" s="72" t="str">
        <f t="shared" si="1"/>
        <v xml:space="preserve"> </v>
      </c>
      <c r="CB11" s="72" t="str">
        <f t="shared" si="2"/>
        <v xml:space="preserve"> </v>
      </c>
      <c r="CC11" s="72" t="str">
        <f t="shared" si="3"/>
        <v xml:space="preserve"> </v>
      </c>
      <c r="CD11" s="72" t="str">
        <f t="shared" si="4"/>
        <v xml:space="preserve"> </v>
      </c>
      <c r="CE11" s="72" t="str">
        <f t="shared" si="5"/>
        <v xml:space="preserve"> </v>
      </c>
      <c r="CF11" s="72" t="str">
        <f t="shared" si="6"/>
        <v xml:space="preserve"> </v>
      </c>
      <c r="CG11" s="72" t="str">
        <f t="shared" si="7"/>
        <v xml:space="preserve"> </v>
      </c>
    </row>
    <row r="12" spans="2:85" ht="78.75" x14ac:dyDescent="0.25">
      <c r="B12" s="99"/>
      <c r="C12" s="99"/>
      <c r="D12" s="99"/>
      <c r="E12" s="99"/>
      <c r="F12" s="100"/>
      <c r="G12" s="100"/>
      <c r="H12" s="100"/>
      <c r="I12" s="101"/>
      <c r="J12" s="99"/>
      <c r="K12" s="102" t="s">
        <v>264</v>
      </c>
      <c r="L12" s="103" t="s">
        <v>265</v>
      </c>
      <c r="M12" s="104" t="s">
        <v>78</v>
      </c>
      <c r="N12" s="105">
        <v>1</v>
      </c>
      <c r="O12" s="106" t="s">
        <v>266</v>
      </c>
      <c r="P12" s="107"/>
      <c r="Q12" s="107"/>
      <c r="R12" s="108"/>
      <c r="S12" s="108"/>
      <c r="T12" s="103" t="s">
        <v>237</v>
      </c>
      <c r="U12" s="108"/>
      <c r="V12" s="109"/>
      <c r="W12" s="110">
        <v>44986</v>
      </c>
      <c r="X12" s="110">
        <v>45107</v>
      </c>
      <c r="Y12" s="105"/>
      <c r="Z12" s="105"/>
      <c r="AA12" s="105"/>
      <c r="AB12" s="105"/>
      <c r="AC12" s="105"/>
      <c r="AD12" s="105">
        <v>1</v>
      </c>
      <c r="AE12" s="105"/>
      <c r="AF12" s="105"/>
      <c r="AG12" s="105"/>
      <c r="AH12" s="105"/>
      <c r="AI12" s="105"/>
      <c r="AJ12" s="105"/>
      <c r="AK12" s="105">
        <f t="shared" si="0"/>
        <v>1</v>
      </c>
      <c r="AL12" s="58"/>
      <c r="AM12" s="58"/>
      <c r="AN12" s="58"/>
      <c r="AO12" s="58"/>
      <c r="AP12" s="58"/>
      <c r="AQ12" s="58"/>
      <c r="AR12" s="58"/>
      <c r="AS12" s="58"/>
      <c r="AT12" s="58"/>
      <c r="AU12" s="59"/>
      <c r="AV12" s="58"/>
      <c r="AW12" s="58"/>
      <c r="AX12" s="58"/>
      <c r="AY12" s="58"/>
      <c r="AZ12" s="58"/>
      <c r="BA12" s="58"/>
      <c r="BB12" s="58">
        <v>0.7</v>
      </c>
      <c r="BC12" s="58" t="s">
        <v>267</v>
      </c>
      <c r="BD12" s="58" t="s">
        <v>268</v>
      </c>
      <c r="BE12" s="59" t="s">
        <v>269</v>
      </c>
      <c r="BF12" s="58"/>
      <c r="BG12" s="58"/>
      <c r="BH12" s="58"/>
      <c r="BI12" s="58"/>
      <c r="BJ12" s="58"/>
      <c r="BK12" s="58"/>
      <c r="BL12" s="58"/>
      <c r="BM12" s="58"/>
      <c r="BN12" s="58"/>
      <c r="BO12" s="59"/>
      <c r="BP12" s="58"/>
      <c r="BQ12" s="58"/>
      <c r="BR12" s="58"/>
      <c r="BS12" s="58"/>
      <c r="BT12" s="58"/>
      <c r="BU12" s="58"/>
      <c r="BV12" s="58"/>
      <c r="BW12" s="58"/>
      <c r="BX12" s="58"/>
      <c r="BY12" s="59"/>
      <c r="BZ12" s="72">
        <f t="shared" si="8"/>
        <v>0</v>
      </c>
      <c r="CA12" s="72">
        <f t="shared" si="1"/>
        <v>0</v>
      </c>
      <c r="CB12" s="72">
        <f t="shared" si="2"/>
        <v>0.7</v>
      </c>
      <c r="CC12" s="72">
        <f t="shared" si="3"/>
        <v>1</v>
      </c>
      <c r="CD12" s="72">
        <f t="shared" si="4"/>
        <v>0.7</v>
      </c>
      <c r="CE12" s="72">
        <f t="shared" si="5"/>
        <v>1</v>
      </c>
      <c r="CF12" s="72">
        <f t="shared" si="6"/>
        <v>0.7</v>
      </c>
      <c r="CG12" s="72">
        <f t="shared" si="7"/>
        <v>1</v>
      </c>
    </row>
    <row r="13" spans="2:85" ht="78.75" x14ac:dyDescent="0.25">
      <c r="B13" s="87" t="s">
        <v>95</v>
      </c>
      <c r="C13" s="87" t="s">
        <v>41</v>
      </c>
      <c r="D13" s="87" t="s">
        <v>25</v>
      </c>
      <c r="E13" s="87" t="s">
        <v>115</v>
      </c>
      <c r="F13" s="87" t="s">
        <v>233</v>
      </c>
      <c r="G13" s="87" t="s">
        <v>270</v>
      </c>
      <c r="H13" s="88" t="s">
        <v>271</v>
      </c>
      <c r="I13" s="89">
        <v>4</v>
      </c>
      <c r="J13" s="87" t="s">
        <v>272</v>
      </c>
      <c r="K13" s="90"/>
      <c r="L13" s="91"/>
      <c r="M13" s="92" t="s">
        <v>78</v>
      </c>
      <c r="N13" s="93">
        <v>15</v>
      </c>
      <c r="O13" s="94"/>
      <c r="P13" s="95"/>
      <c r="Q13" s="94"/>
      <c r="R13" s="94" t="s">
        <v>10</v>
      </c>
      <c r="S13" s="94" t="s">
        <v>55</v>
      </c>
      <c r="T13" s="94" t="s">
        <v>237</v>
      </c>
      <c r="U13" s="96" t="s">
        <v>91</v>
      </c>
      <c r="V13" s="97"/>
      <c r="W13" s="98">
        <v>44958</v>
      </c>
      <c r="X13" s="98">
        <v>45291</v>
      </c>
      <c r="Y13" s="93"/>
      <c r="Z13" s="93"/>
      <c r="AA13" s="93"/>
      <c r="AB13" s="93"/>
      <c r="AC13" s="93"/>
      <c r="AD13" s="93"/>
      <c r="AE13" s="93"/>
      <c r="AF13" s="93"/>
      <c r="AG13" s="93"/>
      <c r="AH13" s="93"/>
      <c r="AI13" s="93"/>
      <c r="AJ13" s="93"/>
      <c r="AK13" s="93"/>
      <c r="AL13" s="58"/>
      <c r="AM13" s="58"/>
      <c r="AN13" s="58"/>
      <c r="AO13" s="58"/>
      <c r="AP13" s="58"/>
      <c r="AQ13" s="58"/>
      <c r="AR13" s="58"/>
      <c r="AS13" s="58"/>
      <c r="AT13" s="58"/>
      <c r="AU13" s="59"/>
      <c r="AV13" s="58"/>
      <c r="AW13" s="58"/>
      <c r="AX13" s="58"/>
      <c r="AY13" s="58"/>
      <c r="AZ13" s="58"/>
      <c r="BA13" s="58"/>
      <c r="BB13" s="58"/>
      <c r="BC13" s="58"/>
      <c r="BD13" s="58"/>
      <c r="BE13" s="59"/>
      <c r="BF13" s="58"/>
      <c r="BG13" s="58"/>
      <c r="BH13" s="58"/>
      <c r="BI13" s="58"/>
      <c r="BJ13" s="58"/>
      <c r="BK13" s="58"/>
      <c r="BL13" s="58"/>
      <c r="BM13" s="58"/>
      <c r="BN13" s="58"/>
      <c r="BO13" s="59"/>
      <c r="BP13" s="58"/>
      <c r="BQ13" s="58"/>
      <c r="BR13" s="58"/>
      <c r="BS13" s="58"/>
      <c r="BT13" s="58"/>
      <c r="BU13" s="58"/>
      <c r="BV13" s="58"/>
      <c r="BW13" s="58"/>
      <c r="BX13" s="58"/>
      <c r="BY13" s="59"/>
      <c r="BZ13" s="72" t="str">
        <f t="shared" si="8"/>
        <v xml:space="preserve"> </v>
      </c>
      <c r="CA13" s="72" t="str">
        <f t="shared" si="1"/>
        <v xml:space="preserve"> </v>
      </c>
      <c r="CB13" s="72" t="str">
        <f t="shared" si="2"/>
        <v xml:space="preserve"> </v>
      </c>
      <c r="CC13" s="72" t="str">
        <f t="shared" si="3"/>
        <v xml:space="preserve"> </v>
      </c>
      <c r="CD13" s="72" t="str">
        <f t="shared" si="4"/>
        <v xml:space="preserve"> </v>
      </c>
      <c r="CE13" s="72" t="str">
        <f t="shared" si="5"/>
        <v xml:space="preserve"> </v>
      </c>
      <c r="CF13" s="72" t="str">
        <f t="shared" si="6"/>
        <v xml:space="preserve"> </v>
      </c>
      <c r="CG13" s="72" t="str">
        <f t="shared" si="7"/>
        <v xml:space="preserve"> </v>
      </c>
    </row>
    <row r="14" spans="2:85" ht="157.5" x14ac:dyDescent="0.25">
      <c r="B14" s="99"/>
      <c r="C14" s="99"/>
      <c r="D14" s="99"/>
      <c r="E14" s="99"/>
      <c r="F14" s="100"/>
      <c r="G14" s="100"/>
      <c r="H14" s="100"/>
      <c r="I14" s="101"/>
      <c r="J14" s="99"/>
      <c r="K14" s="102" t="s">
        <v>273</v>
      </c>
      <c r="L14" s="103" t="s">
        <v>274</v>
      </c>
      <c r="M14" s="104" t="s">
        <v>78</v>
      </c>
      <c r="N14" s="105">
        <v>12</v>
      </c>
      <c r="O14" s="106" t="s">
        <v>275</v>
      </c>
      <c r="P14" s="107"/>
      <c r="Q14" s="107"/>
      <c r="R14" s="108"/>
      <c r="S14" s="108"/>
      <c r="T14" s="103" t="s">
        <v>237</v>
      </c>
      <c r="U14" s="108"/>
      <c r="V14" s="109"/>
      <c r="W14" s="111">
        <v>44958</v>
      </c>
      <c r="X14" s="110">
        <v>45291</v>
      </c>
      <c r="Y14" s="105">
        <v>1</v>
      </c>
      <c r="Z14" s="105">
        <v>1</v>
      </c>
      <c r="AA14" s="105">
        <v>1</v>
      </c>
      <c r="AB14" s="105">
        <v>1</v>
      </c>
      <c r="AC14" s="105">
        <v>1</v>
      </c>
      <c r="AD14" s="105">
        <v>1</v>
      </c>
      <c r="AE14" s="105">
        <v>1</v>
      </c>
      <c r="AF14" s="105">
        <v>1</v>
      </c>
      <c r="AG14" s="105">
        <v>1</v>
      </c>
      <c r="AH14" s="105">
        <v>1</v>
      </c>
      <c r="AI14" s="105">
        <v>1</v>
      </c>
      <c r="AJ14" s="105">
        <v>1</v>
      </c>
      <c r="AK14" s="105">
        <f t="shared" si="0"/>
        <v>12</v>
      </c>
      <c r="AL14" s="58">
        <v>1</v>
      </c>
      <c r="AM14" s="58"/>
      <c r="AN14" s="58"/>
      <c r="AO14" s="58">
        <v>1</v>
      </c>
      <c r="AP14" s="58"/>
      <c r="AQ14" s="58"/>
      <c r="AR14" s="58">
        <v>0</v>
      </c>
      <c r="AS14" s="58" t="s">
        <v>276</v>
      </c>
      <c r="AT14" s="58" t="s">
        <v>277</v>
      </c>
      <c r="AU14" s="59" t="s">
        <v>278</v>
      </c>
      <c r="AV14" s="58">
        <v>0</v>
      </c>
      <c r="AW14" s="58"/>
      <c r="AX14" s="58"/>
      <c r="AY14" s="58">
        <v>1</v>
      </c>
      <c r="AZ14" s="58" t="s">
        <v>279</v>
      </c>
      <c r="BA14" s="58" t="s">
        <v>280</v>
      </c>
      <c r="BB14" s="58">
        <v>1</v>
      </c>
      <c r="BC14" s="58" t="s">
        <v>281</v>
      </c>
      <c r="BD14" s="58" t="s">
        <v>282</v>
      </c>
      <c r="BE14" s="59" t="s">
        <v>255</v>
      </c>
      <c r="BF14" s="58"/>
      <c r="BG14" s="58"/>
      <c r="BH14" s="58"/>
      <c r="BI14" s="58"/>
      <c r="BJ14" s="58"/>
      <c r="BK14" s="58"/>
      <c r="BL14" s="58"/>
      <c r="BM14" s="58"/>
      <c r="BN14" s="58"/>
      <c r="BO14" s="59"/>
      <c r="BP14" s="58"/>
      <c r="BQ14" s="58"/>
      <c r="BR14" s="58"/>
      <c r="BS14" s="58"/>
      <c r="BT14" s="58"/>
      <c r="BU14" s="58"/>
      <c r="BV14" s="58"/>
      <c r="BW14" s="58"/>
      <c r="BX14" s="58"/>
      <c r="BY14" s="59"/>
      <c r="BZ14" s="72">
        <f t="shared" si="8"/>
        <v>0.16666666666666666</v>
      </c>
      <c r="CA14" s="72">
        <f t="shared" si="1"/>
        <v>0.25</v>
      </c>
      <c r="CB14" s="72">
        <f t="shared" si="2"/>
        <v>0.33333333333333331</v>
      </c>
      <c r="CC14" s="72">
        <f t="shared" si="3"/>
        <v>0.5</v>
      </c>
      <c r="CD14" s="72">
        <f t="shared" si="4"/>
        <v>0.33333333333333331</v>
      </c>
      <c r="CE14" s="72">
        <f t="shared" si="5"/>
        <v>0.75</v>
      </c>
      <c r="CF14" s="72">
        <f t="shared" si="6"/>
        <v>0.33333333333333331</v>
      </c>
      <c r="CG14" s="72">
        <f t="shared" si="7"/>
        <v>1</v>
      </c>
    </row>
    <row r="15" spans="2:85" ht="126" x14ac:dyDescent="0.25">
      <c r="B15" s="99"/>
      <c r="C15" s="99"/>
      <c r="D15" s="99"/>
      <c r="E15" s="99"/>
      <c r="F15" s="100"/>
      <c r="G15" s="100"/>
      <c r="H15" s="100"/>
      <c r="I15" s="101"/>
      <c r="J15" s="99"/>
      <c r="K15" s="102" t="s">
        <v>283</v>
      </c>
      <c r="L15" s="103" t="s">
        <v>284</v>
      </c>
      <c r="M15" s="104" t="s">
        <v>78</v>
      </c>
      <c r="N15" s="105">
        <v>3</v>
      </c>
      <c r="O15" s="106" t="s">
        <v>285</v>
      </c>
      <c r="P15" s="107"/>
      <c r="Q15" s="107"/>
      <c r="R15" s="108"/>
      <c r="S15" s="108"/>
      <c r="T15" s="103" t="s">
        <v>237</v>
      </c>
      <c r="U15" s="108"/>
      <c r="V15" s="109"/>
      <c r="W15" s="111">
        <v>44986</v>
      </c>
      <c r="X15" s="110">
        <v>45138</v>
      </c>
      <c r="Y15" s="105"/>
      <c r="Z15" s="105"/>
      <c r="AA15" s="105">
        <v>1</v>
      </c>
      <c r="AB15" s="105"/>
      <c r="AC15" s="105">
        <v>1</v>
      </c>
      <c r="AD15" s="105"/>
      <c r="AE15" s="105">
        <v>1</v>
      </c>
      <c r="AF15" s="105"/>
      <c r="AG15" s="105"/>
      <c r="AH15" s="105"/>
      <c r="AI15" s="105"/>
      <c r="AJ15" s="105"/>
      <c r="AK15" s="105">
        <f t="shared" si="0"/>
        <v>3</v>
      </c>
      <c r="AL15" s="58"/>
      <c r="AM15" s="58"/>
      <c r="AN15" s="58"/>
      <c r="AO15" s="58"/>
      <c r="AP15" s="58"/>
      <c r="AQ15" s="58"/>
      <c r="AR15" s="58">
        <v>1</v>
      </c>
      <c r="AS15" s="58" t="s">
        <v>286</v>
      </c>
      <c r="AT15" s="58" t="s">
        <v>287</v>
      </c>
      <c r="AU15" s="59" t="s">
        <v>251</v>
      </c>
      <c r="AV15" s="58"/>
      <c r="AW15" s="58"/>
      <c r="AX15" s="58"/>
      <c r="AY15" s="58">
        <v>1</v>
      </c>
      <c r="AZ15" s="58" t="s">
        <v>288</v>
      </c>
      <c r="BA15" s="58" t="s">
        <v>289</v>
      </c>
      <c r="BB15" s="58">
        <v>1</v>
      </c>
      <c r="BC15" s="58" t="s">
        <v>290</v>
      </c>
      <c r="BD15" s="58" t="s">
        <v>291</v>
      </c>
      <c r="BE15" s="59" t="s">
        <v>255</v>
      </c>
      <c r="BF15" s="58"/>
      <c r="BG15" s="58"/>
      <c r="BH15" s="58"/>
      <c r="BI15" s="58"/>
      <c r="BJ15" s="58"/>
      <c r="BK15" s="58"/>
      <c r="BL15" s="58"/>
      <c r="BM15" s="58"/>
      <c r="BN15" s="58"/>
      <c r="BO15" s="59"/>
      <c r="BP15" s="58"/>
      <c r="BQ15" s="58"/>
      <c r="BR15" s="58"/>
      <c r="BS15" s="58"/>
      <c r="BT15" s="58"/>
      <c r="BU15" s="58"/>
      <c r="BV15" s="58"/>
      <c r="BW15" s="58"/>
      <c r="BX15" s="58"/>
      <c r="BY15" s="59"/>
      <c r="BZ15" s="72">
        <f t="shared" si="8"/>
        <v>0.33333333333333331</v>
      </c>
      <c r="CA15" s="72">
        <f t="shared" si="1"/>
        <v>0.33333333333333331</v>
      </c>
      <c r="CB15" s="72">
        <f t="shared" si="2"/>
        <v>1</v>
      </c>
      <c r="CC15" s="72">
        <f t="shared" si="3"/>
        <v>0.66666666666666663</v>
      </c>
      <c r="CD15" s="72">
        <f t="shared" si="4"/>
        <v>1</v>
      </c>
      <c r="CE15" s="72">
        <f t="shared" si="5"/>
        <v>1</v>
      </c>
      <c r="CF15" s="72">
        <f t="shared" si="6"/>
        <v>1</v>
      </c>
      <c r="CG15" s="72">
        <f t="shared" si="7"/>
        <v>1</v>
      </c>
    </row>
    <row r="16" spans="2:85" ht="78.75" x14ac:dyDescent="0.25">
      <c r="B16" s="87" t="s">
        <v>95</v>
      </c>
      <c r="C16" s="87" t="s">
        <v>41</v>
      </c>
      <c r="D16" s="87" t="s">
        <v>25</v>
      </c>
      <c r="E16" s="87" t="s">
        <v>117</v>
      </c>
      <c r="F16" s="87" t="s">
        <v>104</v>
      </c>
      <c r="G16" s="87" t="s">
        <v>270</v>
      </c>
      <c r="H16" s="88" t="s">
        <v>271</v>
      </c>
      <c r="I16" s="89">
        <v>5</v>
      </c>
      <c r="J16" s="87" t="s">
        <v>292</v>
      </c>
      <c r="K16" s="90"/>
      <c r="L16" s="91"/>
      <c r="M16" s="92" t="s">
        <v>78</v>
      </c>
      <c r="N16" s="93">
        <v>1</v>
      </c>
      <c r="O16" s="94"/>
      <c r="P16" s="95"/>
      <c r="Q16" s="94"/>
      <c r="R16" s="94" t="s">
        <v>293</v>
      </c>
      <c r="S16" s="94" t="s">
        <v>55</v>
      </c>
      <c r="T16" s="94" t="s">
        <v>237</v>
      </c>
      <c r="U16" s="96" t="s">
        <v>91</v>
      </c>
      <c r="V16" s="97"/>
      <c r="W16" s="98">
        <v>44986</v>
      </c>
      <c r="X16" s="98">
        <v>45169</v>
      </c>
      <c r="Y16" s="93"/>
      <c r="Z16" s="93"/>
      <c r="AA16" s="93"/>
      <c r="AB16" s="93"/>
      <c r="AC16" s="93"/>
      <c r="AD16" s="93"/>
      <c r="AE16" s="93"/>
      <c r="AF16" s="93"/>
      <c r="AG16" s="93"/>
      <c r="AH16" s="93"/>
      <c r="AI16" s="93"/>
      <c r="AJ16" s="93"/>
      <c r="AK16" s="93"/>
      <c r="AL16" s="58"/>
      <c r="AM16" s="58"/>
      <c r="AN16" s="58"/>
      <c r="AO16" s="58"/>
      <c r="AP16" s="58"/>
      <c r="AQ16" s="58"/>
      <c r="AR16" s="58"/>
      <c r="AS16" s="58"/>
      <c r="AT16" s="58"/>
      <c r="AU16" s="59"/>
      <c r="AV16" s="58"/>
      <c r="AW16" s="58"/>
      <c r="AX16" s="58"/>
      <c r="AY16" s="58"/>
      <c r="AZ16" s="58"/>
      <c r="BA16" s="58"/>
      <c r="BB16" s="58"/>
      <c r="BC16" s="58"/>
      <c r="BD16" s="58"/>
      <c r="BE16" s="59"/>
      <c r="BF16" s="58"/>
      <c r="BG16" s="58"/>
      <c r="BH16" s="58"/>
      <c r="BI16" s="58"/>
      <c r="BJ16" s="58"/>
      <c r="BK16" s="58"/>
      <c r="BL16" s="58"/>
      <c r="BM16" s="58"/>
      <c r="BN16" s="58"/>
      <c r="BO16" s="59"/>
      <c r="BP16" s="58"/>
      <c r="BQ16" s="58"/>
      <c r="BR16" s="58"/>
      <c r="BS16" s="58"/>
      <c r="BT16" s="58"/>
      <c r="BU16" s="58"/>
      <c r="BV16" s="58"/>
      <c r="BW16" s="58"/>
      <c r="BX16" s="58"/>
      <c r="BY16" s="59"/>
      <c r="BZ16" s="72" t="str">
        <f t="shared" si="8"/>
        <v xml:space="preserve"> </v>
      </c>
      <c r="CA16" s="72" t="str">
        <f t="shared" si="1"/>
        <v xml:space="preserve"> </v>
      </c>
      <c r="CB16" s="72" t="str">
        <f t="shared" si="2"/>
        <v xml:space="preserve"> </v>
      </c>
      <c r="CC16" s="72" t="str">
        <f t="shared" si="3"/>
        <v xml:space="preserve"> </v>
      </c>
      <c r="CD16" s="72" t="str">
        <f t="shared" si="4"/>
        <v xml:space="preserve"> </v>
      </c>
      <c r="CE16" s="72" t="str">
        <f t="shared" si="5"/>
        <v xml:space="preserve"> </v>
      </c>
      <c r="CF16" s="72" t="str">
        <f t="shared" si="6"/>
        <v xml:space="preserve"> </v>
      </c>
      <c r="CG16" s="72" t="str">
        <f t="shared" si="7"/>
        <v xml:space="preserve"> </v>
      </c>
    </row>
    <row r="17" spans="2:85" ht="31.5" x14ac:dyDescent="0.25">
      <c r="B17" s="99"/>
      <c r="C17" s="99"/>
      <c r="D17" s="99"/>
      <c r="E17" s="99"/>
      <c r="F17" s="100"/>
      <c r="G17" s="100"/>
      <c r="H17" s="100"/>
      <c r="I17" s="101"/>
      <c r="J17" s="99"/>
      <c r="K17" s="102" t="s">
        <v>294</v>
      </c>
      <c r="L17" s="103" t="s">
        <v>295</v>
      </c>
      <c r="M17" s="104" t="s">
        <v>78</v>
      </c>
      <c r="N17" s="105">
        <v>1</v>
      </c>
      <c r="O17" s="106" t="s">
        <v>296</v>
      </c>
      <c r="P17" s="107"/>
      <c r="Q17" s="107"/>
      <c r="R17" s="108"/>
      <c r="S17" s="108"/>
      <c r="T17" s="103" t="s">
        <v>237</v>
      </c>
      <c r="U17" s="108"/>
      <c r="V17" s="109"/>
      <c r="W17" s="111">
        <v>44986</v>
      </c>
      <c r="X17" s="110">
        <v>45169</v>
      </c>
      <c r="Y17" s="105"/>
      <c r="Z17" s="105"/>
      <c r="AA17" s="105"/>
      <c r="AB17" s="105"/>
      <c r="AC17" s="105"/>
      <c r="AD17" s="105"/>
      <c r="AE17" s="105"/>
      <c r="AF17" s="105">
        <v>1</v>
      </c>
      <c r="AG17" s="105"/>
      <c r="AH17" s="105"/>
      <c r="AI17" s="105"/>
      <c r="AJ17" s="105"/>
      <c r="AK17" s="105">
        <f t="shared" si="0"/>
        <v>1</v>
      </c>
      <c r="AL17" s="58"/>
      <c r="AM17" s="58"/>
      <c r="AN17" s="58"/>
      <c r="AO17" s="58"/>
      <c r="AP17" s="58"/>
      <c r="AQ17" s="58"/>
      <c r="AR17" s="58"/>
      <c r="AS17" s="58"/>
      <c r="AT17" s="58"/>
      <c r="AU17" s="59"/>
      <c r="AV17" s="58"/>
      <c r="AW17" s="58"/>
      <c r="AX17" s="58"/>
      <c r="AY17" s="58"/>
      <c r="AZ17" s="58"/>
      <c r="BA17" s="58"/>
      <c r="BB17" s="58"/>
      <c r="BC17" s="58"/>
      <c r="BD17" s="58"/>
      <c r="BE17" s="59"/>
      <c r="BF17" s="58"/>
      <c r="BG17" s="58"/>
      <c r="BH17" s="58"/>
      <c r="BI17" s="58"/>
      <c r="BJ17" s="58"/>
      <c r="BK17" s="58"/>
      <c r="BL17" s="58"/>
      <c r="BM17" s="58"/>
      <c r="BN17" s="58"/>
      <c r="BO17" s="59"/>
      <c r="BP17" s="58"/>
      <c r="BQ17" s="58"/>
      <c r="BR17" s="58"/>
      <c r="BS17" s="58"/>
      <c r="BT17" s="58"/>
      <c r="BU17" s="58"/>
      <c r="BV17" s="58"/>
      <c r="BW17" s="58"/>
      <c r="BX17" s="58"/>
      <c r="BY17" s="59"/>
      <c r="BZ17" s="72">
        <f t="shared" si="8"/>
        <v>0</v>
      </c>
      <c r="CA17" s="72">
        <f t="shared" si="1"/>
        <v>0</v>
      </c>
      <c r="CB17" s="72">
        <f t="shared" si="2"/>
        <v>0</v>
      </c>
      <c r="CC17" s="72">
        <f t="shared" si="3"/>
        <v>0</v>
      </c>
      <c r="CD17" s="72">
        <f t="shared" si="4"/>
        <v>0</v>
      </c>
      <c r="CE17" s="72">
        <f t="shared" si="5"/>
        <v>1</v>
      </c>
      <c r="CF17" s="72">
        <f t="shared" si="6"/>
        <v>0</v>
      </c>
      <c r="CG17" s="72">
        <f t="shared" si="7"/>
        <v>1</v>
      </c>
    </row>
    <row r="18" spans="2:85" ht="94.5" x14ac:dyDescent="0.25">
      <c r="B18" s="87" t="s">
        <v>95</v>
      </c>
      <c r="C18" s="87" t="s">
        <v>31</v>
      </c>
      <c r="D18" s="87" t="s">
        <v>31</v>
      </c>
      <c r="E18" s="87" t="s">
        <v>113</v>
      </c>
      <c r="F18" s="87" t="s">
        <v>122</v>
      </c>
      <c r="G18" s="87" t="s">
        <v>270</v>
      </c>
      <c r="H18" s="88" t="s">
        <v>271</v>
      </c>
      <c r="I18" s="89">
        <v>6</v>
      </c>
      <c r="J18" s="87" t="s">
        <v>297</v>
      </c>
      <c r="K18" s="90"/>
      <c r="L18" s="91"/>
      <c r="M18" s="92" t="s">
        <v>78</v>
      </c>
      <c r="N18" s="93">
        <v>24</v>
      </c>
      <c r="O18" s="94"/>
      <c r="P18" s="95"/>
      <c r="Q18" s="94"/>
      <c r="R18" s="94" t="s">
        <v>16</v>
      </c>
      <c r="S18" s="94" t="s">
        <v>54</v>
      </c>
      <c r="T18" s="94" t="s">
        <v>298</v>
      </c>
      <c r="U18" s="96" t="s">
        <v>91</v>
      </c>
      <c r="V18" s="97"/>
      <c r="W18" s="98">
        <v>44938</v>
      </c>
      <c r="X18" s="98">
        <v>45289</v>
      </c>
      <c r="Y18" s="93"/>
      <c r="Z18" s="93"/>
      <c r="AA18" s="93"/>
      <c r="AB18" s="93"/>
      <c r="AC18" s="93"/>
      <c r="AD18" s="93"/>
      <c r="AE18" s="93"/>
      <c r="AF18" s="93"/>
      <c r="AG18" s="93"/>
      <c r="AH18" s="93"/>
      <c r="AI18" s="93"/>
      <c r="AJ18" s="93"/>
      <c r="AK18" s="93"/>
      <c r="AL18" s="58"/>
      <c r="AM18" s="58"/>
      <c r="AN18" s="58"/>
      <c r="AO18" s="58"/>
      <c r="AP18" s="58"/>
      <c r="AQ18" s="58"/>
      <c r="AR18" s="58"/>
      <c r="AS18" s="58"/>
      <c r="AT18" s="58"/>
      <c r="AU18" s="59"/>
      <c r="AV18" s="58"/>
      <c r="AW18" s="58"/>
      <c r="AX18" s="58"/>
      <c r="AY18" s="58"/>
      <c r="AZ18" s="58"/>
      <c r="BA18" s="58"/>
      <c r="BB18" s="58"/>
      <c r="BC18" s="58"/>
      <c r="BD18" s="58"/>
      <c r="BE18" s="59"/>
      <c r="BF18" s="58"/>
      <c r="BG18" s="58"/>
      <c r="BH18" s="58"/>
      <c r="BI18" s="58"/>
      <c r="BJ18" s="58"/>
      <c r="BK18" s="58"/>
      <c r="BL18" s="58"/>
      <c r="BM18" s="58"/>
      <c r="BN18" s="58"/>
      <c r="BO18" s="59"/>
      <c r="BP18" s="58"/>
      <c r="BQ18" s="58"/>
      <c r="BR18" s="58"/>
      <c r="BS18" s="58"/>
      <c r="BT18" s="58"/>
      <c r="BU18" s="58"/>
      <c r="BV18" s="58"/>
      <c r="BW18" s="58"/>
      <c r="BX18" s="58"/>
      <c r="BY18" s="59"/>
      <c r="BZ18" s="72" t="str">
        <f t="shared" si="8"/>
        <v xml:space="preserve"> </v>
      </c>
      <c r="CA18" s="72" t="str">
        <f t="shared" si="1"/>
        <v xml:space="preserve"> </v>
      </c>
      <c r="CB18" s="72" t="str">
        <f t="shared" si="2"/>
        <v xml:space="preserve"> </v>
      </c>
      <c r="CC18" s="72" t="str">
        <f t="shared" si="3"/>
        <v xml:space="preserve"> </v>
      </c>
      <c r="CD18" s="72" t="str">
        <f t="shared" si="4"/>
        <v xml:space="preserve"> </v>
      </c>
      <c r="CE18" s="72" t="str">
        <f t="shared" si="5"/>
        <v xml:space="preserve"> </v>
      </c>
      <c r="CF18" s="72" t="str">
        <f t="shared" si="6"/>
        <v xml:space="preserve"> </v>
      </c>
      <c r="CG18" s="72" t="str">
        <f t="shared" si="7"/>
        <v xml:space="preserve"> </v>
      </c>
    </row>
    <row r="19" spans="2:85" ht="47.25" x14ac:dyDescent="0.25">
      <c r="B19" s="99"/>
      <c r="C19" s="99"/>
      <c r="D19" s="99"/>
      <c r="E19" s="99"/>
      <c r="F19" s="100"/>
      <c r="G19" s="100"/>
      <c r="H19" s="100"/>
      <c r="I19" s="101"/>
      <c r="J19" s="99"/>
      <c r="K19" s="102" t="s">
        <v>299</v>
      </c>
      <c r="L19" s="103" t="s">
        <v>300</v>
      </c>
      <c r="M19" s="104" t="s">
        <v>78</v>
      </c>
      <c r="N19" s="105">
        <v>24</v>
      </c>
      <c r="O19" s="106" t="s">
        <v>301</v>
      </c>
      <c r="P19" s="107"/>
      <c r="Q19" s="107"/>
      <c r="R19" s="108"/>
      <c r="S19" s="108"/>
      <c r="T19" s="103" t="s">
        <v>298</v>
      </c>
      <c r="U19" s="108"/>
      <c r="V19" s="109"/>
      <c r="W19" s="110">
        <v>44938</v>
      </c>
      <c r="X19" s="110">
        <v>45289</v>
      </c>
      <c r="Y19" s="105">
        <v>2</v>
      </c>
      <c r="Z19" s="105">
        <v>2</v>
      </c>
      <c r="AA19" s="105">
        <v>2</v>
      </c>
      <c r="AB19" s="105">
        <v>2</v>
      </c>
      <c r="AC19" s="105">
        <v>2</v>
      </c>
      <c r="AD19" s="105">
        <v>2</v>
      </c>
      <c r="AE19" s="105">
        <v>2</v>
      </c>
      <c r="AF19" s="105">
        <v>2</v>
      </c>
      <c r="AG19" s="105">
        <v>2</v>
      </c>
      <c r="AH19" s="105">
        <v>2</v>
      </c>
      <c r="AI19" s="105">
        <v>2</v>
      </c>
      <c r="AJ19" s="105">
        <v>2</v>
      </c>
      <c r="AK19" s="105">
        <f t="shared" si="0"/>
        <v>24</v>
      </c>
      <c r="AL19" s="58">
        <v>2</v>
      </c>
      <c r="AM19" s="58"/>
      <c r="AN19" s="58"/>
      <c r="AO19" s="58">
        <v>2</v>
      </c>
      <c r="AP19" s="58"/>
      <c r="AQ19" s="58"/>
      <c r="AR19" s="58">
        <v>2</v>
      </c>
      <c r="AS19" s="58"/>
      <c r="AT19" s="58"/>
      <c r="AU19" s="59" t="s">
        <v>255</v>
      </c>
      <c r="AV19" s="58">
        <v>2</v>
      </c>
      <c r="AW19" s="58"/>
      <c r="AX19" s="58"/>
      <c r="AY19" s="58">
        <v>2</v>
      </c>
      <c r="AZ19" s="58"/>
      <c r="BA19" s="58"/>
      <c r="BB19" s="58">
        <v>2</v>
      </c>
      <c r="BC19" s="58"/>
      <c r="BD19" s="58"/>
      <c r="BE19" s="59" t="s">
        <v>255</v>
      </c>
      <c r="BF19" s="58"/>
      <c r="BG19" s="58"/>
      <c r="BH19" s="58"/>
      <c r="BI19" s="58"/>
      <c r="BJ19" s="58"/>
      <c r="BK19" s="58"/>
      <c r="BL19" s="58"/>
      <c r="BM19" s="58"/>
      <c r="BN19" s="58"/>
      <c r="BO19" s="59"/>
      <c r="BP19" s="58"/>
      <c r="BQ19" s="58"/>
      <c r="BR19" s="58"/>
      <c r="BS19" s="58"/>
      <c r="BT19" s="58"/>
      <c r="BU19" s="58"/>
      <c r="BV19" s="58"/>
      <c r="BW19" s="58"/>
      <c r="BX19" s="58"/>
      <c r="BY19" s="59"/>
      <c r="BZ19" s="72">
        <f t="shared" si="8"/>
        <v>0.25</v>
      </c>
      <c r="CA19" s="72">
        <f t="shared" si="1"/>
        <v>0.25</v>
      </c>
      <c r="CB19" s="72">
        <f t="shared" si="2"/>
        <v>0.5</v>
      </c>
      <c r="CC19" s="72">
        <f t="shared" si="3"/>
        <v>0.5</v>
      </c>
      <c r="CD19" s="72">
        <f t="shared" si="4"/>
        <v>0.5</v>
      </c>
      <c r="CE19" s="72">
        <f t="shared" si="5"/>
        <v>0.75</v>
      </c>
      <c r="CF19" s="72">
        <f t="shared" si="6"/>
        <v>0.5</v>
      </c>
      <c r="CG19" s="72">
        <f t="shared" si="7"/>
        <v>1</v>
      </c>
    </row>
    <row r="20" spans="2:85" ht="78.75" x14ac:dyDescent="0.25">
      <c r="B20" s="87" t="s">
        <v>87</v>
      </c>
      <c r="C20" s="87" t="s">
        <v>31</v>
      </c>
      <c r="D20" s="87" t="s">
        <v>31</v>
      </c>
      <c r="E20" s="87" t="s">
        <v>77</v>
      </c>
      <c r="F20" s="87" t="s">
        <v>122</v>
      </c>
      <c r="G20" s="87" t="s">
        <v>270</v>
      </c>
      <c r="H20" s="88" t="s">
        <v>271</v>
      </c>
      <c r="I20" s="89">
        <v>7</v>
      </c>
      <c r="J20" s="87" t="s">
        <v>302</v>
      </c>
      <c r="K20" s="90"/>
      <c r="L20" s="91"/>
      <c r="M20" s="92" t="s">
        <v>78</v>
      </c>
      <c r="N20" s="93">
        <v>4</v>
      </c>
      <c r="O20" s="94"/>
      <c r="P20" s="95"/>
      <c r="Q20" s="94"/>
      <c r="R20" s="94" t="s">
        <v>16</v>
      </c>
      <c r="S20" s="94" t="s">
        <v>54</v>
      </c>
      <c r="T20" s="94" t="s">
        <v>298</v>
      </c>
      <c r="U20" s="96" t="s">
        <v>91</v>
      </c>
      <c r="V20" s="97"/>
      <c r="W20" s="98">
        <v>44986</v>
      </c>
      <c r="X20" s="98">
        <v>45291</v>
      </c>
      <c r="Y20" s="93"/>
      <c r="Z20" s="93"/>
      <c r="AA20" s="93"/>
      <c r="AB20" s="93"/>
      <c r="AC20" s="93"/>
      <c r="AD20" s="93"/>
      <c r="AE20" s="93"/>
      <c r="AF20" s="93"/>
      <c r="AG20" s="93"/>
      <c r="AH20" s="93"/>
      <c r="AI20" s="93"/>
      <c r="AJ20" s="93"/>
      <c r="AK20" s="93"/>
      <c r="AL20" s="58"/>
      <c r="AM20" s="58"/>
      <c r="AN20" s="58"/>
      <c r="AO20" s="58"/>
      <c r="AP20" s="58"/>
      <c r="AQ20" s="58"/>
      <c r="AR20" s="58"/>
      <c r="AS20" s="58"/>
      <c r="AT20" s="58"/>
      <c r="AU20" s="59"/>
      <c r="AV20" s="58"/>
      <c r="AW20" s="58"/>
      <c r="AX20" s="58"/>
      <c r="AY20" s="58"/>
      <c r="AZ20" s="58"/>
      <c r="BA20" s="58"/>
      <c r="BB20" s="58"/>
      <c r="BC20" s="58"/>
      <c r="BD20" s="58"/>
      <c r="BE20" s="59"/>
      <c r="BF20" s="58"/>
      <c r="BG20" s="58"/>
      <c r="BH20" s="58"/>
      <c r="BI20" s="58"/>
      <c r="BJ20" s="58"/>
      <c r="BK20" s="58"/>
      <c r="BL20" s="58"/>
      <c r="BM20" s="58"/>
      <c r="BN20" s="58"/>
      <c r="BO20" s="59"/>
      <c r="BP20" s="58"/>
      <c r="BQ20" s="58"/>
      <c r="BR20" s="58"/>
      <c r="BS20" s="58"/>
      <c r="BT20" s="58"/>
      <c r="BU20" s="58"/>
      <c r="BV20" s="58"/>
      <c r="BW20" s="58"/>
      <c r="BX20" s="58"/>
      <c r="BY20" s="59"/>
      <c r="BZ20" s="72" t="str">
        <f t="shared" si="8"/>
        <v xml:space="preserve"> </v>
      </c>
      <c r="CA20" s="72" t="str">
        <f t="shared" si="1"/>
        <v xml:space="preserve"> </v>
      </c>
      <c r="CB20" s="72" t="str">
        <f t="shared" si="2"/>
        <v xml:space="preserve"> </v>
      </c>
      <c r="CC20" s="72" t="str">
        <f t="shared" si="3"/>
        <v xml:space="preserve"> </v>
      </c>
      <c r="CD20" s="72" t="str">
        <f t="shared" si="4"/>
        <v xml:space="preserve"> </v>
      </c>
      <c r="CE20" s="72" t="str">
        <f t="shared" si="5"/>
        <v xml:space="preserve"> </v>
      </c>
      <c r="CF20" s="72" t="str">
        <f t="shared" si="6"/>
        <v xml:space="preserve"> </v>
      </c>
      <c r="CG20" s="72" t="str">
        <f t="shared" si="7"/>
        <v xml:space="preserve"> </v>
      </c>
    </row>
    <row r="21" spans="2:85" ht="78.75" x14ac:dyDescent="0.25">
      <c r="B21" s="99"/>
      <c r="C21" s="99"/>
      <c r="D21" s="99"/>
      <c r="E21" s="99"/>
      <c r="F21" s="100"/>
      <c r="G21" s="100"/>
      <c r="H21" s="100"/>
      <c r="I21" s="101"/>
      <c r="J21" s="99"/>
      <c r="K21" s="102" t="s">
        <v>303</v>
      </c>
      <c r="L21" s="103" t="s">
        <v>304</v>
      </c>
      <c r="M21" s="104" t="s">
        <v>78</v>
      </c>
      <c r="N21" s="105">
        <v>2</v>
      </c>
      <c r="O21" s="106" t="s">
        <v>305</v>
      </c>
      <c r="P21" s="107"/>
      <c r="Q21" s="107"/>
      <c r="R21" s="108"/>
      <c r="S21" s="108"/>
      <c r="T21" s="103" t="s">
        <v>298</v>
      </c>
      <c r="U21" s="108"/>
      <c r="V21" s="109"/>
      <c r="W21" s="110">
        <v>44928</v>
      </c>
      <c r="X21" s="110">
        <v>45198</v>
      </c>
      <c r="Y21" s="105"/>
      <c r="Z21" s="105"/>
      <c r="AA21" s="105">
        <v>1</v>
      </c>
      <c r="AB21" s="105"/>
      <c r="AC21" s="105"/>
      <c r="AD21" s="105"/>
      <c r="AE21" s="105"/>
      <c r="AF21" s="105"/>
      <c r="AG21" s="105">
        <v>1</v>
      </c>
      <c r="AH21" s="105"/>
      <c r="AI21" s="105"/>
      <c r="AJ21" s="105"/>
      <c r="AK21" s="105">
        <f t="shared" si="0"/>
        <v>2</v>
      </c>
      <c r="AL21" s="58">
        <v>1</v>
      </c>
      <c r="AM21" s="58" t="s">
        <v>306</v>
      </c>
      <c r="AN21" s="58" t="s">
        <v>307</v>
      </c>
      <c r="AO21" s="58"/>
      <c r="AP21" s="58"/>
      <c r="AQ21" s="58"/>
      <c r="AR21" s="58"/>
      <c r="AS21" s="58"/>
      <c r="AT21" s="58"/>
      <c r="AU21" s="59" t="s">
        <v>255</v>
      </c>
      <c r="AV21" s="58"/>
      <c r="AW21" s="58"/>
      <c r="AX21" s="58"/>
      <c r="AY21" s="58"/>
      <c r="AZ21" s="58"/>
      <c r="BA21" s="58"/>
      <c r="BB21" s="58"/>
      <c r="BC21" s="58"/>
      <c r="BD21" s="58"/>
      <c r="BE21" s="59"/>
      <c r="BF21" s="58"/>
      <c r="BG21" s="58"/>
      <c r="BH21" s="58"/>
      <c r="BI21" s="58"/>
      <c r="BJ21" s="58"/>
      <c r="BK21" s="58"/>
      <c r="BL21" s="58"/>
      <c r="BM21" s="58"/>
      <c r="BN21" s="58"/>
      <c r="BO21" s="59"/>
      <c r="BP21" s="58"/>
      <c r="BQ21" s="58"/>
      <c r="BR21" s="58"/>
      <c r="BS21" s="58"/>
      <c r="BT21" s="58"/>
      <c r="BU21" s="58"/>
      <c r="BV21" s="58"/>
      <c r="BW21" s="58"/>
      <c r="BX21" s="58"/>
      <c r="BY21" s="59"/>
      <c r="BZ21" s="72">
        <f t="shared" si="8"/>
        <v>0.5</v>
      </c>
      <c r="CA21" s="72">
        <f t="shared" si="1"/>
        <v>0.5</v>
      </c>
      <c r="CB21" s="72">
        <f t="shared" si="2"/>
        <v>0.5</v>
      </c>
      <c r="CC21" s="72">
        <f t="shared" si="3"/>
        <v>0.5</v>
      </c>
      <c r="CD21" s="72">
        <f t="shared" si="4"/>
        <v>0.5</v>
      </c>
      <c r="CE21" s="72">
        <f t="shared" si="5"/>
        <v>1</v>
      </c>
      <c r="CF21" s="72">
        <f t="shared" si="6"/>
        <v>0.5</v>
      </c>
      <c r="CG21" s="72">
        <f t="shared" si="7"/>
        <v>1</v>
      </c>
    </row>
    <row r="22" spans="2:85" ht="78.75" x14ac:dyDescent="0.25">
      <c r="B22" s="99"/>
      <c r="C22" s="99"/>
      <c r="D22" s="99"/>
      <c r="E22" s="99"/>
      <c r="F22" s="100"/>
      <c r="G22" s="100"/>
      <c r="H22" s="100"/>
      <c r="I22" s="101"/>
      <c r="J22" s="99"/>
      <c r="K22" s="102" t="s">
        <v>308</v>
      </c>
      <c r="L22" s="103" t="s">
        <v>309</v>
      </c>
      <c r="M22" s="104" t="s">
        <v>78</v>
      </c>
      <c r="N22" s="105">
        <v>2</v>
      </c>
      <c r="O22" s="106" t="s">
        <v>310</v>
      </c>
      <c r="P22" s="107"/>
      <c r="Q22" s="107"/>
      <c r="R22" s="108"/>
      <c r="S22" s="108"/>
      <c r="T22" s="103" t="s">
        <v>298</v>
      </c>
      <c r="U22" s="108"/>
      <c r="V22" s="109"/>
      <c r="W22" s="110">
        <v>44928</v>
      </c>
      <c r="X22" s="110">
        <v>45260</v>
      </c>
      <c r="Y22" s="105"/>
      <c r="Z22" s="105"/>
      <c r="AA22" s="105"/>
      <c r="AB22" s="105"/>
      <c r="AC22" s="105"/>
      <c r="AD22" s="105">
        <v>1</v>
      </c>
      <c r="AE22" s="105"/>
      <c r="AF22" s="105"/>
      <c r="AG22" s="105"/>
      <c r="AH22" s="105"/>
      <c r="AI22" s="105">
        <v>1</v>
      </c>
      <c r="AJ22" s="105"/>
      <c r="AK22" s="105">
        <f t="shared" si="0"/>
        <v>2</v>
      </c>
      <c r="AL22" s="58"/>
      <c r="AM22" s="58"/>
      <c r="AN22" s="58"/>
      <c r="AO22" s="58"/>
      <c r="AP22" s="58"/>
      <c r="AQ22" s="58"/>
      <c r="AR22" s="58"/>
      <c r="AS22" s="58"/>
      <c r="AT22" s="58"/>
      <c r="AU22" s="59"/>
      <c r="AV22" s="58"/>
      <c r="AW22" s="58"/>
      <c r="AX22" s="58"/>
      <c r="AY22" s="58"/>
      <c r="AZ22" s="58"/>
      <c r="BA22" s="58"/>
      <c r="BB22" s="58">
        <v>1</v>
      </c>
      <c r="BC22" s="58" t="s">
        <v>311</v>
      </c>
      <c r="BD22" s="58" t="s">
        <v>312</v>
      </c>
      <c r="BE22" s="59" t="s">
        <v>255</v>
      </c>
      <c r="BF22" s="58"/>
      <c r="BG22" s="58"/>
      <c r="BH22" s="58"/>
      <c r="BI22" s="58"/>
      <c r="BJ22" s="58"/>
      <c r="BK22" s="58"/>
      <c r="BL22" s="58"/>
      <c r="BM22" s="58"/>
      <c r="BN22" s="58"/>
      <c r="BO22" s="59"/>
      <c r="BP22" s="58"/>
      <c r="BQ22" s="58"/>
      <c r="BR22" s="58"/>
      <c r="BS22" s="58"/>
      <c r="BT22" s="58"/>
      <c r="BU22" s="58"/>
      <c r="BV22" s="58"/>
      <c r="BW22" s="58"/>
      <c r="BX22" s="58"/>
      <c r="BY22" s="59"/>
      <c r="BZ22" s="72">
        <f t="shared" si="8"/>
        <v>0</v>
      </c>
      <c r="CA22" s="72">
        <f t="shared" si="1"/>
        <v>0</v>
      </c>
      <c r="CB22" s="72">
        <f t="shared" si="2"/>
        <v>0.5</v>
      </c>
      <c r="CC22" s="72">
        <f t="shared" si="3"/>
        <v>0.5</v>
      </c>
      <c r="CD22" s="72">
        <f t="shared" si="4"/>
        <v>0.5</v>
      </c>
      <c r="CE22" s="72">
        <f t="shared" si="5"/>
        <v>0.5</v>
      </c>
      <c r="CF22" s="72">
        <f t="shared" si="6"/>
        <v>0.5</v>
      </c>
      <c r="CG22" s="72">
        <f t="shared" si="7"/>
        <v>1</v>
      </c>
    </row>
    <row r="23" spans="2:85" ht="78.75" x14ac:dyDescent="0.25">
      <c r="B23" s="125" t="s">
        <v>95</v>
      </c>
      <c r="C23" s="125" t="s">
        <v>31</v>
      </c>
      <c r="D23" s="125" t="s">
        <v>31</v>
      </c>
      <c r="E23" s="125" t="s">
        <v>113</v>
      </c>
      <c r="F23" s="125" t="s">
        <v>122</v>
      </c>
      <c r="G23" s="125" t="s">
        <v>270</v>
      </c>
      <c r="H23" s="126" t="s">
        <v>271</v>
      </c>
      <c r="I23" s="127">
        <v>8</v>
      </c>
      <c r="J23" s="125" t="s">
        <v>313</v>
      </c>
      <c r="K23" s="127"/>
      <c r="L23" s="128"/>
      <c r="M23" s="129" t="s">
        <v>78</v>
      </c>
      <c r="N23" s="130">
        <v>3</v>
      </c>
      <c r="O23" s="131"/>
      <c r="P23" s="132"/>
      <c r="Q23" s="131"/>
      <c r="R23" s="131" t="s">
        <v>16</v>
      </c>
      <c r="S23" s="131" t="s">
        <v>54</v>
      </c>
      <c r="T23" s="131" t="s">
        <v>298</v>
      </c>
      <c r="U23" s="133" t="s">
        <v>91</v>
      </c>
      <c r="V23" s="97"/>
      <c r="W23" s="134">
        <v>44928</v>
      </c>
      <c r="X23" s="134">
        <v>45198</v>
      </c>
      <c r="Y23" s="130"/>
      <c r="Z23" s="130"/>
      <c r="AA23" s="130"/>
      <c r="AB23" s="130"/>
      <c r="AC23" s="130"/>
      <c r="AD23" s="130"/>
      <c r="AE23" s="130"/>
      <c r="AF23" s="130"/>
      <c r="AG23" s="130"/>
      <c r="AH23" s="130"/>
      <c r="AI23" s="130"/>
      <c r="AJ23" s="130"/>
      <c r="AK23" s="130"/>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5" t="str">
        <f t="shared" si="8"/>
        <v xml:space="preserve"> </v>
      </c>
      <c r="CA23" s="135" t="str">
        <f t="shared" si="1"/>
        <v xml:space="preserve"> </v>
      </c>
      <c r="CB23" s="135" t="str">
        <f t="shared" si="2"/>
        <v xml:space="preserve"> </v>
      </c>
      <c r="CC23" s="135" t="str">
        <f t="shared" si="3"/>
        <v xml:space="preserve"> </v>
      </c>
      <c r="CD23" s="135" t="str">
        <f t="shared" si="4"/>
        <v xml:space="preserve"> </v>
      </c>
      <c r="CE23" s="135" t="str">
        <f t="shared" si="5"/>
        <v xml:space="preserve"> </v>
      </c>
      <c r="CF23" s="135" t="str">
        <f t="shared" si="6"/>
        <v xml:space="preserve"> </v>
      </c>
      <c r="CG23" s="135" t="str">
        <f t="shared" si="7"/>
        <v xml:space="preserve"> </v>
      </c>
    </row>
    <row r="24" spans="2:85" ht="63" x14ac:dyDescent="0.25">
      <c r="B24" s="125"/>
      <c r="C24" s="125"/>
      <c r="D24" s="125"/>
      <c r="E24" s="125"/>
      <c r="F24" s="126"/>
      <c r="G24" s="126"/>
      <c r="H24" s="126"/>
      <c r="I24" s="136"/>
      <c r="J24" s="125"/>
      <c r="K24" s="137" t="s">
        <v>314</v>
      </c>
      <c r="L24" s="133" t="s">
        <v>315</v>
      </c>
      <c r="M24" s="138" t="s">
        <v>78</v>
      </c>
      <c r="N24" s="130">
        <v>1</v>
      </c>
      <c r="O24" s="131" t="s">
        <v>316</v>
      </c>
      <c r="P24" s="131"/>
      <c r="Q24" s="131"/>
      <c r="R24" s="139"/>
      <c r="S24" s="139"/>
      <c r="T24" s="133" t="s">
        <v>298</v>
      </c>
      <c r="U24" s="139"/>
      <c r="V24" s="109"/>
      <c r="W24" s="134">
        <v>44928</v>
      </c>
      <c r="X24" s="134">
        <v>45016</v>
      </c>
      <c r="Y24" s="130"/>
      <c r="Z24" s="130"/>
      <c r="AA24" s="130"/>
      <c r="AB24" s="130">
        <v>1</v>
      </c>
      <c r="AC24" s="130"/>
      <c r="AD24" s="130"/>
      <c r="AE24" s="130"/>
      <c r="AF24" s="130"/>
      <c r="AG24" s="130"/>
      <c r="AH24" s="130"/>
      <c r="AI24" s="130"/>
      <c r="AJ24" s="130"/>
      <c r="AK24" s="130">
        <f t="shared" si="0"/>
        <v>1</v>
      </c>
      <c r="AL24" s="133"/>
      <c r="AM24" s="133"/>
      <c r="AN24" s="133"/>
      <c r="AO24" s="133"/>
      <c r="AP24" s="133"/>
      <c r="AQ24" s="133"/>
      <c r="AR24" s="133"/>
      <c r="AS24" s="133"/>
      <c r="AT24" s="133"/>
      <c r="AU24" s="133"/>
      <c r="AV24" s="133"/>
      <c r="AW24" s="133"/>
      <c r="AX24" s="133"/>
      <c r="AY24" s="133"/>
      <c r="AZ24" s="133"/>
      <c r="BA24" s="133"/>
      <c r="BB24" s="133"/>
      <c r="BC24" s="133"/>
      <c r="BD24" s="133"/>
      <c r="BE24" s="133" t="s">
        <v>317</v>
      </c>
      <c r="BF24" s="133"/>
      <c r="BG24" s="133"/>
      <c r="BH24" s="133"/>
      <c r="BI24" s="133"/>
      <c r="BJ24" s="133"/>
      <c r="BK24" s="133"/>
      <c r="BL24" s="133"/>
      <c r="BM24" s="133"/>
      <c r="BN24" s="133"/>
      <c r="BO24" s="133"/>
      <c r="BP24" s="133"/>
      <c r="BQ24" s="133"/>
      <c r="BR24" s="133"/>
      <c r="BS24" s="133"/>
      <c r="BT24" s="133"/>
      <c r="BU24" s="133"/>
      <c r="BV24" s="133"/>
      <c r="BW24" s="133"/>
      <c r="BX24" s="133"/>
      <c r="BY24" s="133"/>
      <c r="BZ24" s="135">
        <f t="shared" si="8"/>
        <v>0</v>
      </c>
      <c r="CA24" s="135">
        <f t="shared" si="1"/>
        <v>0</v>
      </c>
      <c r="CB24" s="135">
        <f t="shared" si="2"/>
        <v>0</v>
      </c>
      <c r="CC24" s="135">
        <f t="shared" si="3"/>
        <v>1</v>
      </c>
      <c r="CD24" s="135">
        <f t="shared" si="4"/>
        <v>0</v>
      </c>
      <c r="CE24" s="135">
        <f t="shared" si="5"/>
        <v>1</v>
      </c>
      <c r="CF24" s="135">
        <f t="shared" si="6"/>
        <v>0</v>
      </c>
      <c r="CG24" s="135"/>
    </row>
    <row r="25" spans="2:85" ht="63" x14ac:dyDescent="0.25">
      <c r="B25" s="125"/>
      <c r="C25" s="125"/>
      <c r="D25" s="125"/>
      <c r="E25" s="125"/>
      <c r="F25" s="126"/>
      <c r="G25" s="126"/>
      <c r="H25" s="126"/>
      <c r="I25" s="136"/>
      <c r="J25" s="125"/>
      <c r="K25" s="137" t="s">
        <v>318</v>
      </c>
      <c r="L25" s="133" t="s">
        <v>319</v>
      </c>
      <c r="M25" s="138" t="s">
        <v>78</v>
      </c>
      <c r="N25" s="130">
        <v>1</v>
      </c>
      <c r="O25" s="131" t="s">
        <v>320</v>
      </c>
      <c r="P25" s="131"/>
      <c r="Q25" s="131"/>
      <c r="R25" s="139"/>
      <c r="S25" s="139"/>
      <c r="T25" s="133" t="s">
        <v>298</v>
      </c>
      <c r="U25" s="139"/>
      <c r="V25" s="109"/>
      <c r="W25" s="134">
        <v>45049</v>
      </c>
      <c r="X25" s="134">
        <v>45075</v>
      </c>
      <c r="Y25" s="130"/>
      <c r="Z25" s="130"/>
      <c r="AA25" s="130"/>
      <c r="AB25" s="130"/>
      <c r="AC25" s="130">
        <v>1</v>
      </c>
      <c r="AD25" s="130"/>
      <c r="AE25" s="130"/>
      <c r="AF25" s="130"/>
      <c r="AG25" s="130"/>
      <c r="AH25" s="130"/>
      <c r="AI25" s="130"/>
      <c r="AJ25" s="130"/>
      <c r="AK25" s="130">
        <f t="shared" si="0"/>
        <v>1</v>
      </c>
      <c r="AL25" s="133"/>
      <c r="AM25" s="133"/>
      <c r="AN25" s="133"/>
      <c r="AO25" s="133"/>
      <c r="AP25" s="133"/>
      <c r="AQ25" s="133"/>
      <c r="AR25" s="133"/>
      <c r="AS25" s="133"/>
      <c r="AT25" s="133"/>
      <c r="AU25" s="133"/>
      <c r="AV25" s="133"/>
      <c r="AW25" s="133"/>
      <c r="AX25" s="133"/>
      <c r="AY25" s="133"/>
      <c r="AZ25" s="133"/>
      <c r="BA25" s="133"/>
      <c r="BB25" s="133"/>
      <c r="BC25" s="133"/>
      <c r="BD25" s="133"/>
      <c r="BE25" s="133" t="s">
        <v>317</v>
      </c>
      <c r="BF25" s="133"/>
      <c r="BG25" s="133"/>
      <c r="BH25" s="133"/>
      <c r="BI25" s="133"/>
      <c r="BJ25" s="133"/>
      <c r="BK25" s="133"/>
      <c r="BL25" s="133"/>
      <c r="BM25" s="133"/>
      <c r="BN25" s="133"/>
      <c r="BO25" s="133"/>
      <c r="BP25" s="133"/>
      <c r="BQ25" s="133"/>
      <c r="BR25" s="133"/>
      <c r="BS25" s="133"/>
      <c r="BT25" s="133"/>
      <c r="BU25" s="133"/>
      <c r="BV25" s="133"/>
      <c r="BW25" s="133"/>
      <c r="BX25" s="133"/>
      <c r="BY25" s="133"/>
      <c r="BZ25" s="135">
        <f t="shared" si="8"/>
        <v>0</v>
      </c>
      <c r="CA25" s="135">
        <f t="shared" si="1"/>
        <v>0</v>
      </c>
      <c r="CB25" s="135">
        <f t="shared" si="2"/>
        <v>0</v>
      </c>
      <c r="CC25" s="135">
        <f t="shared" si="3"/>
        <v>1</v>
      </c>
      <c r="CD25" s="135">
        <f t="shared" si="4"/>
        <v>0</v>
      </c>
      <c r="CE25" s="135">
        <f t="shared" si="5"/>
        <v>1</v>
      </c>
      <c r="CF25" s="135">
        <f t="shared" si="6"/>
        <v>0</v>
      </c>
      <c r="CG25" s="135"/>
    </row>
    <row r="26" spans="2:85" ht="63" x14ac:dyDescent="0.25">
      <c r="B26" s="125"/>
      <c r="C26" s="125"/>
      <c r="D26" s="125"/>
      <c r="E26" s="125"/>
      <c r="F26" s="126"/>
      <c r="G26" s="126"/>
      <c r="H26" s="126"/>
      <c r="I26" s="136"/>
      <c r="J26" s="125"/>
      <c r="K26" s="137" t="s">
        <v>321</v>
      </c>
      <c r="L26" s="133" t="s">
        <v>322</v>
      </c>
      <c r="M26" s="138" t="s">
        <v>78</v>
      </c>
      <c r="N26" s="130">
        <v>1</v>
      </c>
      <c r="O26" s="131" t="s">
        <v>323</v>
      </c>
      <c r="P26" s="131"/>
      <c r="Q26" s="131"/>
      <c r="R26" s="139"/>
      <c r="S26" s="139"/>
      <c r="T26" s="133" t="s">
        <v>298</v>
      </c>
      <c r="U26" s="139"/>
      <c r="V26" s="109"/>
      <c r="W26" s="134">
        <v>45170</v>
      </c>
      <c r="X26" s="134">
        <v>45198</v>
      </c>
      <c r="Y26" s="130"/>
      <c r="Z26" s="130"/>
      <c r="AA26" s="130"/>
      <c r="AB26" s="130"/>
      <c r="AC26" s="130"/>
      <c r="AD26" s="130"/>
      <c r="AE26" s="130"/>
      <c r="AF26" s="130"/>
      <c r="AG26" s="130">
        <v>1</v>
      </c>
      <c r="AH26" s="130"/>
      <c r="AI26" s="130"/>
      <c r="AJ26" s="130"/>
      <c r="AK26" s="130">
        <f t="shared" si="0"/>
        <v>1</v>
      </c>
      <c r="AL26" s="133"/>
      <c r="AM26" s="133"/>
      <c r="AN26" s="133"/>
      <c r="AO26" s="133"/>
      <c r="AP26" s="133"/>
      <c r="AQ26" s="133"/>
      <c r="AR26" s="133"/>
      <c r="AS26" s="133"/>
      <c r="AT26" s="133"/>
      <c r="AU26" s="133"/>
      <c r="AV26" s="133"/>
      <c r="AW26" s="133"/>
      <c r="AX26" s="133"/>
      <c r="AY26" s="133"/>
      <c r="AZ26" s="133"/>
      <c r="BA26" s="133"/>
      <c r="BB26" s="133"/>
      <c r="BC26" s="133"/>
      <c r="BD26" s="133"/>
      <c r="BE26" s="133" t="s">
        <v>317</v>
      </c>
      <c r="BF26" s="133"/>
      <c r="BG26" s="133"/>
      <c r="BH26" s="133"/>
      <c r="BI26" s="133"/>
      <c r="BJ26" s="133"/>
      <c r="BK26" s="133"/>
      <c r="BL26" s="133"/>
      <c r="BM26" s="133"/>
      <c r="BN26" s="133"/>
      <c r="BO26" s="133"/>
      <c r="BP26" s="133"/>
      <c r="BQ26" s="133"/>
      <c r="BR26" s="133"/>
      <c r="BS26" s="133"/>
      <c r="BT26" s="133"/>
      <c r="BU26" s="133"/>
      <c r="BV26" s="133"/>
      <c r="BW26" s="133"/>
      <c r="BX26" s="133"/>
      <c r="BY26" s="133"/>
      <c r="BZ26" s="135">
        <f t="shared" si="8"/>
        <v>0</v>
      </c>
      <c r="CA26" s="135">
        <f t="shared" si="1"/>
        <v>0</v>
      </c>
      <c r="CB26" s="135">
        <f t="shared" si="2"/>
        <v>0</v>
      </c>
      <c r="CC26" s="135">
        <f t="shared" si="3"/>
        <v>0</v>
      </c>
      <c r="CD26" s="135">
        <f t="shared" si="4"/>
        <v>0</v>
      </c>
      <c r="CE26" s="135">
        <f t="shared" si="5"/>
        <v>1</v>
      </c>
      <c r="CF26" s="135">
        <f t="shared" si="6"/>
        <v>0</v>
      </c>
      <c r="CG26" s="135"/>
    </row>
    <row r="27" spans="2:85" ht="78.75" x14ac:dyDescent="0.25">
      <c r="B27" s="87" t="s">
        <v>95</v>
      </c>
      <c r="C27" s="87" t="s">
        <v>31</v>
      </c>
      <c r="D27" s="87" t="s">
        <v>31</v>
      </c>
      <c r="E27" s="87" t="s">
        <v>103</v>
      </c>
      <c r="F27" s="87" t="s">
        <v>122</v>
      </c>
      <c r="G27" s="87" t="s">
        <v>270</v>
      </c>
      <c r="H27" s="88" t="s">
        <v>271</v>
      </c>
      <c r="I27" s="89">
        <v>9</v>
      </c>
      <c r="J27" s="87" t="s">
        <v>324</v>
      </c>
      <c r="K27" s="90"/>
      <c r="L27" s="91"/>
      <c r="M27" s="92" t="s">
        <v>78</v>
      </c>
      <c r="N27" s="93">
        <v>5</v>
      </c>
      <c r="O27" s="94"/>
      <c r="P27" s="95"/>
      <c r="Q27" s="94"/>
      <c r="R27" s="94" t="s">
        <v>16</v>
      </c>
      <c r="S27" s="94" t="s">
        <v>54</v>
      </c>
      <c r="T27" s="94" t="s">
        <v>298</v>
      </c>
      <c r="U27" s="96" t="s">
        <v>91</v>
      </c>
      <c r="V27" s="97"/>
      <c r="W27" s="98">
        <v>44958</v>
      </c>
      <c r="X27" s="98">
        <v>45289</v>
      </c>
      <c r="Y27" s="93"/>
      <c r="Z27" s="93"/>
      <c r="AA27" s="93"/>
      <c r="AB27" s="93"/>
      <c r="AC27" s="93"/>
      <c r="AD27" s="93"/>
      <c r="AE27" s="93"/>
      <c r="AF27" s="93"/>
      <c r="AG27" s="93"/>
      <c r="AH27" s="93"/>
      <c r="AI27" s="93"/>
      <c r="AJ27" s="93"/>
      <c r="AK27" s="93"/>
      <c r="AL27" s="58"/>
      <c r="AM27" s="58"/>
      <c r="AN27" s="58"/>
      <c r="AO27" s="58"/>
      <c r="AP27" s="58"/>
      <c r="AQ27" s="58"/>
      <c r="AR27" s="58"/>
      <c r="AS27" s="58"/>
      <c r="AT27" s="58"/>
      <c r="AU27" s="59"/>
      <c r="AV27" s="58"/>
      <c r="AW27" s="58"/>
      <c r="AX27" s="58"/>
      <c r="AY27" s="58"/>
      <c r="AZ27" s="58"/>
      <c r="BA27" s="58"/>
      <c r="BB27" s="58"/>
      <c r="BC27" s="58"/>
      <c r="BD27" s="58"/>
      <c r="BE27" s="59"/>
      <c r="BF27" s="58"/>
      <c r="BG27" s="58"/>
      <c r="BH27" s="58"/>
      <c r="BI27" s="58"/>
      <c r="BJ27" s="58"/>
      <c r="BK27" s="58"/>
      <c r="BL27" s="58"/>
      <c r="BM27" s="58"/>
      <c r="BN27" s="58"/>
      <c r="BO27" s="59"/>
      <c r="BP27" s="58"/>
      <c r="BQ27" s="58"/>
      <c r="BR27" s="58"/>
      <c r="BS27" s="58"/>
      <c r="BT27" s="58"/>
      <c r="BU27" s="58"/>
      <c r="BV27" s="58"/>
      <c r="BW27" s="58"/>
      <c r="BX27" s="58"/>
      <c r="BY27" s="59"/>
      <c r="BZ27" s="72" t="str">
        <f t="shared" si="8"/>
        <v xml:space="preserve"> </v>
      </c>
      <c r="CA27" s="72" t="str">
        <f t="shared" si="1"/>
        <v xml:space="preserve"> </v>
      </c>
      <c r="CB27" s="72" t="str">
        <f t="shared" si="2"/>
        <v xml:space="preserve"> </v>
      </c>
      <c r="CC27" s="72" t="str">
        <f t="shared" si="3"/>
        <v xml:space="preserve"> </v>
      </c>
      <c r="CD27" s="72" t="str">
        <f t="shared" si="4"/>
        <v xml:space="preserve"> </v>
      </c>
      <c r="CE27" s="72" t="str">
        <f t="shared" si="5"/>
        <v xml:space="preserve"> </v>
      </c>
      <c r="CF27" s="72" t="str">
        <f t="shared" si="6"/>
        <v xml:space="preserve"> </v>
      </c>
      <c r="CG27" s="72" t="str">
        <f t="shared" si="7"/>
        <v xml:space="preserve"> </v>
      </c>
    </row>
    <row r="28" spans="2:85" ht="47.25" x14ac:dyDescent="0.25">
      <c r="B28" s="99"/>
      <c r="C28" s="99"/>
      <c r="D28" s="99"/>
      <c r="E28" s="99"/>
      <c r="F28" s="100"/>
      <c r="G28" s="100"/>
      <c r="H28" s="100"/>
      <c r="I28" s="101"/>
      <c r="J28" s="99"/>
      <c r="K28" s="102" t="s">
        <v>325</v>
      </c>
      <c r="L28" s="103" t="s">
        <v>326</v>
      </c>
      <c r="M28" s="104" t="s">
        <v>78</v>
      </c>
      <c r="N28" s="105">
        <v>1</v>
      </c>
      <c r="O28" s="106" t="s">
        <v>327</v>
      </c>
      <c r="P28" s="107"/>
      <c r="Q28" s="107"/>
      <c r="R28" s="108"/>
      <c r="S28" s="108"/>
      <c r="T28" s="103" t="s">
        <v>298</v>
      </c>
      <c r="U28" s="108"/>
      <c r="V28" s="109"/>
      <c r="W28" s="110">
        <v>45061</v>
      </c>
      <c r="X28" s="110">
        <v>45077</v>
      </c>
      <c r="Y28" s="105"/>
      <c r="Z28" s="105">
        <v>1</v>
      </c>
      <c r="AA28" s="105"/>
      <c r="AB28" s="105"/>
      <c r="AC28" s="105"/>
      <c r="AD28" s="105"/>
      <c r="AE28" s="105"/>
      <c r="AF28" s="105"/>
      <c r="AG28" s="105"/>
      <c r="AH28" s="105"/>
      <c r="AI28" s="105"/>
      <c r="AJ28" s="105"/>
      <c r="AK28" s="105">
        <f t="shared" si="0"/>
        <v>1</v>
      </c>
      <c r="AL28" s="58"/>
      <c r="AM28" s="58"/>
      <c r="AN28" s="58"/>
      <c r="AO28" s="58"/>
      <c r="AP28" s="58">
        <v>0</v>
      </c>
      <c r="AQ28" s="58"/>
      <c r="AR28" s="58"/>
      <c r="AS28" s="58"/>
      <c r="AT28" s="58"/>
      <c r="AU28" s="59" t="s">
        <v>328</v>
      </c>
      <c r="AV28" s="58"/>
      <c r="AW28" s="58"/>
      <c r="AX28" s="58"/>
      <c r="AY28" s="58"/>
      <c r="AZ28" s="58"/>
      <c r="BA28" s="58"/>
      <c r="BB28" s="58">
        <v>1</v>
      </c>
      <c r="BC28" s="58" t="s">
        <v>329</v>
      </c>
      <c r="BD28" s="58"/>
      <c r="BE28" s="59" t="s">
        <v>255</v>
      </c>
      <c r="BF28" s="58"/>
      <c r="BG28" s="58"/>
      <c r="BH28" s="58"/>
      <c r="BI28" s="58"/>
      <c r="BJ28" s="58"/>
      <c r="BK28" s="58"/>
      <c r="BL28" s="58"/>
      <c r="BM28" s="58"/>
      <c r="BN28" s="58"/>
      <c r="BO28" s="59"/>
      <c r="BP28" s="58"/>
      <c r="BQ28" s="58"/>
      <c r="BR28" s="58"/>
      <c r="BS28" s="58"/>
      <c r="BT28" s="58"/>
      <c r="BU28" s="58"/>
      <c r="BV28" s="58"/>
      <c r="BW28" s="58"/>
      <c r="BX28" s="58"/>
      <c r="BY28" s="59"/>
      <c r="BZ28" s="72">
        <f t="shared" si="8"/>
        <v>0</v>
      </c>
      <c r="CA28" s="72">
        <f t="shared" si="1"/>
        <v>1</v>
      </c>
      <c r="CB28" s="72">
        <f t="shared" si="2"/>
        <v>1</v>
      </c>
      <c r="CC28" s="72">
        <f t="shared" si="3"/>
        <v>1</v>
      </c>
      <c r="CD28" s="72">
        <f t="shared" si="4"/>
        <v>1</v>
      </c>
      <c r="CE28" s="72">
        <f t="shared" si="5"/>
        <v>1</v>
      </c>
      <c r="CF28" s="72">
        <f t="shared" si="6"/>
        <v>1</v>
      </c>
      <c r="CG28" s="72">
        <f t="shared" si="7"/>
        <v>1</v>
      </c>
    </row>
    <row r="29" spans="2:85" ht="141.75" x14ac:dyDescent="0.25">
      <c r="B29" s="99"/>
      <c r="C29" s="99"/>
      <c r="D29" s="99"/>
      <c r="E29" s="99"/>
      <c r="F29" s="100"/>
      <c r="G29" s="100"/>
      <c r="H29" s="100"/>
      <c r="I29" s="101"/>
      <c r="J29" s="99"/>
      <c r="K29" s="102" t="s">
        <v>330</v>
      </c>
      <c r="L29" s="103" t="s">
        <v>331</v>
      </c>
      <c r="M29" s="104" t="s">
        <v>78</v>
      </c>
      <c r="N29" s="105">
        <v>1</v>
      </c>
      <c r="O29" s="106" t="s">
        <v>332</v>
      </c>
      <c r="P29" s="107"/>
      <c r="Q29" s="107"/>
      <c r="R29" s="108"/>
      <c r="S29" s="108"/>
      <c r="T29" s="103" t="s">
        <v>298</v>
      </c>
      <c r="U29" s="108"/>
      <c r="V29" s="109"/>
      <c r="W29" s="110">
        <v>45153</v>
      </c>
      <c r="X29" s="110">
        <v>45275</v>
      </c>
      <c r="Y29" s="105"/>
      <c r="Z29" s="105"/>
      <c r="AA29" s="105"/>
      <c r="AB29" s="105">
        <v>1</v>
      </c>
      <c r="AC29" s="105"/>
      <c r="AD29" s="105"/>
      <c r="AE29" s="105"/>
      <c r="AF29" s="105"/>
      <c r="AG29" s="105"/>
      <c r="AH29" s="105"/>
      <c r="AI29" s="105"/>
      <c r="AJ29" s="105"/>
      <c r="AK29" s="105">
        <f t="shared" si="0"/>
        <v>1</v>
      </c>
      <c r="AL29" s="58"/>
      <c r="AM29" s="58"/>
      <c r="AN29" s="58"/>
      <c r="AO29" s="58"/>
      <c r="AP29" s="58"/>
      <c r="AQ29" s="58"/>
      <c r="AR29" s="58"/>
      <c r="AS29" s="58"/>
      <c r="AT29" s="58"/>
      <c r="AU29" s="59"/>
      <c r="AV29" s="58">
        <v>0</v>
      </c>
      <c r="AW29" s="58"/>
      <c r="AX29" s="58"/>
      <c r="AY29" s="58"/>
      <c r="AZ29" s="58"/>
      <c r="BA29" s="58"/>
      <c r="BB29" s="58"/>
      <c r="BC29" s="58"/>
      <c r="BD29" s="58"/>
      <c r="BE29" s="59" t="s">
        <v>333</v>
      </c>
      <c r="BF29" s="58"/>
      <c r="BG29" s="58"/>
      <c r="BH29" s="58"/>
      <c r="BI29" s="58"/>
      <c r="BJ29" s="58"/>
      <c r="BK29" s="58"/>
      <c r="BL29" s="58"/>
      <c r="BM29" s="58"/>
      <c r="BN29" s="58"/>
      <c r="BO29" s="59"/>
      <c r="BP29" s="58"/>
      <c r="BQ29" s="58"/>
      <c r="BR29" s="58"/>
      <c r="BS29" s="58"/>
      <c r="BT29" s="58"/>
      <c r="BU29" s="58"/>
      <c r="BV29" s="58"/>
      <c r="BW29" s="58"/>
      <c r="BX29" s="58"/>
      <c r="BY29" s="59"/>
      <c r="BZ29" s="72">
        <f t="shared" si="8"/>
        <v>0</v>
      </c>
      <c r="CA29" s="72">
        <f t="shared" si="1"/>
        <v>0</v>
      </c>
      <c r="CB29" s="72">
        <f t="shared" si="2"/>
        <v>0</v>
      </c>
      <c r="CC29" s="72">
        <f t="shared" si="3"/>
        <v>1</v>
      </c>
      <c r="CD29" s="72">
        <f t="shared" si="4"/>
        <v>0</v>
      </c>
      <c r="CE29" s="72">
        <f t="shared" si="5"/>
        <v>1</v>
      </c>
      <c r="CF29" s="72">
        <f t="shared" si="6"/>
        <v>0</v>
      </c>
      <c r="CG29" s="72">
        <f t="shared" si="7"/>
        <v>1</v>
      </c>
    </row>
    <row r="30" spans="2:85" ht="47.25" x14ac:dyDescent="0.25">
      <c r="B30" s="99"/>
      <c r="C30" s="99"/>
      <c r="D30" s="99"/>
      <c r="E30" s="99"/>
      <c r="F30" s="100"/>
      <c r="G30" s="100"/>
      <c r="H30" s="100"/>
      <c r="I30" s="101"/>
      <c r="J30" s="99"/>
      <c r="K30" s="102" t="s">
        <v>334</v>
      </c>
      <c r="L30" s="103" t="s">
        <v>335</v>
      </c>
      <c r="M30" s="104" t="s">
        <v>78</v>
      </c>
      <c r="N30" s="105">
        <v>5</v>
      </c>
      <c r="O30" s="106" t="s">
        <v>324</v>
      </c>
      <c r="P30" s="107"/>
      <c r="Q30" s="107"/>
      <c r="R30" s="108"/>
      <c r="S30" s="108"/>
      <c r="T30" s="103" t="s">
        <v>298</v>
      </c>
      <c r="U30" s="108"/>
      <c r="V30" s="109"/>
      <c r="W30" s="110">
        <v>45047</v>
      </c>
      <c r="X30" s="110">
        <v>45289</v>
      </c>
      <c r="Y30" s="105"/>
      <c r="Z30" s="105"/>
      <c r="AA30" s="105"/>
      <c r="AB30" s="105"/>
      <c r="AC30" s="105"/>
      <c r="AD30" s="105"/>
      <c r="AE30" s="105"/>
      <c r="AF30" s="105">
        <v>1</v>
      </c>
      <c r="AG30" s="105">
        <v>1</v>
      </c>
      <c r="AH30" s="105">
        <v>1</v>
      </c>
      <c r="AI30" s="105">
        <v>1</v>
      </c>
      <c r="AJ30" s="105">
        <v>1</v>
      </c>
      <c r="AK30" s="105">
        <f t="shared" si="0"/>
        <v>5</v>
      </c>
      <c r="AL30" s="58"/>
      <c r="AM30" s="58"/>
      <c r="AN30" s="58"/>
      <c r="AO30" s="58"/>
      <c r="AP30" s="58"/>
      <c r="AQ30" s="58"/>
      <c r="AR30" s="58"/>
      <c r="AS30" s="58"/>
      <c r="AT30" s="58"/>
      <c r="AU30" s="59"/>
      <c r="AV30" s="58"/>
      <c r="AW30" s="58"/>
      <c r="AX30" s="58"/>
      <c r="AY30" s="58"/>
      <c r="AZ30" s="58"/>
      <c r="BA30" s="58"/>
      <c r="BB30" s="58"/>
      <c r="BC30" s="58"/>
      <c r="BD30" s="58"/>
      <c r="BE30" s="59"/>
      <c r="BF30" s="58"/>
      <c r="BG30" s="58"/>
      <c r="BH30" s="58"/>
      <c r="BI30" s="58"/>
      <c r="BJ30" s="58"/>
      <c r="BK30" s="58"/>
      <c r="BL30" s="58"/>
      <c r="BM30" s="58"/>
      <c r="BN30" s="58"/>
      <c r="BO30" s="59"/>
      <c r="BP30" s="58"/>
      <c r="BQ30" s="58"/>
      <c r="BR30" s="58"/>
      <c r="BS30" s="58"/>
      <c r="BT30" s="58"/>
      <c r="BU30" s="58"/>
      <c r="BV30" s="58"/>
      <c r="BW30" s="58"/>
      <c r="BX30" s="58"/>
      <c r="BY30" s="59"/>
      <c r="BZ30" s="72">
        <f t="shared" si="8"/>
        <v>0</v>
      </c>
      <c r="CA30" s="72">
        <f t="shared" si="1"/>
        <v>0</v>
      </c>
      <c r="CB30" s="72">
        <f t="shared" si="2"/>
        <v>0</v>
      </c>
      <c r="CC30" s="72">
        <f t="shared" si="3"/>
        <v>0</v>
      </c>
      <c r="CD30" s="72">
        <f t="shared" si="4"/>
        <v>0</v>
      </c>
      <c r="CE30" s="72">
        <f t="shared" si="5"/>
        <v>0.4</v>
      </c>
      <c r="CF30" s="72">
        <f t="shared" si="6"/>
        <v>0</v>
      </c>
      <c r="CG30" s="72">
        <f t="shared" si="7"/>
        <v>1</v>
      </c>
    </row>
    <row r="31" spans="2:85" ht="78.75" x14ac:dyDescent="0.25">
      <c r="B31" s="87" t="s">
        <v>75</v>
      </c>
      <c r="C31" s="87" t="s">
        <v>31</v>
      </c>
      <c r="D31" s="87" t="s">
        <v>31</v>
      </c>
      <c r="E31" s="87" t="s">
        <v>77</v>
      </c>
      <c r="F31" s="87" t="s">
        <v>336</v>
      </c>
      <c r="G31" s="87" t="s">
        <v>270</v>
      </c>
      <c r="H31" s="88" t="s">
        <v>271</v>
      </c>
      <c r="I31" s="89">
        <v>10</v>
      </c>
      <c r="J31" s="87" t="s">
        <v>337</v>
      </c>
      <c r="K31" s="90"/>
      <c r="L31" s="91"/>
      <c r="M31" s="92" t="s">
        <v>78</v>
      </c>
      <c r="N31" s="93">
        <v>6</v>
      </c>
      <c r="O31" s="94"/>
      <c r="P31" s="95"/>
      <c r="Q31" s="94"/>
      <c r="R31" s="94" t="s">
        <v>13</v>
      </c>
      <c r="S31" s="94" t="s">
        <v>47</v>
      </c>
      <c r="T31" s="94" t="s">
        <v>338</v>
      </c>
      <c r="U31" s="96" t="s">
        <v>91</v>
      </c>
      <c r="V31" s="97"/>
      <c r="W31" s="98">
        <v>44958</v>
      </c>
      <c r="X31" s="98">
        <v>45289</v>
      </c>
      <c r="Y31" s="93"/>
      <c r="Z31" s="93"/>
      <c r="AA31" s="93"/>
      <c r="AB31" s="93"/>
      <c r="AC31" s="93"/>
      <c r="AD31" s="93"/>
      <c r="AE31" s="93"/>
      <c r="AF31" s="93"/>
      <c r="AG31" s="93"/>
      <c r="AH31" s="93"/>
      <c r="AI31" s="93"/>
      <c r="AJ31" s="93"/>
      <c r="AK31" s="93"/>
      <c r="AL31" s="58"/>
      <c r="AM31" s="58"/>
      <c r="AN31" s="58"/>
      <c r="AO31" s="58"/>
      <c r="AP31" s="58"/>
      <c r="AQ31" s="58"/>
      <c r="AR31" s="58"/>
      <c r="AS31" s="58"/>
      <c r="AT31" s="58"/>
      <c r="AU31" s="59"/>
      <c r="AV31" s="58"/>
      <c r="AW31" s="58"/>
      <c r="AX31" s="58"/>
      <c r="AY31" s="58"/>
      <c r="AZ31" s="58"/>
      <c r="BA31" s="58"/>
      <c r="BB31" s="58"/>
      <c r="BC31" s="58"/>
      <c r="BD31" s="58"/>
      <c r="BE31" s="59"/>
      <c r="BF31" s="58"/>
      <c r="BG31" s="58"/>
      <c r="BH31" s="58"/>
      <c r="BI31" s="58"/>
      <c r="BJ31" s="58"/>
      <c r="BK31" s="58"/>
      <c r="BL31" s="58"/>
      <c r="BM31" s="58"/>
      <c r="BN31" s="58"/>
      <c r="BO31" s="59"/>
      <c r="BP31" s="58"/>
      <c r="BQ31" s="58"/>
      <c r="BR31" s="58"/>
      <c r="BS31" s="58"/>
      <c r="BT31" s="58"/>
      <c r="BU31" s="58"/>
      <c r="BV31" s="58"/>
      <c r="BW31" s="58"/>
      <c r="BX31" s="58"/>
      <c r="BY31" s="59"/>
      <c r="BZ31" s="72" t="str">
        <f t="shared" si="8"/>
        <v xml:space="preserve"> </v>
      </c>
      <c r="CA31" s="72" t="str">
        <f t="shared" si="1"/>
        <v xml:space="preserve"> </v>
      </c>
      <c r="CB31" s="72" t="str">
        <f t="shared" si="2"/>
        <v xml:space="preserve"> </v>
      </c>
      <c r="CC31" s="72" t="str">
        <f t="shared" si="3"/>
        <v xml:space="preserve"> </v>
      </c>
      <c r="CD31" s="72" t="str">
        <f t="shared" si="4"/>
        <v xml:space="preserve"> </v>
      </c>
      <c r="CE31" s="72" t="str">
        <f t="shared" si="5"/>
        <v xml:space="preserve"> </v>
      </c>
      <c r="CF31" s="72" t="str">
        <f t="shared" si="6"/>
        <v xml:space="preserve"> </v>
      </c>
      <c r="CG31" s="72" t="str">
        <f t="shared" si="7"/>
        <v xml:space="preserve"> </v>
      </c>
    </row>
    <row r="32" spans="2:85" ht="114.75" customHeight="1" x14ac:dyDescent="0.25">
      <c r="B32" s="99"/>
      <c r="C32" s="99"/>
      <c r="D32" s="99"/>
      <c r="E32" s="99"/>
      <c r="F32" s="100"/>
      <c r="G32" s="100"/>
      <c r="H32" s="100"/>
      <c r="I32" s="101"/>
      <c r="J32" s="99"/>
      <c r="K32" s="102" t="s">
        <v>339</v>
      </c>
      <c r="L32" s="103" t="s">
        <v>340</v>
      </c>
      <c r="M32" s="104" t="s">
        <v>78</v>
      </c>
      <c r="N32" s="105">
        <v>2</v>
      </c>
      <c r="O32" s="106" t="s">
        <v>341</v>
      </c>
      <c r="P32" s="107"/>
      <c r="Q32" s="107"/>
      <c r="R32" s="108"/>
      <c r="S32" s="108"/>
      <c r="T32" s="103" t="s">
        <v>338</v>
      </c>
      <c r="U32" s="108"/>
      <c r="V32" s="109"/>
      <c r="W32" s="110">
        <v>44958</v>
      </c>
      <c r="X32" s="110">
        <v>45291</v>
      </c>
      <c r="Y32" s="105"/>
      <c r="Z32" s="105"/>
      <c r="AA32" s="105">
        <v>1</v>
      </c>
      <c r="AB32" s="105"/>
      <c r="AC32" s="105"/>
      <c r="AD32" s="105"/>
      <c r="AE32" s="105"/>
      <c r="AF32" s="105"/>
      <c r="AG32" s="105">
        <v>1</v>
      </c>
      <c r="AH32" s="105"/>
      <c r="AI32" s="105"/>
      <c r="AJ32" s="105"/>
      <c r="AK32" s="105">
        <f t="shared" si="0"/>
        <v>2</v>
      </c>
      <c r="AL32" s="58"/>
      <c r="AM32" s="58"/>
      <c r="AN32" s="58"/>
      <c r="AO32" s="58"/>
      <c r="AP32" s="58"/>
      <c r="AQ32" s="58"/>
      <c r="AR32" s="58">
        <v>1</v>
      </c>
      <c r="AS32" s="58" t="s">
        <v>342</v>
      </c>
      <c r="AT32" s="58" t="s">
        <v>343</v>
      </c>
      <c r="AU32" s="59" t="s">
        <v>344</v>
      </c>
      <c r="AV32" s="58"/>
      <c r="AW32" s="58"/>
      <c r="AX32" s="58"/>
      <c r="AY32" s="58"/>
      <c r="AZ32" s="58"/>
      <c r="BA32" s="58"/>
      <c r="BB32" s="58"/>
      <c r="BC32" s="58"/>
      <c r="BD32" s="58"/>
      <c r="BE32" s="59"/>
      <c r="BF32" s="58"/>
      <c r="BG32" s="58"/>
      <c r="BH32" s="58"/>
      <c r="BI32" s="58"/>
      <c r="BJ32" s="58"/>
      <c r="BK32" s="58"/>
      <c r="BL32" s="58"/>
      <c r="BM32" s="58"/>
      <c r="BN32" s="58"/>
      <c r="BO32" s="59"/>
      <c r="BP32" s="58"/>
      <c r="BQ32" s="58"/>
      <c r="BR32" s="58"/>
      <c r="BS32" s="58"/>
      <c r="BT32" s="58"/>
      <c r="BU32" s="58"/>
      <c r="BV32" s="58"/>
      <c r="BW32" s="58"/>
      <c r="BX32" s="58"/>
      <c r="BY32" s="59"/>
      <c r="BZ32" s="72">
        <f t="shared" si="8"/>
        <v>0.5</v>
      </c>
      <c r="CA32" s="72">
        <f t="shared" si="1"/>
        <v>0.5</v>
      </c>
      <c r="CB32" s="72">
        <f t="shared" si="2"/>
        <v>0.5</v>
      </c>
      <c r="CC32" s="72">
        <f t="shared" si="3"/>
        <v>0.5</v>
      </c>
      <c r="CD32" s="72">
        <f t="shared" si="4"/>
        <v>0.5</v>
      </c>
      <c r="CE32" s="72">
        <f t="shared" si="5"/>
        <v>1</v>
      </c>
      <c r="CF32" s="72">
        <f t="shared" si="6"/>
        <v>0.5</v>
      </c>
      <c r="CG32" s="72">
        <f t="shared" si="7"/>
        <v>1</v>
      </c>
    </row>
    <row r="33" spans="2:85" ht="110.25" x14ac:dyDescent="0.25">
      <c r="B33" s="99"/>
      <c r="C33" s="99"/>
      <c r="D33" s="99"/>
      <c r="E33" s="99"/>
      <c r="F33" s="100"/>
      <c r="G33" s="100"/>
      <c r="H33" s="100"/>
      <c r="I33" s="101"/>
      <c r="J33" s="99"/>
      <c r="K33" s="102" t="s">
        <v>345</v>
      </c>
      <c r="L33" s="103" t="s">
        <v>346</v>
      </c>
      <c r="M33" s="104" t="s">
        <v>78</v>
      </c>
      <c r="N33" s="105">
        <v>2</v>
      </c>
      <c r="O33" s="106" t="s">
        <v>347</v>
      </c>
      <c r="P33" s="107"/>
      <c r="Q33" s="107"/>
      <c r="R33" s="108"/>
      <c r="S33" s="108"/>
      <c r="T33" s="103" t="s">
        <v>338</v>
      </c>
      <c r="U33" s="108"/>
      <c r="V33" s="109"/>
      <c r="W33" s="110">
        <v>44958</v>
      </c>
      <c r="X33" s="110">
        <v>45291</v>
      </c>
      <c r="Y33" s="105"/>
      <c r="Z33" s="105"/>
      <c r="AA33" s="105"/>
      <c r="AB33" s="105"/>
      <c r="AC33" s="105">
        <v>1</v>
      </c>
      <c r="AD33" s="105"/>
      <c r="AE33" s="105"/>
      <c r="AF33" s="105"/>
      <c r="AG33" s="105"/>
      <c r="AH33" s="105"/>
      <c r="AI33" s="105"/>
      <c r="AJ33" s="105">
        <v>1</v>
      </c>
      <c r="AK33" s="105">
        <f t="shared" si="0"/>
        <v>2</v>
      </c>
      <c r="AL33" s="58"/>
      <c r="AM33" s="58"/>
      <c r="AN33" s="58"/>
      <c r="AO33" s="58"/>
      <c r="AP33" s="58"/>
      <c r="AQ33" s="58"/>
      <c r="AR33" s="58"/>
      <c r="AS33" s="58"/>
      <c r="AT33" s="58"/>
      <c r="AU33" s="59"/>
      <c r="AV33" s="58"/>
      <c r="AW33" s="58"/>
      <c r="AX33" s="58"/>
      <c r="AY33" s="58">
        <v>1</v>
      </c>
      <c r="AZ33" s="58" t="s">
        <v>348</v>
      </c>
      <c r="BA33" s="58" t="s">
        <v>349</v>
      </c>
      <c r="BB33" s="58"/>
      <c r="BC33" s="58"/>
      <c r="BD33" s="58"/>
      <c r="BE33" s="59" t="s">
        <v>255</v>
      </c>
      <c r="BF33" s="58"/>
      <c r="BG33" s="58"/>
      <c r="BH33" s="58"/>
      <c r="BI33" s="58"/>
      <c r="BJ33" s="58"/>
      <c r="BK33" s="58"/>
      <c r="BL33" s="58"/>
      <c r="BM33" s="58"/>
      <c r="BN33" s="58"/>
      <c r="BO33" s="59"/>
      <c r="BP33" s="58"/>
      <c r="BQ33" s="58"/>
      <c r="BR33" s="58"/>
      <c r="BS33" s="58"/>
      <c r="BT33" s="58"/>
      <c r="BU33" s="58"/>
      <c r="BV33" s="58"/>
      <c r="BW33" s="58"/>
      <c r="BX33" s="58"/>
      <c r="BY33" s="59"/>
      <c r="BZ33" s="72">
        <f t="shared" si="8"/>
        <v>0</v>
      </c>
      <c r="CA33" s="72">
        <f t="shared" si="1"/>
        <v>0</v>
      </c>
      <c r="CB33" s="72">
        <f t="shared" si="2"/>
        <v>0.5</v>
      </c>
      <c r="CC33" s="72">
        <f t="shared" si="3"/>
        <v>0.5</v>
      </c>
      <c r="CD33" s="72">
        <f t="shared" si="4"/>
        <v>0.5</v>
      </c>
      <c r="CE33" s="72">
        <f t="shared" si="5"/>
        <v>0.5</v>
      </c>
      <c r="CF33" s="72">
        <f t="shared" si="6"/>
        <v>0.5</v>
      </c>
      <c r="CG33" s="72">
        <f t="shared" si="7"/>
        <v>1</v>
      </c>
    </row>
    <row r="34" spans="2:85" ht="126" x14ac:dyDescent="0.25">
      <c r="B34" s="99"/>
      <c r="C34" s="99"/>
      <c r="D34" s="99"/>
      <c r="E34" s="99"/>
      <c r="F34" s="100"/>
      <c r="G34" s="100"/>
      <c r="H34" s="100"/>
      <c r="I34" s="101"/>
      <c r="J34" s="99"/>
      <c r="K34" s="102" t="s">
        <v>350</v>
      </c>
      <c r="L34" s="103" t="s">
        <v>351</v>
      </c>
      <c r="M34" s="104" t="s">
        <v>78</v>
      </c>
      <c r="N34" s="105">
        <v>1</v>
      </c>
      <c r="O34" s="106" t="s">
        <v>352</v>
      </c>
      <c r="P34" s="107"/>
      <c r="Q34" s="107"/>
      <c r="R34" s="108"/>
      <c r="S34" s="108"/>
      <c r="T34" s="103" t="s">
        <v>338</v>
      </c>
      <c r="U34" s="108"/>
      <c r="V34" s="109"/>
      <c r="W34" s="110">
        <v>44958</v>
      </c>
      <c r="X34" s="110">
        <v>45291</v>
      </c>
      <c r="Y34" s="105"/>
      <c r="Z34" s="105"/>
      <c r="AA34" s="105"/>
      <c r="AB34" s="105">
        <v>1</v>
      </c>
      <c r="AC34" s="105"/>
      <c r="AD34" s="105"/>
      <c r="AE34" s="105"/>
      <c r="AF34" s="105"/>
      <c r="AG34" s="105"/>
      <c r="AH34" s="105"/>
      <c r="AI34" s="105"/>
      <c r="AJ34" s="105"/>
      <c r="AK34" s="105">
        <f t="shared" si="0"/>
        <v>1</v>
      </c>
      <c r="AL34" s="58"/>
      <c r="AM34" s="58"/>
      <c r="AN34" s="58"/>
      <c r="AO34" s="58"/>
      <c r="AP34" s="58"/>
      <c r="AQ34" s="58"/>
      <c r="AR34" s="58"/>
      <c r="AS34" s="58"/>
      <c r="AT34" s="58"/>
      <c r="AU34" s="59"/>
      <c r="AV34" s="58">
        <v>0</v>
      </c>
      <c r="AW34" s="58" t="s">
        <v>353</v>
      </c>
      <c r="AX34" s="58" t="s">
        <v>354</v>
      </c>
      <c r="AY34" s="58">
        <v>1</v>
      </c>
      <c r="AZ34" s="58" t="s">
        <v>355</v>
      </c>
      <c r="BA34" s="58" t="s">
        <v>356</v>
      </c>
      <c r="BB34" s="58"/>
      <c r="BC34" s="58"/>
      <c r="BD34" s="58"/>
      <c r="BE34" s="59" t="s">
        <v>255</v>
      </c>
      <c r="BF34" s="58"/>
      <c r="BG34" s="58"/>
      <c r="BH34" s="58"/>
      <c r="BI34" s="58"/>
      <c r="BJ34" s="58"/>
      <c r="BK34" s="58"/>
      <c r="BL34" s="58"/>
      <c r="BM34" s="58"/>
      <c r="BN34" s="58"/>
      <c r="BO34" s="59"/>
      <c r="BP34" s="58"/>
      <c r="BQ34" s="58"/>
      <c r="BR34" s="58"/>
      <c r="BS34" s="58"/>
      <c r="BT34" s="58"/>
      <c r="BU34" s="58"/>
      <c r="BV34" s="58"/>
      <c r="BW34" s="58"/>
      <c r="BX34" s="58"/>
      <c r="BY34" s="59"/>
      <c r="BZ34" s="72">
        <f t="shared" si="8"/>
        <v>0</v>
      </c>
      <c r="CA34" s="72">
        <f t="shared" si="1"/>
        <v>0</v>
      </c>
      <c r="CB34" s="72">
        <f t="shared" si="2"/>
        <v>1</v>
      </c>
      <c r="CC34" s="72">
        <f t="shared" si="3"/>
        <v>1</v>
      </c>
      <c r="CD34" s="72">
        <f t="shared" si="4"/>
        <v>1</v>
      </c>
      <c r="CE34" s="72">
        <f t="shared" si="5"/>
        <v>1</v>
      </c>
      <c r="CF34" s="72">
        <f t="shared" si="6"/>
        <v>1</v>
      </c>
      <c r="CG34" s="72">
        <f t="shared" si="7"/>
        <v>1</v>
      </c>
    </row>
    <row r="35" spans="2:85" ht="94.5" x14ac:dyDescent="0.25">
      <c r="B35" s="99"/>
      <c r="C35" s="99"/>
      <c r="D35" s="99"/>
      <c r="E35" s="99"/>
      <c r="F35" s="100"/>
      <c r="G35" s="100"/>
      <c r="H35" s="100"/>
      <c r="I35" s="101"/>
      <c r="J35" s="99"/>
      <c r="K35" s="102" t="s">
        <v>357</v>
      </c>
      <c r="L35" s="103" t="s">
        <v>358</v>
      </c>
      <c r="M35" s="104" t="s">
        <v>78</v>
      </c>
      <c r="N35" s="105">
        <v>1</v>
      </c>
      <c r="O35" s="106" t="s">
        <v>359</v>
      </c>
      <c r="P35" s="107"/>
      <c r="Q35" s="107"/>
      <c r="R35" s="108"/>
      <c r="S35" s="108"/>
      <c r="T35" s="103" t="s">
        <v>338</v>
      </c>
      <c r="U35" s="108"/>
      <c r="V35" s="109"/>
      <c r="W35" s="110">
        <v>44958</v>
      </c>
      <c r="X35" s="110">
        <v>45291</v>
      </c>
      <c r="Y35" s="105"/>
      <c r="Z35" s="105"/>
      <c r="AA35" s="105"/>
      <c r="AB35" s="105"/>
      <c r="AC35" s="105">
        <v>1</v>
      </c>
      <c r="AD35" s="105"/>
      <c r="AE35" s="105"/>
      <c r="AF35" s="105"/>
      <c r="AG35" s="105"/>
      <c r="AH35" s="105"/>
      <c r="AI35" s="105"/>
      <c r="AJ35" s="105"/>
      <c r="AK35" s="105">
        <f t="shared" si="0"/>
        <v>1</v>
      </c>
      <c r="AL35" s="58"/>
      <c r="AM35" s="58"/>
      <c r="AN35" s="58"/>
      <c r="AO35" s="58"/>
      <c r="AP35" s="58"/>
      <c r="AQ35" s="58"/>
      <c r="AR35" s="58"/>
      <c r="AS35" s="58"/>
      <c r="AT35" s="58"/>
      <c r="AU35" s="59"/>
      <c r="AV35" s="58"/>
      <c r="AW35" s="58"/>
      <c r="AX35" s="58"/>
      <c r="AY35" s="58">
        <v>0</v>
      </c>
      <c r="AZ35" s="58" t="s">
        <v>360</v>
      </c>
      <c r="BA35" s="58">
        <v>0</v>
      </c>
      <c r="BB35" s="58"/>
      <c r="BC35" s="58"/>
      <c r="BD35" s="58"/>
      <c r="BE35" s="59" t="s">
        <v>361</v>
      </c>
      <c r="BF35" s="58"/>
      <c r="BG35" s="58"/>
      <c r="BH35" s="58"/>
      <c r="BI35" s="58"/>
      <c r="BJ35" s="58"/>
      <c r="BK35" s="58"/>
      <c r="BL35" s="58"/>
      <c r="BM35" s="58"/>
      <c r="BN35" s="58"/>
      <c r="BO35" s="59"/>
      <c r="BP35" s="58"/>
      <c r="BQ35" s="58"/>
      <c r="BR35" s="58"/>
      <c r="BS35" s="58"/>
      <c r="BT35" s="58"/>
      <c r="BU35" s="58"/>
      <c r="BV35" s="58"/>
      <c r="BW35" s="58"/>
      <c r="BX35" s="58"/>
      <c r="BY35" s="59"/>
      <c r="BZ35" s="72">
        <f t="shared" si="8"/>
        <v>0</v>
      </c>
      <c r="CA35" s="72">
        <f t="shared" si="1"/>
        <v>0</v>
      </c>
      <c r="CB35" s="72">
        <f t="shared" si="2"/>
        <v>0</v>
      </c>
      <c r="CC35" s="72">
        <f t="shared" si="3"/>
        <v>1</v>
      </c>
      <c r="CD35" s="72">
        <f t="shared" si="4"/>
        <v>0</v>
      </c>
      <c r="CE35" s="72">
        <f t="shared" si="5"/>
        <v>1</v>
      </c>
      <c r="CF35" s="72">
        <f t="shared" si="6"/>
        <v>0</v>
      </c>
      <c r="CG35" s="72">
        <f t="shared" si="7"/>
        <v>1</v>
      </c>
    </row>
    <row r="36" spans="2:85" ht="78.75" x14ac:dyDescent="0.25">
      <c r="B36" s="87" t="s">
        <v>75</v>
      </c>
      <c r="C36" s="87" t="s">
        <v>31</v>
      </c>
      <c r="D36" s="87" t="s">
        <v>31</v>
      </c>
      <c r="E36" s="87" t="s">
        <v>117</v>
      </c>
      <c r="F36" s="87" t="s">
        <v>336</v>
      </c>
      <c r="G36" s="87" t="s">
        <v>270</v>
      </c>
      <c r="H36" s="88" t="s">
        <v>271</v>
      </c>
      <c r="I36" s="89">
        <v>11</v>
      </c>
      <c r="J36" s="87" t="s">
        <v>362</v>
      </c>
      <c r="K36" s="90"/>
      <c r="L36" s="91"/>
      <c r="M36" s="92" t="s">
        <v>78</v>
      </c>
      <c r="N36" s="93">
        <v>4</v>
      </c>
      <c r="O36" s="94"/>
      <c r="P36" s="95"/>
      <c r="Q36" s="94"/>
      <c r="R36" s="94" t="s">
        <v>13</v>
      </c>
      <c r="S36" s="94" t="s">
        <v>47</v>
      </c>
      <c r="T36" s="94" t="s">
        <v>338</v>
      </c>
      <c r="U36" s="96" t="s">
        <v>91</v>
      </c>
      <c r="V36" s="97"/>
      <c r="W36" s="98">
        <v>44958</v>
      </c>
      <c r="X36" s="98">
        <v>45291</v>
      </c>
      <c r="Y36" s="93"/>
      <c r="Z36" s="93"/>
      <c r="AA36" s="93"/>
      <c r="AB36" s="93"/>
      <c r="AC36" s="93"/>
      <c r="AD36" s="93"/>
      <c r="AE36" s="93"/>
      <c r="AF36" s="93"/>
      <c r="AG36" s="93"/>
      <c r="AH36" s="93"/>
      <c r="AI36" s="93"/>
      <c r="AJ36" s="93"/>
      <c r="AK36" s="93"/>
      <c r="AL36" s="58"/>
      <c r="AM36" s="58"/>
      <c r="AN36" s="58"/>
      <c r="AO36" s="58"/>
      <c r="AP36" s="58"/>
      <c r="AQ36" s="58"/>
      <c r="AR36" s="58"/>
      <c r="AS36" s="58"/>
      <c r="AT36" s="58"/>
      <c r="AU36" s="59"/>
      <c r="AV36" s="58"/>
      <c r="AW36" s="58"/>
      <c r="AX36" s="58"/>
      <c r="AY36" s="58"/>
      <c r="AZ36" s="58"/>
      <c r="BA36" s="58"/>
      <c r="BB36" s="58"/>
      <c r="BC36" s="58"/>
      <c r="BD36" s="58"/>
      <c r="BE36" s="59"/>
      <c r="BF36" s="58"/>
      <c r="BG36" s="58"/>
      <c r="BH36" s="58"/>
      <c r="BI36" s="58"/>
      <c r="BJ36" s="58"/>
      <c r="BK36" s="58"/>
      <c r="BL36" s="58"/>
      <c r="BM36" s="58"/>
      <c r="BN36" s="58"/>
      <c r="BO36" s="59"/>
      <c r="BP36" s="58"/>
      <c r="BQ36" s="58"/>
      <c r="BR36" s="58"/>
      <c r="BS36" s="58"/>
      <c r="BT36" s="58"/>
      <c r="BU36" s="58"/>
      <c r="BV36" s="58"/>
      <c r="BW36" s="58"/>
      <c r="BX36" s="58"/>
      <c r="BY36" s="59"/>
      <c r="BZ36" s="72" t="str">
        <f t="shared" si="8"/>
        <v xml:space="preserve"> </v>
      </c>
      <c r="CA36" s="72" t="str">
        <f t="shared" si="1"/>
        <v xml:space="preserve"> </v>
      </c>
      <c r="CB36" s="72" t="str">
        <f t="shared" si="2"/>
        <v xml:space="preserve"> </v>
      </c>
      <c r="CC36" s="72" t="str">
        <f t="shared" si="3"/>
        <v xml:space="preserve"> </v>
      </c>
      <c r="CD36" s="72" t="str">
        <f t="shared" si="4"/>
        <v xml:space="preserve"> </v>
      </c>
      <c r="CE36" s="72" t="str">
        <f t="shared" si="5"/>
        <v xml:space="preserve"> </v>
      </c>
      <c r="CF36" s="72" t="str">
        <f t="shared" si="6"/>
        <v xml:space="preserve"> </v>
      </c>
      <c r="CG36" s="72" t="str">
        <f t="shared" si="7"/>
        <v xml:space="preserve"> </v>
      </c>
    </row>
    <row r="37" spans="2:85" ht="31.5" x14ac:dyDescent="0.25">
      <c r="B37" s="99"/>
      <c r="C37" s="99"/>
      <c r="D37" s="99"/>
      <c r="E37" s="99"/>
      <c r="F37" s="100"/>
      <c r="G37" s="100"/>
      <c r="H37" s="100"/>
      <c r="I37" s="101"/>
      <c r="J37" s="99"/>
      <c r="K37" s="102" t="s">
        <v>363</v>
      </c>
      <c r="L37" s="103" t="s">
        <v>364</v>
      </c>
      <c r="M37" s="104" t="s">
        <v>78</v>
      </c>
      <c r="N37" s="105">
        <v>1</v>
      </c>
      <c r="O37" s="106" t="s">
        <v>365</v>
      </c>
      <c r="P37" s="107"/>
      <c r="Q37" s="107"/>
      <c r="R37" s="108"/>
      <c r="S37" s="108"/>
      <c r="T37" s="103" t="s">
        <v>338</v>
      </c>
      <c r="U37" s="108"/>
      <c r="V37" s="109"/>
      <c r="W37" s="110">
        <v>44958</v>
      </c>
      <c r="X37" s="110">
        <v>45291</v>
      </c>
      <c r="Y37" s="105"/>
      <c r="Z37" s="105"/>
      <c r="AA37" s="105"/>
      <c r="AB37" s="105"/>
      <c r="AC37" s="105"/>
      <c r="AD37" s="105"/>
      <c r="AE37" s="105"/>
      <c r="AF37" s="105"/>
      <c r="AG37" s="105"/>
      <c r="AH37" s="105"/>
      <c r="AI37" s="105"/>
      <c r="AJ37" s="105">
        <v>1</v>
      </c>
      <c r="AK37" s="105">
        <f t="shared" si="0"/>
        <v>1</v>
      </c>
      <c r="AL37" s="58"/>
      <c r="AM37" s="58"/>
      <c r="AN37" s="58"/>
      <c r="AO37" s="58"/>
      <c r="AP37" s="58"/>
      <c r="AQ37" s="58"/>
      <c r="AR37" s="58"/>
      <c r="AS37" s="58"/>
      <c r="AT37" s="58"/>
      <c r="AU37" s="59"/>
      <c r="AV37" s="58"/>
      <c r="AW37" s="58"/>
      <c r="AX37" s="58"/>
      <c r="AY37" s="58"/>
      <c r="AZ37" s="58"/>
      <c r="BA37" s="58"/>
      <c r="BB37" s="58"/>
      <c r="BC37" s="58"/>
      <c r="BD37" s="58"/>
      <c r="BE37" s="59"/>
      <c r="BF37" s="58"/>
      <c r="BG37" s="58"/>
      <c r="BH37" s="58"/>
      <c r="BI37" s="58"/>
      <c r="BJ37" s="58"/>
      <c r="BK37" s="58"/>
      <c r="BL37" s="58"/>
      <c r="BM37" s="58"/>
      <c r="BN37" s="58"/>
      <c r="BO37" s="59"/>
      <c r="BP37" s="58"/>
      <c r="BQ37" s="58"/>
      <c r="BR37" s="58"/>
      <c r="BS37" s="58"/>
      <c r="BT37" s="58"/>
      <c r="BU37" s="58"/>
      <c r="BV37" s="58"/>
      <c r="BW37" s="58"/>
      <c r="BX37" s="58"/>
      <c r="BY37" s="59"/>
      <c r="BZ37" s="72">
        <f t="shared" si="8"/>
        <v>0</v>
      </c>
      <c r="CA37" s="72">
        <f t="shared" si="1"/>
        <v>0</v>
      </c>
      <c r="CB37" s="72">
        <f t="shared" si="2"/>
        <v>0</v>
      </c>
      <c r="CC37" s="72">
        <f t="shared" si="3"/>
        <v>0</v>
      </c>
      <c r="CD37" s="72">
        <f t="shared" si="4"/>
        <v>0</v>
      </c>
      <c r="CE37" s="72">
        <f t="shared" si="5"/>
        <v>0</v>
      </c>
      <c r="CF37" s="72">
        <f t="shared" si="6"/>
        <v>0</v>
      </c>
      <c r="CG37" s="72">
        <f t="shared" si="7"/>
        <v>1</v>
      </c>
    </row>
    <row r="38" spans="2:85" ht="47.25" x14ac:dyDescent="0.25">
      <c r="B38" s="99"/>
      <c r="C38" s="99"/>
      <c r="D38" s="99"/>
      <c r="E38" s="99"/>
      <c r="F38" s="100"/>
      <c r="G38" s="100"/>
      <c r="H38" s="100"/>
      <c r="I38" s="101"/>
      <c r="J38" s="99"/>
      <c r="K38" s="102" t="s">
        <v>366</v>
      </c>
      <c r="L38" s="103" t="s">
        <v>367</v>
      </c>
      <c r="M38" s="104" t="s">
        <v>78</v>
      </c>
      <c r="N38" s="105">
        <v>1</v>
      </c>
      <c r="O38" s="106" t="s">
        <v>368</v>
      </c>
      <c r="P38" s="107"/>
      <c r="Q38" s="107"/>
      <c r="R38" s="108"/>
      <c r="S38" s="108"/>
      <c r="T38" s="103" t="s">
        <v>338</v>
      </c>
      <c r="U38" s="108"/>
      <c r="V38" s="109"/>
      <c r="W38" s="110">
        <v>44958</v>
      </c>
      <c r="X38" s="110">
        <v>45291</v>
      </c>
      <c r="Y38" s="105"/>
      <c r="Z38" s="105"/>
      <c r="AA38" s="105"/>
      <c r="AB38" s="105"/>
      <c r="AC38" s="105"/>
      <c r="AD38" s="105"/>
      <c r="AE38" s="105"/>
      <c r="AF38" s="105"/>
      <c r="AG38" s="105"/>
      <c r="AH38" s="105"/>
      <c r="AI38" s="105"/>
      <c r="AJ38" s="105">
        <v>1</v>
      </c>
      <c r="AK38" s="105">
        <f t="shared" si="0"/>
        <v>1</v>
      </c>
      <c r="AL38" s="58"/>
      <c r="AM38" s="58"/>
      <c r="AN38" s="58"/>
      <c r="AO38" s="58"/>
      <c r="AP38" s="58"/>
      <c r="AQ38" s="58"/>
      <c r="AR38" s="58"/>
      <c r="AS38" s="58"/>
      <c r="AT38" s="58"/>
      <c r="AU38" s="59"/>
      <c r="AV38" s="58"/>
      <c r="AW38" s="58"/>
      <c r="AX38" s="58"/>
      <c r="AY38" s="58"/>
      <c r="AZ38" s="58"/>
      <c r="BA38" s="58"/>
      <c r="BB38" s="58"/>
      <c r="BC38" s="58"/>
      <c r="BD38" s="58"/>
      <c r="BE38" s="59"/>
      <c r="BF38" s="58"/>
      <c r="BG38" s="58"/>
      <c r="BH38" s="58"/>
      <c r="BI38" s="58"/>
      <c r="BJ38" s="58"/>
      <c r="BK38" s="58"/>
      <c r="BL38" s="58"/>
      <c r="BM38" s="58"/>
      <c r="BN38" s="58"/>
      <c r="BO38" s="59"/>
      <c r="BP38" s="58"/>
      <c r="BQ38" s="58"/>
      <c r="BR38" s="58"/>
      <c r="BS38" s="58"/>
      <c r="BT38" s="58"/>
      <c r="BU38" s="58"/>
      <c r="BV38" s="58"/>
      <c r="BW38" s="58"/>
      <c r="BX38" s="58"/>
      <c r="BY38" s="59"/>
      <c r="BZ38" s="72">
        <f t="shared" si="8"/>
        <v>0</v>
      </c>
      <c r="CA38" s="72">
        <f t="shared" si="1"/>
        <v>0</v>
      </c>
      <c r="CB38" s="72">
        <f t="shared" si="2"/>
        <v>0</v>
      </c>
      <c r="CC38" s="72">
        <f t="shared" si="3"/>
        <v>0</v>
      </c>
      <c r="CD38" s="72">
        <f t="shared" si="4"/>
        <v>0</v>
      </c>
      <c r="CE38" s="72">
        <f t="shared" si="5"/>
        <v>0</v>
      </c>
      <c r="CF38" s="72">
        <f t="shared" si="6"/>
        <v>0</v>
      </c>
      <c r="CG38" s="72">
        <f t="shared" si="7"/>
        <v>1</v>
      </c>
    </row>
    <row r="39" spans="2:85" ht="31.5" x14ac:dyDescent="0.25">
      <c r="B39" s="99"/>
      <c r="C39" s="99"/>
      <c r="D39" s="99"/>
      <c r="E39" s="99"/>
      <c r="F39" s="100"/>
      <c r="G39" s="100"/>
      <c r="H39" s="100"/>
      <c r="I39" s="101"/>
      <c r="J39" s="99"/>
      <c r="K39" s="102" t="s">
        <v>369</v>
      </c>
      <c r="L39" s="103" t="s">
        <v>370</v>
      </c>
      <c r="M39" s="104" t="s">
        <v>78</v>
      </c>
      <c r="N39" s="105">
        <v>1</v>
      </c>
      <c r="O39" s="106" t="s">
        <v>371</v>
      </c>
      <c r="P39" s="107"/>
      <c r="Q39" s="107"/>
      <c r="R39" s="108"/>
      <c r="S39" s="108"/>
      <c r="T39" s="103" t="s">
        <v>338</v>
      </c>
      <c r="U39" s="108"/>
      <c r="V39" s="109"/>
      <c r="W39" s="110">
        <v>44958</v>
      </c>
      <c r="X39" s="110">
        <v>45291</v>
      </c>
      <c r="Y39" s="105"/>
      <c r="Z39" s="105"/>
      <c r="AA39" s="105"/>
      <c r="AB39" s="105"/>
      <c r="AC39" s="105"/>
      <c r="AD39" s="105"/>
      <c r="AE39" s="105"/>
      <c r="AF39" s="105"/>
      <c r="AG39" s="105"/>
      <c r="AH39" s="105"/>
      <c r="AI39" s="105"/>
      <c r="AJ39" s="105">
        <v>1</v>
      </c>
      <c r="AK39" s="105">
        <f t="shared" si="0"/>
        <v>1</v>
      </c>
      <c r="AL39" s="58"/>
      <c r="AM39" s="58"/>
      <c r="AN39" s="58"/>
      <c r="AO39" s="58"/>
      <c r="AP39" s="58"/>
      <c r="AQ39" s="58"/>
      <c r="AR39" s="58"/>
      <c r="AS39" s="58"/>
      <c r="AT39" s="58"/>
      <c r="AU39" s="59"/>
      <c r="AV39" s="58"/>
      <c r="AW39" s="58"/>
      <c r="AX39" s="58"/>
      <c r="AY39" s="58"/>
      <c r="AZ39" s="58"/>
      <c r="BA39" s="58"/>
      <c r="BB39" s="58"/>
      <c r="BC39" s="58"/>
      <c r="BD39" s="58"/>
      <c r="BE39" s="59"/>
      <c r="BF39" s="58"/>
      <c r="BG39" s="58"/>
      <c r="BH39" s="58"/>
      <c r="BI39" s="58"/>
      <c r="BJ39" s="58"/>
      <c r="BK39" s="58"/>
      <c r="BL39" s="58"/>
      <c r="BM39" s="58"/>
      <c r="BN39" s="58"/>
      <c r="BO39" s="59"/>
      <c r="BP39" s="58"/>
      <c r="BQ39" s="58"/>
      <c r="BR39" s="58"/>
      <c r="BS39" s="58"/>
      <c r="BT39" s="58"/>
      <c r="BU39" s="58"/>
      <c r="BV39" s="58"/>
      <c r="BW39" s="58"/>
      <c r="BX39" s="58"/>
      <c r="BY39" s="59"/>
      <c r="BZ39" s="72">
        <f t="shared" si="8"/>
        <v>0</v>
      </c>
      <c r="CA39" s="72">
        <f t="shared" si="1"/>
        <v>0</v>
      </c>
      <c r="CB39" s="72">
        <f t="shared" si="2"/>
        <v>0</v>
      </c>
      <c r="CC39" s="72">
        <f t="shared" si="3"/>
        <v>0</v>
      </c>
      <c r="CD39" s="72">
        <f t="shared" si="4"/>
        <v>0</v>
      </c>
      <c r="CE39" s="72">
        <f t="shared" si="5"/>
        <v>0</v>
      </c>
      <c r="CF39" s="72">
        <f t="shared" si="6"/>
        <v>0</v>
      </c>
      <c r="CG39" s="72">
        <f t="shared" si="7"/>
        <v>1</v>
      </c>
    </row>
    <row r="40" spans="2:85" ht="31.5" x14ac:dyDescent="0.25">
      <c r="B40" s="99"/>
      <c r="C40" s="99"/>
      <c r="D40" s="99"/>
      <c r="E40" s="99"/>
      <c r="F40" s="100"/>
      <c r="G40" s="100"/>
      <c r="H40" s="100"/>
      <c r="I40" s="101"/>
      <c r="J40" s="99"/>
      <c r="K40" s="102" t="s">
        <v>372</v>
      </c>
      <c r="L40" s="103" t="s">
        <v>373</v>
      </c>
      <c r="M40" s="104" t="s">
        <v>78</v>
      </c>
      <c r="N40" s="105">
        <v>1</v>
      </c>
      <c r="O40" s="106" t="s">
        <v>374</v>
      </c>
      <c r="P40" s="107"/>
      <c r="Q40" s="107"/>
      <c r="R40" s="108"/>
      <c r="S40" s="108"/>
      <c r="T40" s="103" t="s">
        <v>338</v>
      </c>
      <c r="U40" s="108"/>
      <c r="V40" s="109"/>
      <c r="W40" s="110">
        <v>44958</v>
      </c>
      <c r="X40" s="110">
        <v>45291</v>
      </c>
      <c r="Y40" s="105"/>
      <c r="Z40" s="105"/>
      <c r="AA40" s="105"/>
      <c r="AB40" s="105"/>
      <c r="AC40" s="105"/>
      <c r="AD40" s="105"/>
      <c r="AE40" s="105"/>
      <c r="AF40" s="105"/>
      <c r="AG40" s="105"/>
      <c r="AH40" s="105"/>
      <c r="AI40" s="105"/>
      <c r="AJ40" s="105">
        <v>1</v>
      </c>
      <c r="AK40" s="105">
        <f t="shared" si="0"/>
        <v>1</v>
      </c>
      <c r="AL40" s="58"/>
      <c r="AM40" s="58"/>
      <c r="AN40" s="58"/>
      <c r="AO40" s="58"/>
      <c r="AP40" s="58"/>
      <c r="AQ40" s="58"/>
      <c r="AR40" s="58"/>
      <c r="AS40" s="58"/>
      <c r="AT40" s="58"/>
      <c r="AU40" s="59"/>
      <c r="AV40" s="58"/>
      <c r="AW40" s="58"/>
      <c r="AX40" s="58"/>
      <c r="AY40" s="58"/>
      <c r="AZ40" s="58"/>
      <c r="BA40" s="58"/>
      <c r="BB40" s="58"/>
      <c r="BC40" s="58"/>
      <c r="BD40" s="58"/>
      <c r="BE40" s="59"/>
      <c r="BF40" s="58"/>
      <c r="BG40" s="58"/>
      <c r="BH40" s="58"/>
      <c r="BI40" s="58"/>
      <c r="BJ40" s="58"/>
      <c r="BK40" s="58"/>
      <c r="BL40" s="58"/>
      <c r="BM40" s="58"/>
      <c r="BN40" s="58"/>
      <c r="BO40" s="59"/>
      <c r="BP40" s="58"/>
      <c r="BQ40" s="58"/>
      <c r="BR40" s="58"/>
      <c r="BS40" s="58"/>
      <c r="BT40" s="58"/>
      <c r="BU40" s="58"/>
      <c r="BV40" s="58"/>
      <c r="BW40" s="58"/>
      <c r="BX40" s="58"/>
      <c r="BY40" s="59"/>
      <c r="BZ40" s="72">
        <f t="shared" si="8"/>
        <v>0</v>
      </c>
      <c r="CA40" s="72">
        <f t="shared" si="1"/>
        <v>0</v>
      </c>
      <c r="CB40" s="72">
        <f t="shared" si="2"/>
        <v>0</v>
      </c>
      <c r="CC40" s="72">
        <f t="shared" si="3"/>
        <v>0</v>
      </c>
      <c r="CD40" s="72">
        <f t="shared" si="4"/>
        <v>0</v>
      </c>
      <c r="CE40" s="72">
        <f t="shared" si="5"/>
        <v>0</v>
      </c>
      <c r="CF40" s="72">
        <f t="shared" si="6"/>
        <v>0</v>
      </c>
      <c r="CG40" s="72">
        <f t="shared" si="7"/>
        <v>1</v>
      </c>
    </row>
    <row r="41" spans="2:85" ht="78.75" x14ac:dyDescent="0.25">
      <c r="B41" s="87" t="s">
        <v>75</v>
      </c>
      <c r="C41" s="87" t="s">
        <v>31</v>
      </c>
      <c r="D41" s="87" t="s">
        <v>31</v>
      </c>
      <c r="E41" s="87" t="s">
        <v>103</v>
      </c>
      <c r="F41" s="87" t="s">
        <v>122</v>
      </c>
      <c r="G41" s="87" t="s">
        <v>270</v>
      </c>
      <c r="H41" s="88" t="s">
        <v>271</v>
      </c>
      <c r="I41" s="89">
        <v>12</v>
      </c>
      <c r="J41" s="87" t="s">
        <v>375</v>
      </c>
      <c r="K41" s="90"/>
      <c r="L41" s="91"/>
      <c r="M41" s="92" t="s">
        <v>78</v>
      </c>
      <c r="N41" s="93">
        <v>62</v>
      </c>
      <c r="O41" s="94"/>
      <c r="P41" s="95"/>
      <c r="Q41" s="94"/>
      <c r="R41" s="94" t="s">
        <v>13</v>
      </c>
      <c r="S41" s="94" t="s">
        <v>47</v>
      </c>
      <c r="T41" s="94" t="s">
        <v>376</v>
      </c>
      <c r="U41" s="96" t="s">
        <v>91</v>
      </c>
      <c r="V41" s="97"/>
      <c r="W41" s="98">
        <v>45108</v>
      </c>
      <c r="X41" s="98">
        <v>45291</v>
      </c>
      <c r="Y41" s="93"/>
      <c r="Z41" s="93"/>
      <c r="AA41" s="93"/>
      <c r="AB41" s="93"/>
      <c r="AC41" s="93"/>
      <c r="AD41" s="93"/>
      <c r="AE41" s="93"/>
      <c r="AF41" s="93"/>
      <c r="AG41" s="93"/>
      <c r="AH41" s="93"/>
      <c r="AI41" s="93"/>
      <c r="AJ41" s="93"/>
      <c r="AK41" s="93"/>
      <c r="AL41" s="58"/>
      <c r="AM41" s="58"/>
      <c r="AN41" s="58"/>
      <c r="AO41" s="58"/>
      <c r="AP41" s="58"/>
      <c r="AQ41" s="58"/>
      <c r="AR41" s="58"/>
      <c r="AS41" s="58"/>
      <c r="AT41" s="58"/>
      <c r="AU41" s="59"/>
      <c r="AV41" s="58"/>
      <c r="AW41" s="58"/>
      <c r="AX41" s="58"/>
      <c r="AY41" s="58"/>
      <c r="AZ41" s="58"/>
      <c r="BA41" s="58"/>
      <c r="BB41" s="58"/>
      <c r="BC41" s="58"/>
      <c r="BD41" s="58"/>
      <c r="BE41" s="59"/>
      <c r="BF41" s="58"/>
      <c r="BG41" s="58"/>
      <c r="BH41" s="58"/>
      <c r="BI41" s="58"/>
      <c r="BJ41" s="58"/>
      <c r="BK41" s="58"/>
      <c r="BL41" s="58"/>
      <c r="BM41" s="58"/>
      <c r="BN41" s="58"/>
      <c r="BO41" s="59"/>
      <c r="BP41" s="58"/>
      <c r="BQ41" s="58"/>
      <c r="BR41" s="58"/>
      <c r="BS41" s="58"/>
      <c r="BT41" s="58"/>
      <c r="BU41" s="58"/>
      <c r="BV41" s="58"/>
      <c r="BW41" s="58"/>
      <c r="BX41" s="58"/>
      <c r="BY41" s="59"/>
      <c r="BZ41" s="72" t="str">
        <f t="shared" si="8"/>
        <v xml:space="preserve"> </v>
      </c>
      <c r="CA41" s="72" t="str">
        <f t="shared" si="1"/>
        <v xml:space="preserve"> </v>
      </c>
      <c r="CB41" s="72" t="str">
        <f t="shared" si="2"/>
        <v xml:space="preserve"> </v>
      </c>
      <c r="CC41" s="72" t="str">
        <f t="shared" si="3"/>
        <v xml:space="preserve"> </v>
      </c>
      <c r="CD41" s="72" t="str">
        <f t="shared" si="4"/>
        <v xml:space="preserve"> </v>
      </c>
      <c r="CE41" s="72" t="str">
        <f t="shared" si="5"/>
        <v xml:space="preserve"> </v>
      </c>
      <c r="CF41" s="72" t="str">
        <f t="shared" si="6"/>
        <v xml:space="preserve"> </v>
      </c>
      <c r="CG41" s="72" t="str">
        <f t="shared" si="7"/>
        <v xml:space="preserve"> </v>
      </c>
    </row>
    <row r="42" spans="2:85" ht="31.5" x14ac:dyDescent="0.25">
      <c r="B42" s="99"/>
      <c r="C42" s="99"/>
      <c r="D42" s="99"/>
      <c r="E42" s="99"/>
      <c r="F42" s="100"/>
      <c r="G42" s="100"/>
      <c r="H42" s="100"/>
      <c r="I42" s="101"/>
      <c r="J42" s="99"/>
      <c r="K42" s="102" t="s">
        <v>377</v>
      </c>
      <c r="L42" s="103" t="s">
        <v>378</v>
      </c>
      <c r="M42" s="104" t="s">
        <v>78</v>
      </c>
      <c r="N42" s="105">
        <v>60</v>
      </c>
      <c r="O42" s="106" t="s">
        <v>379</v>
      </c>
      <c r="P42" s="107"/>
      <c r="Q42" s="107"/>
      <c r="R42" s="108"/>
      <c r="S42" s="108"/>
      <c r="T42" s="103" t="s">
        <v>376</v>
      </c>
      <c r="U42" s="108"/>
      <c r="V42" s="109"/>
      <c r="W42" s="110">
        <v>45108</v>
      </c>
      <c r="X42" s="110">
        <v>45291</v>
      </c>
      <c r="Y42" s="105"/>
      <c r="Z42" s="105"/>
      <c r="AA42" s="105"/>
      <c r="AB42" s="105"/>
      <c r="AC42" s="105"/>
      <c r="AD42" s="105"/>
      <c r="AE42" s="105">
        <v>30</v>
      </c>
      <c r="AF42" s="105"/>
      <c r="AG42" s="105"/>
      <c r="AH42" s="105"/>
      <c r="AI42" s="105"/>
      <c r="AJ42" s="105">
        <v>30</v>
      </c>
      <c r="AK42" s="105">
        <f t="shared" si="0"/>
        <v>60</v>
      </c>
      <c r="AL42" s="58"/>
      <c r="AM42" s="58"/>
      <c r="AN42" s="58"/>
      <c r="AO42" s="58"/>
      <c r="AP42" s="58"/>
      <c r="AQ42" s="58"/>
      <c r="AR42" s="58"/>
      <c r="AS42" s="58"/>
      <c r="AT42" s="58"/>
      <c r="AU42" s="59"/>
      <c r="AV42" s="58"/>
      <c r="AW42" s="58"/>
      <c r="AX42" s="58"/>
      <c r="AY42" s="58"/>
      <c r="AZ42" s="58"/>
      <c r="BA42" s="58"/>
      <c r="BB42" s="58"/>
      <c r="BC42" s="58"/>
      <c r="BD42" s="58"/>
      <c r="BE42" s="59"/>
      <c r="BF42" s="58"/>
      <c r="BG42" s="58"/>
      <c r="BH42" s="58"/>
      <c r="BI42" s="58"/>
      <c r="BJ42" s="58"/>
      <c r="BK42" s="58"/>
      <c r="BL42" s="58"/>
      <c r="BM42" s="58"/>
      <c r="BN42" s="58"/>
      <c r="BO42" s="59"/>
      <c r="BP42" s="58"/>
      <c r="BQ42" s="58"/>
      <c r="BR42" s="58"/>
      <c r="BS42" s="58"/>
      <c r="BT42" s="58"/>
      <c r="BU42" s="58"/>
      <c r="BV42" s="58"/>
      <c r="BW42" s="58"/>
      <c r="BX42" s="58"/>
      <c r="BY42" s="59"/>
      <c r="BZ42" s="72">
        <f t="shared" si="8"/>
        <v>0</v>
      </c>
      <c r="CA42" s="72">
        <f t="shared" si="1"/>
        <v>0</v>
      </c>
      <c r="CB42" s="72">
        <f t="shared" si="2"/>
        <v>0</v>
      </c>
      <c r="CC42" s="72">
        <f t="shared" si="3"/>
        <v>0</v>
      </c>
      <c r="CD42" s="72">
        <f t="shared" si="4"/>
        <v>0</v>
      </c>
      <c r="CE42" s="72">
        <f t="shared" si="5"/>
        <v>0.5</v>
      </c>
      <c r="CF42" s="72">
        <f t="shared" si="6"/>
        <v>0</v>
      </c>
      <c r="CG42" s="72">
        <f t="shared" si="7"/>
        <v>1</v>
      </c>
    </row>
    <row r="43" spans="2:85" ht="31.5" x14ac:dyDescent="0.25">
      <c r="B43" s="99"/>
      <c r="C43" s="99"/>
      <c r="D43" s="99"/>
      <c r="E43" s="99"/>
      <c r="F43" s="100"/>
      <c r="G43" s="100"/>
      <c r="H43" s="100"/>
      <c r="I43" s="101"/>
      <c r="J43" s="99"/>
      <c r="K43" s="102" t="s">
        <v>380</v>
      </c>
      <c r="L43" s="103" t="s">
        <v>381</v>
      </c>
      <c r="M43" s="104" t="s">
        <v>78</v>
      </c>
      <c r="N43" s="105">
        <v>2</v>
      </c>
      <c r="O43" s="106" t="s">
        <v>382</v>
      </c>
      <c r="P43" s="107"/>
      <c r="Q43" s="107"/>
      <c r="R43" s="108"/>
      <c r="S43" s="108"/>
      <c r="T43" s="103" t="s">
        <v>376</v>
      </c>
      <c r="U43" s="108"/>
      <c r="V43" s="109"/>
      <c r="W43" s="110">
        <v>45108</v>
      </c>
      <c r="X43" s="110">
        <v>45291</v>
      </c>
      <c r="Y43" s="105"/>
      <c r="Z43" s="105"/>
      <c r="AA43" s="105"/>
      <c r="AB43" s="105"/>
      <c r="AC43" s="105"/>
      <c r="AD43" s="105"/>
      <c r="AE43" s="105">
        <v>1</v>
      </c>
      <c r="AF43" s="105"/>
      <c r="AG43" s="105"/>
      <c r="AH43" s="105"/>
      <c r="AI43" s="105"/>
      <c r="AJ43" s="105">
        <v>1</v>
      </c>
      <c r="AK43" s="105">
        <f t="shared" si="0"/>
        <v>2</v>
      </c>
      <c r="AL43" s="58"/>
      <c r="AM43" s="58"/>
      <c r="AN43" s="58"/>
      <c r="AO43" s="58"/>
      <c r="AP43" s="58"/>
      <c r="AQ43" s="58"/>
      <c r="AR43" s="58"/>
      <c r="AS43" s="58"/>
      <c r="AT43" s="58"/>
      <c r="AU43" s="59"/>
      <c r="AV43" s="58"/>
      <c r="AW43" s="58"/>
      <c r="AX43" s="58"/>
      <c r="AY43" s="58"/>
      <c r="AZ43" s="58"/>
      <c r="BA43" s="58"/>
      <c r="BB43" s="58"/>
      <c r="BC43" s="58"/>
      <c r="BD43" s="58"/>
      <c r="BE43" s="59"/>
      <c r="BF43" s="58"/>
      <c r="BG43" s="58"/>
      <c r="BH43" s="58"/>
      <c r="BI43" s="58"/>
      <c r="BJ43" s="58"/>
      <c r="BK43" s="58"/>
      <c r="BL43" s="58"/>
      <c r="BM43" s="58"/>
      <c r="BN43" s="58"/>
      <c r="BO43" s="59"/>
      <c r="BP43" s="58"/>
      <c r="BQ43" s="58"/>
      <c r="BR43" s="58"/>
      <c r="BS43" s="58"/>
      <c r="BT43" s="58"/>
      <c r="BU43" s="58"/>
      <c r="BV43" s="58"/>
      <c r="BW43" s="58"/>
      <c r="BX43" s="58"/>
      <c r="BY43" s="59"/>
      <c r="BZ43" s="72">
        <f t="shared" si="8"/>
        <v>0</v>
      </c>
      <c r="CA43" s="72">
        <f t="shared" si="1"/>
        <v>0</v>
      </c>
      <c r="CB43" s="72">
        <f t="shared" si="2"/>
        <v>0</v>
      </c>
      <c r="CC43" s="72">
        <f t="shared" si="3"/>
        <v>0</v>
      </c>
      <c r="CD43" s="72">
        <f t="shared" si="4"/>
        <v>0</v>
      </c>
      <c r="CE43" s="72">
        <f t="shared" si="5"/>
        <v>0.5</v>
      </c>
      <c r="CF43" s="72">
        <f t="shared" si="6"/>
        <v>0</v>
      </c>
      <c r="CG43" s="72">
        <f t="shared" si="7"/>
        <v>1</v>
      </c>
    </row>
    <row r="44" spans="2:85" ht="78.75" x14ac:dyDescent="0.25">
      <c r="B44" s="87" t="s">
        <v>75</v>
      </c>
      <c r="C44" s="87" t="s">
        <v>31</v>
      </c>
      <c r="D44" s="87" t="s">
        <v>31</v>
      </c>
      <c r="E44" s="87" t="s">
        <v>77</v>
      </c>
      <c r="F44" s="87" t="s">
        <v>122</v>
      </c>
      <c r="G44" s="87" t="s">
        <v>270</v>
      </c>
      <c r="H44" s="88" t="s">
        <v>271</v>
      </c>
      <c r="I44" s="89">
        <v>13</v>
      </c>
      <c r="J44" s="87" t="s">
        <v>383</v>
      </c>
      <c r="K44" s="90"/>
      <c r="L44" s="91"/>
      <c r="M44" s="92" t="s">
        <v>78</v>
      </c>
      <c r="N44" s="93">
        <v>1</v>
      </c>
      <c r="O44" s="94"/>
      <c r="P44" s="95"/>
      <c r="Q44" s="94"/>
      <c r="R44" s="94" t="s">
        <v>13</v>
      </c>
      <c r="S44" s="94" t="s">
        <v>47</v>
      </c>
      <c r="T44" s="94" t="s">
        <v>376</v>
      </c>
      <c r="U44" s="96" t="s">
        <v>91</v>
      </c>
      <c r="V44" s="97"/>
      <c r="W44" s="98">
        <v>44958</v>
      </c>
      <c r="X44" s="98">
        <v>45291</v>
      </c>
      <c r="Y44" s="93"/>
      <c r="Z44" s="93"/>
      <c r="AA44" s="93"/>
      <c r="AB44" s="93"/>
      <c r="AC44" s="93"/>
      <c r="AD44" s="93"/>
      <c r="AE44" s="93"/>
      <c r="AF44" s="93"/>
      <c r="AG44" s="93"/>
      <c r="AH44" s="93"/>
      <c r="AI44" s="93"/>
      <c r="AJ44" s="93"/>
      <c r="AK44" s="93"/>
      <c r="AL44" s="58"/>
      <c r="AM44" s="58"/>
      <c r="AN44" s="58"/>
      <c r="AO44" s="58"/>
      <c r="AP44" s="58"/>
      <c r="AQ44" s="58"/>
      <c r="AR44" s="58"/>
      <c r="AS44" s="58"/>
      <c r="AT44" s="58"/>
      <c r="AU44" s="59"/>
      <c r="AV44" s="58"/>
      <c r="AW44" s="58"/>
      <c r="AX44" s="58"/>
      <c r="AY44" s="58"/>
      <c r="AZ44" s="58"/>
      <c r="BA44" s="58"/>
      <c r="BB44" s="58"/>
      <c r="BC44" s="58"/>
      <c r="BD44" s="58"/>
      <c r="BE44" s="59"/>
      <c r="BF44" s="58"/>
      <c r="BG44" s="58"/>
      <c r="BH44" s="58"/>
      <c r="BI44" s="58"/>
      <c r="BJ44" s="58"/>
      <c r="BK44" s="58"/>
      <c r="BL44" s="58"/>
      <c r="BM44" s="58"/>
      <c r="BN44" s="58"/>
      <c r="BO44" s="59"/>
      <c r="BP44" s="58"/>
      <c r="BQ44" s="58"/>
      <c r="BR44" s="58"/>
      <c r="BS44" s="58"/>
      <c r="BT44" s="58"/>
      <c r="BU44" s="58"/>
      <c r="BV44" s="58"/>
      <c r="BW44" s="58"/>
      <c r="BX44" s="58"/>
      <c r="BY44" s="59"/>
      <c r="BZ44" s="72" t="str">
        <f t="shared" si="8"/>
        <v xml:space="preserve"> </v>
      </c>
      <c r="CA44" s="72" t="str">
        <f t="shared" si="1"/>
        <v xml:space="preserve"> </v>
      </c>
      <c r="CB44" s="72" t="str">
        <f t="shared" si="2"/>
        <v xml:space="preserve"> </v>
      </c>
      <c r="CC44" s="72" t="str">
        <f t="shared" si="3"/>
        <v xml:space="preserve"> </v>
      </c>
      <c r="CD44" s="72" t="str">
        <f t="shared" si="4"/>
        <v xml:space="preserve"> </v>
      </c>
      <c r="CE44" s="72" t="str">
        <f t="shared" si="5"/>
        <v xml:space="preserve"> </v>
      </c>
      <c r="CF44" s="72" t="str">
        <f t="shared" si="6"/>
        <v xml:space="preserve"> </v>
      </c>
      <c r="CG44" s="72" t="str">
        <f t="shared" si="7"/>
        <v xml:space="preserve"> </v>
      </c>
    </row>
    <row r="45" spans="2:85" ht="31.5" x14ac:dyDescent="0.25">
      <c r="B45" s="99"/>
      <c r="C45" s="99"/>
      <c r="D45" s="99"/>
      <c r="E45" s="99"/>
      <c r="F45" s="100"/>
      <c r="G45" s="100"/>
      <c r="H45" s="100"/>
      <c r="I45" s="101"/>
      <c r="J45" s="99"/>
      <c r="K45" s="102" t="s">
        <v>384</v>
      </c>
      <c r="L45" s="103" t="s">
        <v>385</v>
      </c>
      <c r="M45" s="104" t="s">
        <v>78</v>
      </c>
      <c r="N45" s="105">
        <v>1</v>
      </c>
      <c r="O45" s="106" t="s">
        <v>386</v>
      </c>
      <c r="P45" s="107"/>
      <c r="Q45" s="107"/>
      <c r="R45" s="108"/>
      <c r="S45" s="108"/>
      <c r="T45" s="103" t="s">
        <v>376</v>
      </c>
      <c r="U45" s="108"/>
      <c r="V45" s="109"/>
      <c r="W45" s="110">
        <v>44958</v>
      </c>
      <c r="X45" s="110">
        <v>45291</v>
      </c>
      <c r="Y45" s="105"/>
      <c r="Z45" s="105"/>
      <c r="AA45" s="105"/>
      <c r="AB45" s="105"/>
      <c r="AC45" s="105"/>
      <c r="AD45" s="105"/>
      <c r="AE45" s="105"/>
      <c r="AF45" s="105"/>
      <c r="AG45" s="105"/>
      <c r="AH45" s="105"/>
      <c r="AI45" s="105">
        <v>1</v>
      </c>
      <c r="AJ45" s="105"/>
      <c r="AK45" s="105">
        <f t="shared" si="0"/>
        <v>1</v>
      </c>
      <c r="AL45" s="58"/>
      <c r="AM45" s="58"/>
      <c r="AN45" s="58"/>
      <c r="AO45" s="58"/>
      <c r="AP45" s="58"/>
      <c r="AQ45" s="58"/>
      <c r="AR45" s="58"/>
      <c r="AS45" s="58"/>
      <c r="AT45" s="58"/>
      <c r="AU45" s="59"/>
      <c r="AV45" s="58"/>
      <c r="AW45" s="58"/>
      <c r="AX45" s="58"/>
      <c r="AY45" s="58"/>
      <c r="AZ45" s="58"/>
      <c r="BA45" s="58"/>
      <c r="BB45" s="58"/>
      <c r="BC45" s="58"/>
      <c r="BD45" s="58"/>
      <c r="BE45" s="59"/>
      <c r="BF45" s="58"/>
      <c r="BG45" s="58"/>
      <c r="BH45" s="58"/>
      <c r="BI45" s="58"/>
      <c r="BJ45" s="58"/>
      <c r="BK45" s="58"/>
      <c r="BL45" s="58"/>
      <c r="BM45" s="58"/>
      <c r="BN45" s="58"/>
      <c r="BO45" s="59"/>
      <c r="BP45" s="58"/>
      <c r="BQ45" s="58"/>
      <c r="BR45" s="58"/>
      <c r="BS45" s="58"/>
      <c r="BT45" s="58"/>
      <c r="BU45" s="58"/>
      <c r="BV45" s="58"/>
      <c r="BW45" s="58"/>
      <c r="BX45" s="58"/>
      <c r="BY45" s="59"/>
      <c r="BZ45" s="72">
        <f t="shared" si="8"/>
        <v>0</v>
      </c>
      <c r="CA45" s="72">
        <f t="shared" si="1"/>
        <v>0</v>
      </c>
      <c r="CB45" s="72">
        <f t="shared" si="2"/>
        <v>0</v>
      </c>
      <c r="CC45" s="72">
        <f t="shared" si="3"/>
        <v>0</v>
      </c>
      <c r="CD45" s="72">
        <f t="shared" si="4"/>
        <v>0</v>
      </c>
      <c r="CE45" s="72">
        <f t="shared" si="5"/>
        <v>0</v>
      </c>
      <c r="CF45" s="72">
        <f t="shared" si="6"/>
        <v>0</v>
      </c>
      <c r="CG45" s="72">
        <f t="shared" si="7"/>
        <v>1</v>
      </c>
    </row>
    <row r="46" spans="2:85" ht="78.75" x14ac:dyDescent="0.25">
      <c r="B46" s="87" t="s">
        <v>87</v>
      </c>
      <c r="C46" s="87" t="s">
        <v>31</v>
      </c>
      <c r="D46" s="87" t="s">
        <v>31</v>
      </c>
      <c r="E46" s="87" t="s">
        <v>101</v>
      </c>
      <c r="F46" s="87" t="s">
        <v>122</v>
      </c>
      <c r="G46" s="87" t="s">
        <v>270</v>
      </c>
      <c r="H46" s="88" t="s">
        <v>271</v>
      </c>
      <c r="I46" s="89">
        <v>14</v>
      </c>
      <c r="J46" s="87" t="s">
        <v>387</v>
      </c>
      <c r="K46" s="90"/>
      <c r="L46" s="91"/>
      <c r="M46" s="92" t="s">
        <v>78</v>
      </c>
      <c r="N46" s="93">
        <v>117</v>
      </c>
      <c r="O46" s="94"/>
      <c r="P46" s="95"/>
      <c r="Q46" s="94"/>
      <c r="R46" s="94" t="s">
        <v>14</v>
      </c>
      <c r="S46" s="94" t="s">
        <v>48</v>
      </c>
      <c r="T46" s="94" t="s">
        <v>388</v>
      </c>
      <c r="U46" s="96" t="s">
        <v>91</v>
      </c>
      <c r="V46" s="97"/>
      <c r="W46" s="98">
        <v>45046</v>
      </c>
      <c r="X46" s="98">
        <v>45260</v>
      </c>
      <c r="Y46" s="93"/>
      <c r="Z46" s="93"/>
      <c r="AA46" s="93"/>
      <c r="AB46" s="93"/>
      <c r="AC46" s="93"/>
      <c r="AD46" s="93"/>
      <c r="AE46" s="93"/>
      <c r="AF46" s="93"/>
      <c r="AG46" s="93"/>
      <c r="AH46" s="93"/>
      <c r="AI46" s="93"/>
      <c r="AJ46" s="93"/>
      <c r="AK46" s="93"/>
      <c r="AL46" s="58"/>
      <c r="AM46" s="58"/>
      <c r="AN46" s="58"/>
      <c r="AO46" s="58"/>
      <c r="AP46" s="58"/>
      <c r="AQ46" s="58"/>
      <c r="AR46" s="58"/>
      <c r="AS46" s="58"/>
      <c r="AT46" s="58"/>
      <c r="AU46" s="59"/>
      <c r="AV46" s="58"/>
      <c r="AW46" s="58"/>
      <c r="AX46" s="58"/>
      <c r="AY46" s="58"/>
      <c r="AZ46" s="58"/>
      <c r="BA46" s="58"/>
      <c r="BB46" s="58"/>
      <c r="BC46" s="58"/>
      <c r="BD46" s="58"/>
      <c r="BE46" s="59"/>
      <c r="BF46" s="58"/>
      <c r="BG46" s="58"/>
      <c r="BH46" s="58"/>
      <c r="BI46" s="58"/>
      <c r="BJ46" s="58"/>
      <c r="BK46" s="58"/>
      <c r="BL46" s="58"/>
      <c r="BM46" s="58"/>
      <c r="BN46" s="58"/>
      <c r="BO46" s="59"/>
      <c r="BP46" s="58"/>
      <c r="BQ46" s="58"/>
      <c r="BR46" s="58"/>
      <c r="BS46" s="58"/>
      <c r="BT46" s="58"/>
      <c r="BU46" s="58"/>
      <c r="BV46" s="58"/>
      <c r="BW46" s="58"/>
      <c r="BX46" s="58"/>
      <c r="BY46" s="59"/>
      <c r="BZ46" s="72" t="str">
        <f t="shared" si="8"/>
        <v xml:space="preserve"> </v>
      </c>
      <c r="CA46" s="72" t="str">
        <f t="shared" si="1"/>
        <v xml:space="preserve"> </v>
      </c>
      <c r="CB46" s="72" t="str">
        <f t="shared" si="2"/>
        <v xml:space="preserve"> </v>
      </c>
      <c r="CC46" s="72" t="str">
        <f t="shared" si="3"/>
        <v xml:space="preserve"> </v>
      </c>
      <c r="CD46" s="72" t="str">
        <f t="shared" si="4"/>
        <v xml:space="preserve"> </v>
      </c>
      <c r="CE46" s="72" t="str">
        <f t="shared" si="5"/>
        <v xml:space="preserve"> </v>
      </c>
      <c r="CF46" s="72" t="str">
        <f t="shared" si="6"/>
        <v xml:space="preserve"> </v>
      </c>
      <c r="CG46" s="72" t="str">
        <f t="shared" si="7"/>
        <v xml:space="preserve"> </v>
      </c>
    </row>
    <row r="47" spans="2:85" ht="31.5" x14ac:dyDescent="0.25">
      <c r="B47" s="99"/>
      <c r="C47" s="99"/>
      <c r="D47" s="99"/>
      <c r="E47" s="99"/>
      <c r="F47" s="100"/>
      <c r="G47" s="100"/>
      <c r="H47" s="100"/>
      <c r="I47" s="101"/>
      <c r="J47" s="99"/>
      <c r="K47" s="102" t="s">
        <v>389</v>
      </c>
      <c r="L47" s="103" t="s">
        <v>390</v>
      </c>
      <c r="M47" s="104" t="s">
        <v>78</v>
      </c>
      <c r="N47" s="105">
        <v>100</v>
      </c>
      <c r="O47" s="106" t="s">
        <v>391</v>
      </c>
      <c r="P47" s="107"/>
      <c r="Q47" s="107"/>
      <c r="R47" s="108"/>
      <c r="S47" s="108"/>
      <c r="T47" s="103" t="s">
        <v>388</v>
      </c>
      <c r="U47" s="108"/>
      <c r="V47" s="109" t="s">
        <v>392</v>
      </c>
      <c r="W47" s="110">
        <v>45046</v>
      </c>
      <c r="X47" s="110">
        <v>45260</v>
      </c>
      <c r="Y47" s="105"/>
      <c r="Z47" s="105"/>
      <c r="AA47" s="105"/>
      <c r="AB47" s="105"/>
      <c r="AC47" s="105"/>
      <c r="AD47" s="105"/>
      <c r="AE47" s="105"/>
      <c r="AF47" s="105"/>
      <c r="AG47" s="105"/>
      <c r="AH47" s="105"/>
      <c r="AI47" s="105"/>
      <c r="AJ47" s="105">
        <v>100</v>
      </c>
      <c r="AK47" s="105">
        <f t="shared" si="0"/>
        <v>100</v>
      </c>
      <c r="AL47" s="58"/>
      <c r="AM47" s="58"/>
      <c r="AN47" s="58"/>
      <c r="AO47" s="58"/>
      <c r="AP47" s="58"/>
      <c r="AQ47" s="58"/>
      <c r="AR47" s="58"/>
      <c r="AS47" s="58"/>
      <c r="AT47" s="58"/>
      <c r="AU47" s="59"/>
      <c r="AV47" s="58"/>
      <c r="AW47" s="58"/>
      <c r="AX47" s="58"/>
      <c r="AY47" s="58"/>
      <c r="AZ47" s="58"/>
      <c r="BA47" s="58"/>
      <c r="BB47" s="58"/>
      <c r="BC47" s="58"/>
      <c r="BD47" s="58"/>
      <c r="BE47" s="59"/>
      <c r="BF47" s="58"/>
      <c r="BG47" s="58"/>
      <c r="BH47" s="58"/>
      <c r="BI47" s="58"/>
      <c r="BJ47" s="58"/>
      <c r="BK47" s="58"/>
      <c r="BL47" s="58"/>
      <c r="BM47" s="58"/>
      <c r="BN47" s="58"/>
      <c r="BO47" s="59"/>
      <c r="BP47" s="58"/>
      <c r="BQ47" s="58"/>
      <c r="BR47" s="58"/>
      <c r="BS47" s="58"/>
      <c r="BT47" s="58"/>
      <c r="BU47" s="58"/>
      <c r="BV47" s="58"/>
      <c r="BW47" s="58"/>
      <c r="BX47" s="58"/>
      <c r="BY47" s="59"/>
      <c r="BZ47" s="72">
        <f t="shared" si="8"/>
        <v>0</v>
      </c>
      <c r="CA47" s="72">
        <f t="shared" si="1"/>
        <v>0</v>
      </c>
      <c r="CB47" s="72">
        <f t="shared" si="2"/>
        <v>0</v>
      </c>
      <c r="CC47" s="72">
        <f t="shared" si="3"/>
        <v>0</v>
      </c>
      <c r="CD47" s="72">
        <f t="shared" si="4"/>
        <v>0</v>
      </c>
      <c r="CE47" s="72">
        <f t="shared" si="5"/>
        <v>0</v>
      </c>
      <c r="CF47" s="72">
        <f t="shared" si="6"/>
        <v>0</v>
      </c>
      <c r="CG47" s="72">
        <f t="shared" si="7"/>
        <v>1</v>
      </c>
    </row>
    <row r="48" spans="2:85" ht="110.25" x14ac:dyDescent="0.25">
      <c r="B48" s="99"/>
      <c r="C48" s="99"/>
      <c r="D48" s="99"/>
      <c r="E48" s="99"/>
      <c r="F48" s="100"/>
      <c r="G48" s="100"/>
      <c r="H48" s="100"/>
      <c r="I48" s="101"/>
      <c r="J48" s="99"/>
      <c r="K48" s="102" t="s">
        <v>393</v>
      </c>
      <c r="L48" s="103" t="s">
        <v>394</v>
      </c>
      <c r="M48" s="104" t="s">
        <v>78</v>
      </c>
      <c r="N48" s="105">
        <v>11</v>
      </c>
      <c r="O48" s="106" t="s">
        <v>395</v>
      </c>
      <c r="P48" s="107"/>
      <c r="Q48" s="107"/>
      <c r="R48" s="108"/>
      <c r="S48" s="108"/>
      <c r="T48" s="103" t="s">
        <v>388</v>
      </c>
      <c r="U48" s="108"/>
      <c r="V48" s="109" t="s">
        <v>392</v>
      </c>
      <c r="W48" s="110">
        <v>44928</v>
      </c>
      <c r="X48" s="110">
        <v>44985</v>
      </c>
      <c r="Y48" s="105"/>
      <c r="Z48" s="105"/>
      <c r="AA48" s="105">
        <v>11</v>
      </c>
      <c r="AB48" s="105"/>
      <c r="AC48" s="105"/>
      <c r="AD48" s="105"/>
      <c r="AE48" s="105"/>
      <c r="AF48" s="105"/>
      <c r="AG48" s="105"/>
      <c r="AH48" s="105"/>
      <c r="AI48" s="105"/>
      <c r="AJ48" s="105"/>
      <c r="AK48" s="105">
        <f t="shared" si="0"/>
        <v>11</v>
      </c>
      <c r="AL48" s="58"/>
      <c r="AM48" s="58"/>
      <c r="AN48" s="58"/>
      <c r="AO48" s="58"/>
      <c r="AP48" s="58"/>
      <c r="AQ48" s="58"/>
      <c r="AR48" s="63">
        <v>0</v>
      </c>
      <c r="AS48" s="58"/>
      <c r="AT48" s="58" t="s">
        <v>396</v>
      </c>
      <c r="AU48" s="59" t="s">
        <v>397</v>
      </c>
      <c r="AV48" s="63">
        <v>11</v>
      </c>
      <c r="AW48" s="58" t="s">
        <v>398</v>
      </c>
      <c r="AX48" s="58"/>
      <c r="AY48" s="58"/>
      <c r="AZ48" s="58"/>
      <c r="BA48" s="58"/>
      <c r="BB48" s="58"/>
      <c r="BC48" s="58"/>
      <c r="BD48" s="58"/>
      <c r="BE48" s="59" t="s">
        <v>399</v>
      </c>
      <c r="BF48" s="58"/>
      <c r="BG48" s="58"/>
      <c r="BH48" s="58"/>
      <c r="BI48" s="58"/>
      <c r="BJ48" s="58"/>
      <c r="BK48" s="58"/>
      <c r="BL48" s="58"/>
      <c r="BM48" s="58"/>
      <c r="BN48" s="58"/>
      <c r="BO48" s="59"/>
      <c r="BP48" s="58"/>
      <c r="BQ48" s="58"/>
      <c r="BR48" s="58"/>
      <c r="BS48" s="58"/>
      <c r="BT48" s="58"/>
      <c r="BU48" s="58"/>
      <c r="BV48" s="58"/>
      <c r="BW48" s="58"/>
      <c r="BX48" s="58"/>
      <c r="BY48" s="59"/>
      <c r="BZ48" s="72">
        <f t="shared" si="8"/>
        <v>0</v>
      </c>
      <c r="CA48" s="72">
        <f t="shared" si="1"/>
        <v>1</v>
      </c>
      <c r="CB48" s="72">
        <f t="shared" si="2"/>
        <v>1</v>
      </c>
      <c r="CC48" s="72">
        <f t="shared" si="3"/>
        <v>1</v>
      </c>
      <c r="CD48" s="72">
        <f t="shared" si="4"/>
        <v>1</v>
      </c>
      <c r="CE48" s="72">
        <f t="shared" si="5"/>
        <v>1</v>
      </c>
      <c r="CF48" s="72">
        <f t="shared" si="6"/>
        <v>1</v>
      </c>
      <c r="CG48" s="72">
        <f t="shared" si="7"/>
        <v>1</v>
      </c>
    </row>
    <row r="49" spans="2:85" ht="189" x14ac:dyDescent="0.25">
      <c r="B49" s="99"/>
      <c r="C49" s="99"/>
      <c r="D49" s="99"/>
      <c r="E49" s="99"/>
      <c r="F49" s="100"/>
      <c r="G49" s="100"/>
      <c r="H49" s="100"/>
      <c r="I49" s="101"/>
      <c r="J49" s="99"/>
      <c r="K49" s="102" t="s">
        <v>400</v>
      </c>
      <c r="L49" s="103" t="s">
        <v>401</v>
      </c>
      <c r="M49" s="104" t="s">
        <v>78</v>
      </c>
      <c r="N49" s="105">
        <v>6</v>
      </c>
      <c r="O49" s="106" t="s">
        <v>402</v>
      </c>
      <c r="P49" s="107"/>
      <c r="Q49" s="107"/>
      <c r="R49" s="108"/>
      <c r="S49" s="108"/>
      <c r="T49" s="103" t="s">
        <v>388</v>
      </c>
      <c r="U49" s="108"/>
      <c r="V49" s="109" t="s">
        <v>392</v>
      </c>
      <c r="W49" s="110">
        <v>44928</v>
      </c>
      <c r="X49" s="110">
        <v>45260</v>
      </c>
      <c r="Y49" s="105"/>
      <c r="Z49" s="105"/>
      <c r="AA49" s="105"/>
      <c r="AB49" s="105">
        <v>3</v>
      </c>
      <c r="AC49" s="105"/>
      <c r="AD49" s="105"/>
      <c r="AE49" s="105"/>
      <c r="AF49" s="105"/>
      <c r="AG49" s="105"/>
      <c r="AH49" s="105">
        <v>2</v>
      </c>
      <c r="AI49" s="105">
        <v>1</v>
      </c>
      <c r="AJ49" s="105"/>
      <c r="AK49" s="105">
        <f t="shared" si="0"/>
        <v>6</v>
      </c>
      <c r="AL49" s="58"/>
      <c r="AM49" s="58"/>
      <c r="AN49" s="58"/>
      <c r="AO49" s="58"/>
      <c r="AP49" s="58"/>
      <c r="AQ49" s="58"/>
      <c r="AR49" s="58"/>
      <c r="AS49" s="58"/>
      <c r="AT49" s="58"/>
      <c r="AU49" s="59"/>
      <c r="AV49" s="63">
        <v>1</v>
      </c>
      <c r="AW49" s="58" t="s">
        <v>403</v>
      </c>
      <c r="AX49" s="58" t="s">
        <v>404</v>
      </c>
      <c r="AY49" s="58"/>
      <c r="AZ49" s="58"/>
      <c r="BA49" s="58"/>
      <c r="BB49" s="58"/>
      <c r="BC49" s="58"/>
      <c r="BD49" s="58"/>
      <c r="BE49" s="59" t="s">
        <v>405</v>
      </c>
      <c r="BF49" s="58"/>
      <c r="BG49" s="58"/>
      <c r="BH49" s="58"/>
      <c r="BI49" s="58"/>
      <c r="BJ49" s="58"/>
      <c r="BK49" s="58"/>
      <c r="BL49" s="58"/>
      <c r="BM49" s="58"/>
      <c r="BN49" s="58"/>
      <c r="BO49" s="59"/>
      <c r="BP49" s="58"/>
      <c r="BQ49" s="58"/>
      <c r="BR49" s="58"/>
      <c r="BS49" s="58"/>
      <c r="BT49" s="58"/>
      <c r="BU49" s="58"/>
      <c r="BV49" s="58"/>
      <c r="BW49" s="58"/>
      <c r="BX49" s="58"/>
      <c r="BY49" s="59"/>
      <c r="BZ49" s="72">
        <f t="shared" si="8"/>
        <v>0</v>
      </c>
      <c r="CA49" s="72">
        <f t="shared" si="1"/>
        <v>0</v>
      </c>
      <c r="CB49" s="72">
        <f t="shared" si="2"/>
        <v>0.16666666666666666</v>
      </c>
      <c r="CC49" s="72">
        <f t="shared" si="3"/>
        <v>0.5</v>
      </c>
      <c r="CD49" s="72">
        <f t="shared" si="4"/>
        <v>0.16666666666666666</v>
      </c>
      <c r="CE49" s="72">
        <f t="shared" si="5"/>
        <v>0.5</v>
      </c>
      <c r="CF49" s="72">
        <f t="shared" si="6"/>
        <v>0.16666666666666666</v>
      </c>
      <c r="CG49" s="72">
        <f t="shared" si="7"/>
        <v>1</v>
      </c>
    </row>
    <row r="50" spans="2:85" ht="78.75" x14ac:dyDescent="0.25">
      <c r="B50" s="87" t="s">
        <v>87</v>
      </c>
      <c r="C50" s="87" t="s">
        <v>31</v>
      </c>
      <c r="D50" s="87" t="s">
        <v>31</v>
      </c>
      <c r="E50" s="87" t="s">
        <v>101</v>
      </c>
      <c r="F50" s="87" t="s">
        <v>122</v>
      </c>
      <c r="G50" s="87" t="s">
        <v>270</v>
      </c>
      <c r="H50" s="88" t="s">
        <v>271</v>
      </c>
      <c r="I50" s="89">
        <v>15</v>
      </c>
      <c r="J50" s="87" t="s">
        <v>406</v>
      </c>
      <c r="K50" s="90"/>
      <c r="L50" s="91"/>
      <c r="M50" s="92" t="s">
        <v>78</v>
      </c>
      <c r="N50" s="93">
        <v>10405</v>
      </c>
      <c r="O50" s="94"/>
      <c r="P50" s="95"/>
      <c r="Q50" s="94"/>
      <c r="R50" s="94" t="s">
        <v>14</v>
      </c>
      <c r="S50" s="94" t="s">
        <v>48</v>
      </c>
      <c r="T50" s="94" t="s">
        <v>388</v>
      </c>
      <c r="U50" s="96" t="s">
        <v>91</v>
      </c>
      <c r="V50" s="97"/>
      <c r="W50" s="98">
        <v>44928</v>
      </c>
      <c r="X50" s="98">
        <v>45291</v>
      </c>
      <c r="Y50" s="93"/>
      <c r="Z50" s="93"/>
      <c r="AA50" s="93"/>
      <c r="AB50" s="93"/>
      <c r="AC50" s="93"/>
      <c r="AD50" s="93"/>
      <c r="AE50" s="93"/>
      <c r="AF50" s="93"/>
      <c r="AG50" s="93"/>
      <c r="AH50" s="93"/>
      <c r="AI50" s="93"/>
      <c r="AJ50" s="93"/>
      <c r="AK50" s="93"/>
      <c r="AL50" s="58"/>
      <c r="AM50" s="58"/>
      <c r="AN50" s="58"/>
      <c r="AO50" s="58"/>
      <c r="AP50" s="58"/>
      <c r="AQ50" s="58"/>
      <c r="AR50" s="58"/>
      <c r="AS50" s="58"/>
      <c r="AT50" s="58"/>
      <c r="AU50" s="59"/>
      <c r="AV50" s="58"/>
      <c r="AW50" s="58"/>
      <c r="AX50" s="58"/>
      <c r="AY50" s="58"/>
      <c r="AZ50" s="58"/>
      <c r="BA50" s="58"/>
      <c r="BB50" s="58"/>
      <c r="BC50" s="58"/>
      <c r="BD50" s="58"/>
      <c r="BE50" s="59"/>
      <c r="BF50" s="58"/>
      <c r="BG50" s="58"/>
      <c r="BH50" s="58"/>
      <c r="BI50" s="58"/>
      <c r="BJ50" s="58"/>
      <c r="BK50" s="58"/>
      <c r="BL50" s="58"/>
      <c r="BM50" s="58"/>
      <c r="BN50" s="58"/>
      <c r="BO50" s="59"/>
      <c r="BP50" s="58"/>
      <c r="BQ50" s="58"/>
      <c r="BR50" s="58"/>
      <c r="BS50" s="58"/>
      <c r="BT50" s="58"/>
      <c r="BU50" s="58"/>
      <c r="BV50" s="58"/>
      <c r="BW50" s="58"/>
      <c r="BX50" s="58"/>
      <c r="BY50" s="59"/>
      <c r="BZ50" s="72" t="str">
        <f t="shared" si="8"/>
        <v xml:space="preserve"> </v>
      </c>
      <c r="CA50" s="72" t="str">
        <f t="shared" si="1"/>
        <v xml:space="preserve"> </v>
      </c>
      <c r="CB50" s="72" t="str">
        <f t="shared" si="2"/>
        <v xml:space="preserve"> </v>
      </c>
      <c r="CC50" s="72" t="str">
        <f t="shared" si="3"/>
        <v xml:space="preserve"> </v>
      </c>
      <c r="CD50" s="72" t="str">
        <f t="shared" si="4"/>
        <v xml:space="preserve"> </v>
      </c>
      <c r="CE50" s="72" t="str">
        <f t="shared" si="5"/>
        <v xml:space="preserve"> </v>
      </c>
      <c r="CF50" s="72" t="str">
        <f t="shared" si="6"/>
        <v xml:space="preserve"> </v>
      </c>
      <c r="CG50" s="72" t="str">
        <f t="shared" si="7"/>
        <v xml:space="preserve"> </v>
      </c>
    </row>
    <row r="51" spans="2:85" ht="31.5" x14ac:dyDescent="0.25">
      <c r="B51" s="99"/>
      <c r="C51" s="99"/>
      <c r="D51" s="99"/>
      <c r="E51" s="99"/>
      <c r="F51" s="100"/>
      <c r="G51" s="100"/>
      <c r="H51" s="100"/>
      <c r="I51" s="101"/>
      <c r="J51" s="99"/>
      <c r="K51" s="102" t="s">
        <v>407</v>
      </c>
      <c r="L51" s="103" t="s">
        <v>408</v>
      </c>
      <c r="M51" s="104" t="s">
        <v>78</v>
      </c>
      <c r="N51" s="105">
        <v>1</v>
      </c>
      <c r="O51" s="106" t="s">
        <v>409</v>
      </c>
      <c r="P51" s="107"/>
      <c r="Q51" s="107"/>
      <c r="R51" s="108"/>
      <c r="S51" s="108"/>
      <c r="T51" s="103" t="s">
        <v>388</v>
      </c>
      <c r="U51" s="108"/>
      <c r="V51" s="109" t="s">
        <v>392</v>
      </c>
      <c r="W51" s="110">
        <v>44928</v>
      </c>
      <c r="X51" s="110">
        <v>45291</v>
      </c>
      <c r="Y51" s="105"/>
      <c r="Z51" s="105"/>
      <c r="AA51" s="105"/>
      <c r="AB51" s="105"/>
      <c r="AC51" s="105"/>
      <c r="AD51" s="105"/>
      <c r="AE51" s="105"/>
      <c r="AF51" s="105"/>
      <c r="AG51" s="105"/>
      <c r="AH51" s="105"/>
      <c r="AI51" s="105">
        <v>1</v>
      </c>
      <c r="AJ51" s="105"/>
      <c r="AK51" s="105">
        <f t="shared" si="0"/>
        <v>1</v>
      </c>
      <c r="AL51" s="58"/>
      <c r="AM51" s="58"/>
      <c r="AN51" s="58"/>
      <c r="AO51" s="58"/>
      <c r="AP51" s="58"/>
      <c r="AQ51" s="58"/>
      <c r="AR51" s="58"/>
      <c r="AS51" s="58"/>
      <c r="AT51" s="58"/>
      <c r="AU51" s="59"/>
      <c r="AV51" s="58"/>
      <c r="AW51" s="58"/>
      <c r="AX51" s="58"/>
      <c r="AY51" s="58"/>
      <c r="AZ51" s="58"/>
      <c r="BA51" s="58"/>
      <c r="BB51" s="58"/>
      <c r="BC51" s="58"/>
      <c r="BD51" s="58"/>
      <c r="BE51" s="59"/>
      <c r="BF51" s="58"/>
      <c r="BG51" s="58"/>
      <c r="BH51" s="58"/>
      <c r="BI51" s="58"/>
      <c r="BJ51" s="58"/>
      <c r="BK51" s="58"/>
      <c r="BL51" s="58"/>
      <c r="BM51" s="58"/>
      <c r="BN51" s="58"/>
      <c r="BO51" s="59"/>
      <c r="BP51" s="58"/>
      <c r="BQ51" s="58"/>
      <c r="BR51" s="58"/>
      <c r="BS51" s="58"/>
      <c r="BT51" s="58"/>
      <c r="BU51" s="58"/>
      <c r="BV51" s="58"/>
      <c r="BW51" s="58"/>
      <c r="BX51" s="58"/>
      <c r="BY51" s="59"/>
      <c r="BZ51" s="72">
        <f t="shared" si="8"/>
        <v>0</v>
      </c>
      <c r="CA51" s="72">
        <f t="shared" si="1"/>
        <v>0</v>
      </c>
      <c r="CB51" s="72">
        <f t="shared" si="2"/>
        <v>0</v>
      </c>
      <c r="CC51" s="72">
        <f t="shared" si="3"/>
        <v>0</v>
      </c>
      <c r="CD51" s="72">
        <f t="shared" si="4"/>
        <v>0</v>
      </c>
      <c r="CE51" s="72">
        <f t="shared" si="5"/>
        <v>0</v>
      </c>
      <c r="CF51" s="72">
        <f t="shared" si="6"/>
        <v>0</v>
      </c>
      <c r="CG51" s="72">
        <f t="shared" si="7"/>
        <v>1</v>
      </c>
    </row>
    <row r="52" spans="2:85" ht="78.75" x14ac:dyDescent="0.25">
      <c r="B52" s="99"/>
      <c r="C52" s="99"/>
      <c r="D52" s="99"/>
      <c r="E52" s="99"/>
      <c r="F52" s="100"/>
      <c r="G52" s="100"/>
      <c r="H52" s="100"/>
      <c r="I52" s="101"/>
      <c r="J52" s="99"/>
      <c r="K52" s="102" t="s">
        <v>410</v>
      </c>
      <c r="L52" s="103" t="s">
        <v>411</v>
      </c>
      <c r="M52" s="104" t="s">
        <v>78</v>
      </c>
      <c r="N52" s="105">
        <v>600</v>
      </c>
      <c r="O52" s="106" t="s">
        <v>412</v>
      </c>
      <c r="P52" s="107"/>
      <c r="Q52" s="107"/>
      <c r="R52" s="108"/>
      <c r="S52" s="108"/>
      <c r="T52" s="103" t="s">
        <v>388</v>
      </c>
      <c r="U52" s="108"/>
      <c r="V52" s="109"/>
      <c r="W52" s="110">
        <v>44928</v>
      </c>
      <c r="X52" s="110">
        <v>45291</v>
      </c>
      <c r="Y52" s="105"/>
      <c r="Z52" s="105"/>
      <c r="AA52" s="105">
        <v>150</v>
      </c>
      <c r="AB52" s="105"/>
      <c r="AC52" s="105"/>
      <c r="AD52" s="105">
        <v>150</v>
      </c>
      <c r="AE52" s="105"/>
      <c r="AF52" s="105"/>
      <c r="AG52" s="105">
        <v>150</v>
      </c>
      <c r="AH52" s="105"/>
      <c r="AI52" s="105"/>
      <c r="AJ52" s="105">
        <v>150</v>
      </c>
      <c r="AK52" s="105">
        <f t="shared" si="0"/>
        <v>600</v>
      </c>
      <c r="AL52" s="63">
        <v>3</v>
      </c>
      <c r="AM52" s="58" t="s">
        <v>413</v>
      </c>
      <c r="AN52" s="58"/>
      <c r="AO52" s="63">
        <v>17</v>
      </c>
      <c r="AP52" s="58" t="s">
        <v>414</v>
      </c>
      <c r="AQ52" s="58"/>
      <c r="AR52" s="63">
        <v>53</v>
      </c>
      <c r="AS52" s="58" t="s">
        <v>414</v>
      </c>
      <c r="AT52" s="58" t="s">
        <v>415</v>
      </c>
      <c r="AU52" s="59" t="s">
        <v>416</v>
      </c>
      <c r="AV52" s="63">
        <v>18</v>
      </c>
      <c r="AW52" s="58" t="s">
        <v>417</v>
      </c>
      <c r="AX52" s="58"/>
      <c r="AY52" s="63">
        <v>6</v>
      </c>
      <c r="AZ52" s="58" t="s">
        <v>418</v>
      </c>
      <c r="BA52" s="58"/>
      <c r="BB52" s="63">
        <v>2</v>
      </c>
      <c r="BC52" s="58" t="s">
        <v>419</v>
      </c>
      <c r="BD52" s="58"/>
      <c r="BE52" s="59" t="s">
        <v>420</v>
      </c>
      <c r="BF52" s="58"/>
      <c r="BG52" s="58"/>
      <c r="BH52" s="58"/>
      <c r="BI52" s="58"/>
      <c r="BJ52" s="58"/>
      <c r="BK52" s="58"/>
      <c r="BL52" s="58"/>
      <c r="BM52" s="58"/>
      <c r="BN52" s="58"/>
      <c r="BO52" s="59"/>
      <c r="BP52" s="58"/>
      <c r="BQ52" s="58"/>
      <c r="BR52" s="58"/>
      <c r="BS52" s="58"/>
      <c r="BT52" s="58"/>
      <c r="BU52" s="58"/>
      <c r="BV52" s="58"/>
      <c r="BW52" s="58"/>
      <c r="BX52" s="58"/>
      <c r="BY52" s="59"/>
      <c r="BZ52" s="72">
        <f t="shared" si="8"/>
        <v>0.12166666666666667</v>
      </c>
      <c r="CA52" s="72">
        <f t="shared" si="1"/>
        <v>0.25</v>
      </c>
      <c r="CB52" s="72">
        <f t="shared" si="2"/>
        <v>0.16500000000000001</v>
      </c>
      <c r="CC52" s="72">
        <f t="shared" si="3"/>
        <v>0.5</v>
      </c>
      <c r="CD52" s="72">
        <f t="shared" si="4"/>
        <v>0.16500000000000001</v>
      </c>
      <c r="CE52" s="72">
        <f t="shared" si="5"/>
        <v>0.75</v>
      </c>
      <c r="CF52" s="72">
        <f t="shared" si="6"/>
        <v>0.16500000000000001</v>
      </c>
      <c r="CG52" s="72">
        <f t="shared" si="7"/>
        <v>1</v>
      </c>
    </row>
    <row r="53" spans="2:85" ht="78.75" x14ac:dyDescent="0.25">
      <c r="B53" s="99"/>
      <c r="C53" s="99"/>
      <c r="D53" s="99"/>
      <c r="E53" s="99"/>
      <c r="F53" s="100"/>
      <c r="G53" s="100"/>
      <c r="H53" s="100"/>
      <c r="I53" s="101"/>
      <c r="J53" s="99"/>
      <c r="K53" s="102" t="s">
        <v>421</v>
      </c>
      <c r="L53" s="103" t="s">
        <v>422</v>
      </c>
      <c r="M53" s="104" t="s">
        <v>78</v>
      </c>
      <c r="N53" s="105">
        <v>900</v>
      </c>
      <c r="O53" s="106" t="s">
        <v>423</v>
      </c>
      <c r="P53" s="107"/>
      <c r="Q53" s="107"/>
      <c r="R53" s="108"/>
      <c r="S53" s="108"/>
      <c r="T53" s="103" t="s">
        <v>388</v>
      </c>
      <c r="U53" s="108"/>
      <c r="V53" s="109"/>
      <c r="W53" s="110">
        <v>44928</v>
      </c>
      <c r="X53" s="110">
        <v>45291</v>
      </c>
      <c r="Y53" s="105"/>
      <c r="Z53" s="105"/>
      <c r="AA53" s="105">
        <v>200</v>
      </c>
      <c r="AB53" s="105"/>
      <c r="AC53" s="105"/>
      <c r="AD53" s="105">
        <v>250</v>
      </c>
      <c r="AE53" s="105"/>
      <c r="AF53" s="105"/>
      <c r="AG53" s="105">
        <v>250</v>
      </c>
      <c r="AH53" s="105"/>
      <c r="AI53" s="105"/>
      <c r="AJ53" s="105">
        <v>200</v>
      </c>
      <c r="AK53" s="105">
        <f t="shared" si="0"/>
        <v>900</v>
      </c>
      <c r="AL53" s="63">
        <v>30</v>
      </c>
      <c r="AM53" s="58" t="s">
        <v>424</v>
      </c>
      <c r="AN53" s="58"/>
      <c r="AO53" s="63">
        <v>190</v>
      </c>
      <c r="AP53" s="58" t="s">
        <v>425</v>
      </c>
      <c r="AQ53" s="58"/>
      <c r="AR53" s="63">
        <v>339</v>
      </c>
      <c r="AS53" s="58" t="s">
        <v>426</v>
      </c>
      <c r="AT53" s="58"/>
      <c r="AU53" s="59" t="s">
        <v>427</v>
      </c>
      <c r="AV53" s="63">
        <v>126</v>
      </c>
      <c r="AW53" s="58" t="s">
        <v>428</v>
      </c>
      <c r="AX53" s="58"/>
      <c r="AY53" s="63">
        <v>112</v>
      </c>
      <c r="AZ53" s="58" t="s">
        <v>429</v>
      </c>
      <c r="BA53" s="58"/>
      <c r="BB53" s="63">
        <v>19</v>
      </c>
      <c r="BC53" s="58" t="s">
        <v>430</v>
      </c>
      <c r="BD53" s="58"/>
      <c r="BE53" s="59" t="s">
        <v>431</v>
      </c>
      <c r="BF53" s="58"/>
      <c r="BG53" s="58"/>
      <c r="BH53" s="58"/>
      <c r="BI53" s="58"/>
      <c r="BJ53" s="58"/>
      <c r="BK53" s="58"/>
      <c r="BL53" s="58"/>
      <c r="BM53" s="58"/>
      <c r="BN53" s="58"/>
      <c r="BO53" s="59"/>
      <c r="BP53" s="58"/>
      <c r="BQ53" s="58"/>
      <c r="BR53" s="58"/>
      <c r="BS53" s="58"/>
      <c r="BT53" s="58"/>
      <c r="BU53" s="58"/>
      <c r="BV53" s="58"/>
      <c r="BW53" s="58"/>
      <c r="BX53" s="58"/>
      <c r="BY53" s="59"/>
      <c r="BZ53" s="72">
        <f t="shared" si="8"/>
        <v>0.62111111111111106</v>
      </c>
      <c r="CA53" s="72">
        <f t="shared" si="1"/>
        <v>0.22222222222222221</v>
      </c>
      <c r="CB53" s="72">
        <f t="shared" si="2"/>
        <v>0.90666666666666662</v>
      </c>
      <c r="CC53" s="72">
        <f t="shared" si="3"/>
        <v>0.5</v>
      </c>
      <c r="CD53" s="72">
        <f t="shared" si="4"/>
        <v>0.90666666666666662</v>
      </c>
      <c r="CE53" s="72">
        <f t="shared" si="5"/>
        <v>0.77777777777777779</v>
      </c>
      <c r="CF53" s="72">
        <f t="shared" si="6"/>
        <v>0.90666666666666662</v>
      </c>
      <c r="CG53" s="72">
        <f t="shared" si="7"/>
        <v>1</v>
      </c>
    </row>
    <row r="54" spans="2:85" ht="78.75" x14ac:dyDescent="0.25">
      <c r="B54" s="99"/>
      <c r="C54" s="99"/>
      <c r="D54" s="99"/>
      <c r="E54" s="99"/>
      <c r="F54" s="100"/>
      <c r="G54" s="100"/>
      <c r="H54" s="100"/>
      <c r="I54" s="101"/>
      <c r="J54" s="99"/>
      <c r="K54" s="102" t="s">
        <v>432</v>
      </c>
      <c r="L54" s="103" t="s">
        <v>433</v>
      </c>
      <c r="M54" s="104" t="s">
        <v>78</v>
      </c>
      <c r="N54" s="105">
        <v>1200</v>
      </c>
      <c r="O54" s="106" t="s">
        <v>434</v>
      </c>
      <c r="P54" s="107"/>
      <c r="Q54" s="107"/>
      <c r="R54" s="108"/>
      <c r="S54" s="108"/>
      <c r="T54" s="103" t="s">
        <v>388</v>
      </c>
      <c r="U54" s="108"/>
      <c r="V54" s="109" t="s">
        <v>392</v>
      </c>
      <c r="W54" s="110">
        <v>44928</v>
      </c>
      <c r="X54" s="110">
        <v>45291</v>
      </c>
      <c r="Y54" s="105"/>
      <c r="Z54" s="105"/>
      <c r="AA54" s="105">
        <v>250</v>
      </c>
      <c r="AB54" s="105"/>
      <c r="AC54" s="105"/>
      <c r="AD54" s="105">
        <v>350</v>
      </c>
      <c r="AE54" s="105"/>
      <c r="AF54" s="105"/>
      <c r="AG54" s="105">
        <v>350</v>
      </c>
      <c r="AH54" s="105"/>
      <c r="AI54" s="105"/>
      <c r="AJ54" s="105">
        <v>250</v>
      </c>
      <c r="AK54" s="105">
        <f t="shared" si="0"/>
        <v>1200</v>
      </c>
      <c r="AL54" s="63">
        <v>50</v>
      </c>
      <c r="AM54" s="58" t="s">
        <v>435</v>
      </c>
      <c r="AN54" s="58"/>
      <c r="AO54" s="63">
        <v>107</v>
      </c>
      <c r="AP54" s="58" t="s">
        <v>436</v>
      </c>
      <c r="AQ54" s="58"/>
      <c r="AR54" s="63">
        <v>87</v>
      </c>
      <c r="AS54" s="58" t="s">
        <v>437</v>
      </c>
      <c r="AT54" s="58" t="s">
        <v>415</v>
      </c>
      <c r="AU54" s="59" t="s">
        <v>438</v>
      </c>
      <c r="AV54" s="63">
        <v>104</v>
      </c>
      <c r="AW54" s="58" t="s">
        <v>439</v>
      </c>
      <c r="AX54" s="58"/>
      <c r="AY54" s="63">
        <v>40</v>
      </c>
      <c r="AZ54" s="58" t="s">
        <v>440</v>
      </c>
      <c r="BA54" s="58"/>
      <c r="BB54" s="63">
        <v>72</v>
      </c>
      <c r="BC54" s="58" t="s">
        <v>441</v>
      </c>
      <c r="BD54" s="58"/>
      <c r="BE54" s="59" t="s">
        <v>442</v>
      </c>
      <c r="BF54" s="58"/>
      <c r="BG54" s="58"/>
      <c r="BH54" s="58"/>
      <c r="BI54" s="58"/>
      <c r="BJ54" s="58"/>
      <c r="BK54" s="58"/>
      <c r="BL54" s="58"/>
      <c r="BM54" s="58"/>
      <c r="BN54" s="58"/>
      <c r="BO54" s="59"/>
      <c r="BP54" s="58"/>
      <c r="BQ54" s="58"/>
      <c r="BR54" s="58"/>
      <c r="BS54" s="58"/>
      <c r="BT54" s="58"/>
      <c r="BU54" s="58"/>
      <c r="BV54" s="58"/>
      <c r="BW54" s="58"/>
      <c r="BX54" s="58"/>
      <c r="BY54" s="59"/>
      <c r="BZ54" s="72">
        <f t="shared" si="8"/>
        <v>0.20333333333333334</v>
      </c>
      <c r="CA54" s="72">
        <f t="shared" si="1"/>
        <v>0.20833333333333334</v>
      </c>
      <c r="CB54" s="72">
        <f t="shared" si="2"/>
        <v>0.38333333333333336</v>
      </c>
      <c r="CC54" s="72">
        <f t="shared" si="3"/>
        <v>0.5</v>
      </c>
      <c r="CD54" s="72">
        <f t="shared" si="4"/>
        <v>0.38333333333333336</v>
      </c>
      <c r="CE54" s="72">
        <f t="shared" si="5"/>
        <v>0.79166666666666663</v>
      </c>
      <c r="CF54" s="72">
        <f t="shared" si="6"/>
        <v>0.38333333333333336</v>
      </c>
      <c r="CG54" s="72">
        <f t="shared" si="7"/>
        <v>1</v>
      </c>
    </row>
    <row r="55" spans="2:85" ht="94.5" x14ac:dyDescent="0.25">
      <c r="B55" s="99"/>
      <c r="C55" s="99"/>
      <c r="D55" s="99"/>
      <c r="E55" s="99"/>
      <c r="F55" s="100"/>
      <c r="G55" s="100"/>
      <c r="H55" s="100"/>
      <c r="I55" s="101"/>
      <c r="J55" s="99"/>
      <c r="K55" s="102" t="s">
        <v>443</v>
      </c>
      <c r="L55" s="103" t="s">
        <v>444</v>
      </c>
      <c r="M55" s="104" t="s">
        <v>78</v>
      </c>
      <c r="N55" s="105">
        <v>1800</v>
      </c>
      <c r="O55" s="106" t="s">
        <v>445</v>
      </c>
      <c r="P55" s="107"/>
      <c r="Q55" s="107"/>
      <c r="R55" s="108"/>
      <c r="S55" s="108"/>
      <c r="T55" s="103" t="s">
        <v>388</v>
      </c>
      <c r="U55" s="108"/>
      <c r="V55" s="109" t="s">
        <v>392</v>
      </c>
      <c r="W55" s="110">
        <v>44928</v>
      </c>
      <c r="X55" s="110">
        <v>45291</v>
      </c>
      <c r="Y55" s="105"/>
      <c r="Z55" s="105"/>
      <c r="AA55" s="105">
        <v>350</v>
      </c>
      <c r="AB55" s="105"/>
      <c r="AC55" s="105"/>
      <c r="AD55" s="105">
        <v>550</v>
      </c>
      <c r="AE55" s="105"/>
      <c r="AF55" s="105"/>
      <c r="AG55" s="105">
        <v>550</v>
      </c>
      <c r="AH55" s="105"/>
      <c r="AI55" s="105"/>
      <c r="AJ55" s="105">
        <v>350</v>
      </c>
      <c r="AK55" s="105">
        <f t="shared" si="0"/>
        <v>1800</v>
      </c>
      <c r="AL55" s="63">
        <v>0</v>
      </c>
      <c r="AM55" s="58"/>
      <c r="AN55" s="58"/>
      <c r="AO55" s="63">
        <v>72</v>
      </c>
      <c r="AP55" s="58" t="s">
        <v>446</v>
      </c>
      <c r="AQ55" s="58"/>
      <c r="AR55" s="63">
        <v>239</v>
      </c>
      <c r="AS55" s="58" t="s">
        <v>447</v>
      </c>
      <c r="AT55" s="58" t="s">
        <v>448</v>
      </c>
      <c r="AU55" s="59" t="s">
        <v>449</v>
      </c>
      <c r="AV55" s="63">
        <v>348</v>
      </c>
      <c r="AW55" s="58" t="s">
        <v>450</v>
      </c>
      <c r="AX55" s="58"/>
      <c r="AY55" s="63">
        <v>561</v>
      </c>
      <c r="AZ55" s="58" t="s">
        <v>451</v>
      </c>
      <c r="BA55" s="58"/>
      <c r="BB55" s="63">
        <v>129</v>
      </c>
      <c r="BC55" s="58" t="s">
        <v>452</v>
      </c>
      <c r="BD55" s="58"/>
      <c r="BE55" s="59" t="s">
        <v>453</v>
      </c>
      <c r="BF55" s="58"/>
      <c r="BG55" s="58"/>
      <c r="BH55" s="58"/>
      <c r="BI55" s="58"/>
      <c r="BJ55" s="58"/>
      <c r="BK55" s="58"/>
      <c r="BL55" s="58"/>
      <c r="BM55" s="58"/>
      <c r="BN55" s="58"/>
      <c r="BO55" s="59"/>
      <c r="BP55" s="58"/>
      <c r="BQ55" s="58"/>
      <c r="BR55" s="58"/>
      <c r="BS55" s="58"/>
      <c r="BT55" s="58"/>
      <c r="BU55" s="58"/>
      <c r="BV55" s="58"/>
      <c r="BW55" s="58"/>
      <c r="BX55" s="58"/>
      <c r="BY55" s="59"/>
      <c r="BZ55" s="72">
        <f t="shared" si="8"/>
        <v>0.17277777777777778</v>
      </c>
      <c r="CA55" s="72">
        <f t="shared" si="1"/>
        <v>0.19444444444444445</v>
      </c>
      <c r="CB55" s="72">
        <f t="shared" si="2"/>
        <v>0.74944444444444447</v>
      </c>
      <c r="CC55" s="72">
        <f t="shared" si="3"/>
        <v>0.5</v>
      </c>
      <c r="CD55" s="72">
        <f t="shared" si="4"/>
        <v>0.74944444444444447</v>
      </c>
      <c r="CE55" s="72">
        <f t="shared" si="5"/>
        <v>0.80555555555555558</v>
      </c>
      <c r="CF55" s="72">
        <f t="shared" si="6"/>
        <v>0.74944444444444447</v>
      </c>
      <c r="CG55" s="72">
        <f t="shared" si="7"/>
        <v>1</v>
      </c>
    </row>
    <row r="56" spans="2:85" ht="110.25" x14ac:dyDescent="0.25">
      <c r="B56" s="99"/>
      <c r="C56" s="99"/>
      <c r="D56" s="99"/>
      <c r="E56" s="99"/>
      <c r="F56" s="100"/>
      <c r="G56" s="100"/>
      <c r="H56" s="100"/>
      <c r="I56" s="101"/>
      <c r="J56" s="99"/>
      <c r="K56" s="102" t="s">
        <v>454</v>
      </c>
      <c r="L56" s="103" t="s">
        <v>455</v>
      </c>
      <c r="M56" s="104" t="s">
        <v>78</v>
      </c>
      <c r="N56" s="105">
        <v>2500</v>
      </c>
      <c r="O56" s="106" t="s">
        <v>456</v>
      </c>
      <c r="P56" s="107"/>
      <c r="Q56" s="107"/>
      <c r="R56" s="108"/>
      <c r="S56" s="108"/>
      <c r="T56" s="103" t="s">
        <v>388</v>
      </c>
      <c r="U56" s="108"/>
      <c r="V56" s="109" t="s">
        <v>392</v>
      </c>
      <c r="W56" s="110">
        <v>44928</v>
      </c>
      <c r="X56" s="110">
        <v>45291</v>
      </c>
      <c r="Y56" s="105"/>
      <c r="Z56" s="105"/>
      <c r="AA56" s="105">
        <v>500</v>
      </c>
      <c r="AB56" s="105"/>
      <c r="AC56" s="105"/>
      <c r="AD56" s="105">
        <v>650</v>
      </c>
      <c r="AE56" s="105"/>
      <c r="AF56" s="105"/>
      <c r="AG56" s="105">
        <v>700</v>
      </c>
      <c r="AH56" s="105"/>
      <c r="AI56" s="105"/>
      <c r="AJ56" s="105">
        <v>650</v>
      </c>
      <c r="AK56" s="105">
        <f t="shared" si="0"/>
        <v>2500</v>
      </c>
      <c r="AL56" s="63">
        <v>0</v>
      </c>
      <c r="AM56" s="58"/>
      <c r="AN56" s="58"/>
      <c r="AO56" s="63">
        <v>189</v>
      </c>
      <c r="AP56" s="58" t="s">
        <v>457</v>
      </c>
      <c r="AQ56" s="58"/>
      <c r="AR56" s="63">
        <v>392</v>
      </c>
      <c r="AS56" s="58" t="s">
        <v>458</v>
      </c>
      <c r="AT56" s="58"/>
      <c r="AU56" s="59" t="s">
        <v>459</v>
      </c>
      <c r="AV56" s="63">
        <v>493</v>
      </c>
      <c r="AW56" s="58" t="s">
        <v>460</v>
      </c>
      <c r="AX56" s="58"/>
      <c r="AY56" s="63">
        <v>829</v>
      </c>
      <c r="AZ56" s="58" t="s">
        <v>461</v>
      </c>
      <c r="BA56" s="58"/>
      <c r="BB56" s="63">
        <v>316</v>
      </c>
      <c r="BC56" s="58" t="s">
        <v>462</v>
      </c>
      <c r="BD56" s="58"/>
      <c r="BE56" s="59" t="s">
        <v>463</v>
      </c>
      <c r="BF56" s="58"/>
      <c r="BG56" s="58"/>
      <c r="BH56" s="58"/>
      <c r="BI56" s="58"/>
      <c r="BJ56" s="58"/>
      <c r="BK56" s="58"/>
      <c r="BL56" s="58"/>
      <c r="BM56" s="58"/>
      <c r="BN56" s="58"/>
      <c r="BO56" s="59"/>
      <c r="BP56" s="58"/>
      <c r="BQ56" s="58"/>
      <c r="BR56" s="58"/>
      <c r="BS56" s="58"/>
      <c r="BT56" s="58"/>
      <c r="BU56" s="58"/>
      <c r="BV56" s="58"/>
      <c r="BW56" s="58"/>
      <c r="BX56" s="58"/>
      <c r="BY56" s="59"/>
      <c r="BZ56" s="72">
        <f t="shared" si="8"/>
        <v>0.2324</v>
      </c>
      <c r="CA56" s="72">
        <f t="shared" si="1"/>
        <v>0.2</v>
      </c>
      <c r="CB56" s="72">
        <f t="shared" si="2"/>
        <v>0.88759999999999994</v>
      </c>
      <c r="CC56" s="72">
        <f t="shared" si="3"/>
        <v>0.46</v>
      </c>
      <c r="CD56" s="72">
        <f t="shared" si="4"/>
        <v>0.88759999999999994</v>
      </c>
      <c r="CE56" s="72">
        <f t="shared" si="5"/>
        <v>0.74</v>
      </c>
      <c r="CF56" s="72">
        <f t="shared" si="6"/>
        <v>0.88759999999999994</v>
      </c>
      <c r="CG56" s="72">
        <f t="shared" si="7"/>
        <v>1</v>
      </c>
    </row>
    <row r="57" spans="2:85" ht="63" x14ac:dyDescent="0.25">
      <c r="B57" s="99"/>
      <c r="C57" s="99"/>
      <c r="D57" s="99"/>
      <c r="E57" s="99"/>
      <c r="F57" s="100"/>
      <c r="G57" s="100"/>
      <c r="H57" s="100"/>
      <c r="I57" s="101"/>
      <c r="J57" s="99"/>
      <c r="K57" s="102" t="s">
        <v>464</v>
      </c>
      <c r="L57" s="103" t="s">
        <v>465</v>
      </c>
      <c r="M57" s="104" t="s">
        <v>78</v>
      </c>
      <c r="N57" s="105">
        <v>1800</v>
      </c>
      <c r="O57" s="106" t="s">
        <v>466</v>
      </c>
      <c r="P57" s="107"/>
      <c r="Q57" s="107"/>
      <c r="R57" s="108"/>
      <c r="S57" s="108"/>
      <c r="T57" s="103" t="s">
        <v>388</v>
      </c>
      <c r="U57" s="108"/>
      <c r="V57" s="109" t="s">
        <v>392</v>
      </c>
      <c r="W57" s="110">
        <v>44928</v>
      </c>
      <c r="X57" s="110">
        <v>45291</v>
      </c>
      <c r="Y57" s="105"/>
      <c r="Z57" s="105"/>
      <c r="AA57" s="105">
        <v>350</v>
      </c>
      <c r="AB57" s="105"/>
      <c r="AC57" s="105"/>
      <c r="AD57" s="105">
        <v>550</v>
      </c>
      <c r="AE57" s="105"/>
      <c r="AF57" s="105"/>
      <c r="AG57" s="105">
        <v>550</v>
      </c>
      <c r="AH57" s="105"/>
      <c r="AI57" s="105"/>
      <c r="AJ57" s="105">
        <v>350</v>
      </c>
      <c r="AK57" s="105">
        <f t="shared" si="0"/>
        <v>1800</v>
      </c>
      <c r="AL57" s="63">
        <v>0</v>
      </c>
      <c r="AM57" s="58"/>
      <c r="AN57" s="58"/>
      <c r="AO57" s="63">
        <v>194</v>
      </c>
      <c r="AP57" s="58" t="s">
        <v>467</v>
      </c>
      <c r="AQ57" s="58"/>
      <c r="AR57" s="63">
        <v>335</v>
      </c>
      <c r="AS57" s="58" t="s">
        <v>468</v>
      </c>
      <c r="AT57" s="58"/>
      <c r="AU57" s="59" t="s">
        <v>469</v>
      </c>
      <c r="AV57" s="63">
        <v>246</v>
      </c>
      <c r="AW57" s="58" t="s">
        <v>470</v>
      </c>
      <c r="AX57" s="58"/>
      <c r="AY57" s="63">
        <v>209</v>
      </c>
      <c r="AZ57" s="58" t="s">
        <v>471</v>
      </c>
      <c r="BA57" s="58"/>
      <c r="BB57" s="63">
        <v>195</v>
      </c>
      <c r="BC57" s="58" t="s">
        <v>472</v>
      </c>
      <c r="BD57" s="58"/>
      <c r="BE57" s="59" t="s">
        <v>473</v>
      </c>
      <c r="BF57" s="58"/>
      <c r="BG57" s="58"/>
      <c r="BH57" s="58"/>
      <c r="BI57" s="58"/>
      <c r="BJ57" s="58"/>
      <c r="BK57" s="58"/>
      <c r="BL57" s="58"/>
      <c r="BM57" s="58"/>
      <c r="BN57" s="58"/>
      <c r="BO57" s="59"/>
      <c r="BP57" s="58"/>
      <c r="BQ57" s="58"/>
      <c r="BR57" s="58"/>
      <c r="BS57" s="58"/>
      <c r="BT57" s="58"/>
      <c r="BU57" s="58"/>
      <c r="BV57" s="58"/>
      <c r="BW57" s="58"/>
      <c r="BX57" s="58"/>
      <c r="BY57" s="59"/>
      <c r="BZ57" s="72">
        <f t="shared" si="8"/>
        <v>0.29388888888888887</v>
      </c>
      <c r="CA57" s="72">
        <f t="shared" si="1"/>
        <v>0.19444444444444445</v>
      </c>
      <c r="CB57" s="72">
        <f t="shared" si="2"/>
        <v>0.65500000000000003</v>
      </c>
      <c r="CC57" s="72">
        <f t="shared" si="3"/>
        <v>0.5</v>
      </c>
      <c r="CD57" s="72">
        <f t="shared" si="4"/>
        <v>0.65500000000000003</v>
      </c>
      <c r="CE57" s="72">
        <f t="shared" si="5"/>
        <v>0.80555555555555558</v>
      </c>
      <c r="CF57" s="72">
        <f t="shared" si="6"/>
        <v>0.65500000000000003</v>
      </c>
      <c r="CG57" s="72">
        <f t="shared" si="7"/>
        <v>1</v>
      </c>
    </row>
    <row r="58" spans="2:85" ht="47.25" x14ac:dyDescent="0.25">
      <c r="B58" s="99"/>
      <c r="C58" s="99"/>
      <c r="D58" s="99"/>
      <c r="E58" s="99"/>
      <c r="F58" s="100"/>
      <c r="G58" s="100"/>
      <c r="H58" s="100"/>
      <c r="I58" s="101"/>
      <c r="J58" s="99"/>
      <c r="K58" s="102" t="s">
        <v>474</v>
      </c>
      <c r="L58" s="103" t="s">
        <v>475</v>
      </c>
      <c r="M58" s="104" t="s">
        <v>78</v>
      </c>
      <c r="N58" s="105">
        <v>4</v>
      </c>
      <c r="O58" s="106" t="s">
        <v>476</v>
      </c>
      <c r="P58" s="107"/>
      <c r="Q58" s="107"/>
      <c r="R58" s="108"/>
      <c r="S58" s="108"/>
      <c r="T58" s="103" t="s">
        <v>388</v>
      </c>
      <c r="U58" s="108"/>
      <c r="V58" s="109"/>
      <c r="W58" s="110">
        <v>44928</v>
      </c>
      <c r="X58" s="110">
        <v>45291</v>
      </c>
      <c r="Y58" s="105"/>
      <c r="Z58" s="105"/>
      <c r="AA58" s="105">
        <v>1</v>
      </c>
      <c r="AB58" s="105"/>
      <c r="AC58" s="105"/>
      <c r="AD58" s="105">
        <v>1</v>
      </c>
      <c r="AE58" s="105"/>
      <c r="AF58" s="105"/>
      <c r="AG58" s="105">
        <v>1</v>
      </c>
      <c r="AH58" s="105"/>
      <c r="AI58" s="105"/>
      <c r="AJ58" s="105">
        <v>1</v>
      </c>
      <c r="AK58" s="105">
        <f t="shared" si="0"/>
        <v>4</v>
      </c>
      <c r="AL58" s="58"/>
      <c r="AM58" s="58"/>
      <c r="AN58" s="58"/>
      <c r="AO58" s="58"/>
      <c r="AP58" s="58"/>
      <c r="AQ58" s="58"/>
      <c r="AR58" s="63">
        <v>1</v>
      </c>
      <c r="AS58" s="58" t="s">
        <v>477</v>
      </c>
      <c r="AT58" s="58"/>
      <c r="AU58" s="59" t="s">
        <v>251</v>
      </c>
      <c r="AV58" s="58"/>
      <c r="AW58" s="58"/>
      <c r="AX58" s="58"/>
      <c r="AY58" s="58"/>
      <c r="AZ58" s="58"/>
      <c r="BA58" s="58"/>
      <c r="BB58" s="63">
        <v>1</v>
      </c>
      <c r="BC58" s="58" t="s">
        <v>478</v>
      </c>
      <c r="BD58" s="58"/>
      <c r="BE58" s="59" t="s">
        <v>255</v>
      </c>
      <c r="BF58" s="58"/>
      <c r="BG58" s="58"/>
      <c r="BH58" s="58"/>
      <c r="BI58" s="58"/>
      <c r="BJ58" s="58"/>
      <c r="BK58" s="58"/>
      <c r="BL58" s="58"/>
      <c r="BM58" s="58"/>
      <c r="BN58" s="58"/>
      <c r="BO58" s="59"/>
      <c r="BP58" s="58"/>
      <c r="BQ58" s="58"/>
      <c r="BR58" s="58"/>
      <c r="BS58" s="58"/>
      <c r="BT58" s="58"/>
      <c r="BU58" s="58"/>
      <c r="BV58" s="58"/>
      <c r="BW58" s="58"/>
      <c r="BX58" s="58"/>
      <c r="BY58" s="59"/>
      <c r="BZ58" s="72">
        <f t="shared" si="8"/>
        <v>0.25</v>
      </c>
      <c r="CA58" s="72">
        <f t="shared" si="1"/>
        <v>0.25</v>
      </c>
      <c r="CB58" s="72">
        <f t="shared" si="2"/>
        <v>0.5</v>
      </c>
      <c r="CC58" s="72">
        <f t="shared" si="3"/>
        <v>0.5</v>
      </c>
      <c r="CD58" s="72">
        <f t="shared" si="4"/>
        <v>0.5</v>
      </c>
      <c r="CE58" s="72">
        <f t="shared" si="5"/>
        <v>0.75</v>
      </c>
      <c r="CF58" s="72">
        <f t="shared" si="6"/>
        <v>0.5</v>
      </c>
      <c r="CG58" s="72">
        <f t="shared" si="7"/>
        <v>1</v>
      </c>
    </row>
    <row r="59" spans="2:85" ht="63" x14ac:dyDescent="0.25">
      <c r="B59" s="99"/>
      <c r="C59" s="99"/>
      <c r="D59" s="99"/>
      <c r="E59" s="99"/>
      <c r="F59" s="100"/>
      <c r="G59" s="100"/>
      <c r="H59" s="100"/>
      <c r="I59" s="101"/>
      <c r="J59" s="99"/>
      <c r="K59" s="102" t="s">
        <v>479</v>
      </c>
      <c r="L59" s="103" t="s">
        <v>480</v>
      </c>
      <c r="M59" s="104" t="s">
        <v>78</v>
      </c>
      <c r="N59" s="105">
        <v>1600</v>
      </c>
      <c r="O59" s="106" t="s">
        <v>481</v>
      </c>
      <c r="P59" s="107"/>
      <c r="Q59" s="107"/>
      <c r="R59" s="108"/>
      <c r="S59" s="108"/>
      <c r="T59" s="103" t="s">
        <v>388</v>
      </c>
      <c r="U59" s="108"/>
      <c r="V59" s="109"/>
      <c r="W59" s="110">
        <v>44928</v>
      </c>
      <c r="X59" s="110">
        <v>45291</v>
      </c>
      <c r="Y59" s="105"/>
      <c r="Z59" s="105"/>
      <c r="AA59" s="105">
        <v>350</v>
      </c>
      <c r="AB59" s="105"/>
      <c r="AC59" s="105"/>
      <c r="AD59" s="105">
        <v>450</v>
      </c>
      <c r="AE59" s="105"/>
      <c r="AF59" s="105"/>
      <c r="AG59" s="105">
        <v>450</v>
      </c>
      <c r="AH59" s="105"/>
      <c r="AI59" s="105"/>
      <c r="AJ59" s="105">
        <v>350</v>
      </c>
      <c r="AK59" s="105">
        <f t="shared" si="0"/>
        <v>1600</v>
      </c>
      <c r="AL59" s="63">
        <v>815</v>
      </c>
      <c r="AM59" s="58" t="s">
        <v>482</v>
      </c>
      <c r="AN59" s="58"/>
      <c r="AO59" s="63">
        <v>47</v>
      </c>
      <c r="AP59" s="58" t="s">
        <v>483</v>
      </c>
      <c r="AQ59" s="58"/>
      <c r="AR59" s="63">
        <v>252</v>
      </c>
      <c r="AS59" s="58" t="s">
        <v>484</v>
      </c>
      <c r="AT59" s="58"/>
      <c r="AU59" s="59" t="s">
        <v>485</v>
      </c>
      <c r="AV59" s="63">
        <v>383</v>
      </c>
      <c r="AW59" s="58" t="s">
        <v>486</v>
      </c>
      <c r="AX59" s="58"/>
      <c r="AY59" s="63">
        <v>416</v>
      </c>
      <c r="AZ59" s="58" t="s">
        <v>487</v>
      </c>
      <c r="BA59" s="58"/>
      <c r="BB59" s="63">
        <v>572</v>
      </c>
      <c r="BC59" s="58" t="s">
        <v>488</v>
      </c>
      <c r="BD59" s="58"/>
      <c r="BE59" s="59" t="s">
        <v>489</v>
      </c>
      <c r="BF59" s="58"/>
      <c r="BG59" s="58"/>
      <c r="BH59" s="58"/>
      <c r="BI59" s="58"/>
      <c r="BJ59" s="58"/>
      <c r="BK59" s="58"/>
      <c r="BL59" s="58"/>
      <c r="BM59" s="58"/>
      <c r="BN59" s="58"/>
      <c r="BO59" s="59"/>
      <c r="BP59" s="58"/>
      <c r="BQ59" s="58"/>
      <c r="BR59" s="58"/>
      <c r="BS59" s="58"/>
      <c r="BT59" s="58"/>
      <c r="BU59" s="58"/>
      <c r="BV59" s="58"/>
      <c r="BW59" s="58"/>
      <c r="BX59" s="58"/>
      <c r="BY59" s="59"/>
      <c r="BZ59" s="72">
        <f t="shared" si="8"/>
        <v>0.69625000000000004</v>
      </c>
      <c r="CA59" s="72">
        <f t="shared" si="1"/>
        <v>0.21875</v>
      </c>
      <c r="CB59" s="72">
        <f t="shared" si="2"/>
        <v>1.5531250000000001</v>
      </c>
      <c r="CC59" s="72">
        <f t="shared" si="3"/>
        <v>0.5</v>
      </c>
      <c r="CD59" s="72">
        <f t="shared" si="4"/>
        <v>1.5531250000000001</v>
      </c>
      <c r="CE59" s="72">
        <f t="shared" si="5"/>
        <v>0.78125</v>
      </c>
      <c r="CF59" s="72">
        <f t="shared" si="6"/>
        <v>1.5531250000000001</v>
      </c>
      <c r="CG59" s="72">
        <f t="shared" si="7"/>
        <v>1</v>
      </c>
    </row>
    <row r="60" spans="2:85" ht="78.75" x14ac:dyDescent="0.25">
      <c r="B60" s="87" t="s">
        <v>87</v>
      </c>
      <c r="C60" s="87" t="s">
        <v>31</v>
      </c>
      <c r="D60" s="87" t="s">
        <v>31</v>
      </c>
      <c r="E60" s="87" t="s">
        <v>101</v>
      </c>
      <c r="F60" s="87" t="s">
        <v>122</v>
      </c>
      <c r="G60" s="87" t="s">
        <v>270</v>
      </c>
      <c r="H60" s="88" t="s">
        <v>271</v>
      </c>
      <c r="I60" s="89">
        <v>16</v>
      </c>
      <c r="J60" s="87" t="s">
        <v>490</v>
      </c>
      <c r="K60" s="90"/>
      <c r="L60" s="91"/>
      <c r="M60" s="92" t="s">
        <v>78</v>
      </c>
      <c r="N60" s="93">
        <v>2000</v>
      </c>
      <c r="O60" s="94"/>
      <c r="P60" s="95"/>
      <c r="Q60" s="94"/>
      <c r="R60" s="94" t="s">
        <v>14</v>
      </c>
      <c r="S60" s="94" t="s">
        <v>48</v>
      </c>
      <c r="T60" s="94" t="s">
        <v>388</v>
      </c>
      <c r="U60" s="96" t="s">
        <v>91</v>
      </c>
      <c r="V60" s="97"/>
      <c r="W60" s="98">
        <v>44958</v>
      </c>
      <c r="X60" s="98">
        <v>45289</v>
      </c>
      <c r="Y60" s="93"/>
      <c r="Z60" s="93"/>
      <c r="AA60" s="93"/>
      <c r="AB60" s="93"/>
      <c r="AC60" s="93"/>
      <c r="AD60" s="93"/>
      <c r="AE60" s="93"/>
      <c r="AF60" s="93"/>
      <c r="AG60" s="93"/>
      <c r="AH60" s="93"/>
      <c r="AI60" s="93"/>
      <c r="AJ60" s="93"/>
      <c r="AK60" s="93"/>
      <c r="AL60" s="58"/>
      <c r="AM60" s="58"/>
      <c r="AN60" s="58"/>
      <c r="AO60" s="58"/>
      <c r="AP60" s="58"/>
      <c r="AQ60" s="58"/>
      <c r="AR60" s="58"/>
      <c r="AS60" s="58"/>
      <c r="AT60" s="58"/>
      <c r="AU60" s="59"/>
      <c r="AV60" s="58"/>
      <c r="AW60" s="58"/>
      <c r="AX60" s="58"/>
      <c r="AY60" s="58"/>
      <c r="AZ60" s="58"/>
      <c r="BA60" s="58"/>
      <c r="BB60" s="58"/>
      <c r="BC60" s="58"/>
      <c r="BD60" s="58"/>
      <c r="BE60" s="59"/>
      <c r="BF60" s="58"/>
      <c r="BG60" s="58"/>
      <c r="BH60" s="58"/>
      <c r="BI60" s="58"/>
      <c r="BJ60" s="58"/>
      <c r="BK60" s="58"/>
      <c r="BL60" s="58"/>
      <c r="BM60" s="58"/>
      <c r="BN60" s="58"/>
      <c r="BO60" s="59"/>
      <c r="BP60" s="58"/>
      <c r="BQ60" s="58"/>
      <c r="BR60" s="58"/>
      <c r="BS60" s="58"/>
      <c r="BT60" s="58"/>
      <c r="BU60" s="58"/>
      <c r="BV60" s="58"/>
      <c r="BW60" s="58"/>
      <c r="BX60" s="58"/>
      <c r="BY60" s="59"/>
      <c r="BZ60" s="72" t="str">
        <f t="shared" si="8"/>
        <v xml:space="preserve"> </v>
      </c>
      <c r="CA60" s="72" t="str">
        <f t="shared" si="1"/>
        <v xml:space="preserve"> </v>
      </c>
      <c r="CB60" s="72" t="str">
        <f t="shared" si="2"/>
        <v xml:space="preserve"> </v>
      </c>
      <c r="CC60" s="72" t="str">
        <f t="shared" si="3"/>
        <v xml:space="preserve"> </v>
      </c>
      <c r="CD60" s="72" t="str">
        <f t="shared" si="4"/>
        <v xml:space="preserve"> </v>
      </c>
      <c r="CE60" s="72" t="str">
        <f t="shared" si="5"/>
        <v xml:space="preserve"> </v>
      </c>
      <c r="CF60" s="72" t="str">
        <f t="shared" si="6"/>
        <v xml:space="preserve"> </v>
      </c>
      <c r="CG60" s="72" t="str">
        <f t="shared" si="7"/>
        <v xml:space="preserve"> </v>
      </c>
    </row>
    <row r="61" spans="2:85" ht="63" x14ac:dyDescent="0.25">
      <c r="B61" s="99"/>
      <c r="C61" s="99"/>
      <c r="D61" s="99"/>
      <c r="E61" s="99"/>
      <c r="F61" s="100"/>
      <c r="G61" s="100"/>
      <c r="H61" s="100"/>
      <c r="I61" s="101"/>
      <c r="J61" s="99"/>
      <c r="K61" s="102" t="s">
        <v>491</v>
      </c>
      <c r="L61" s="103" t="s">
        <v>492</v>
      </c>
      <c r="M61" s="104" t="s">
        <v>78</v>
      </c>
      <c r="N61" s="105">
        <v>2000</v>
      </c>
      <c r="O61" s="106" t="s">
        <v>493</v>
      </c>
      <c r="P61" s="107"/>
      <c r="Q61" s="107"/>
      <c r="R61" s="108"/>
      <c r="S61" s="108"/>
      <c r="T61" s="103" t="s">
        <v>388</v>
      </c>
      <c r="U61" s="108"/>
      <c r="V61" s="109"/>
      <c r="W61" s="110">
        <v>44928</v>
      </c>
      <c r="X61" s="110">
        <v>45291</v>
      </c>
      <c r="Y61" s="105"/>
      <c r="Z61" s="105"/>
      <c r="AA61" s="105">
        <v>350</v>
      </c>
      <c r="AB61" s="105"/>
      <c r="AC61" s="105"/>
      <c r="AD61" s="105">
        <v>600</v>
      </c>
      <c r="AE61" s="105"/>
      <c r="AF61" s="105"/>
      <c r="AG61" s="105">
        <v>600</v>
      </c>
      <c r="AH61" s="105"/>
      <c r="AI61" s="105"/>
      <c r="AJ61" s="105">
        <v>450</v>
      </c>
      <c r="AK61" s="105">
        <f t="shared" si="0"/>
        <v>2000</v>
      </c>
      <c r="AL61" s="63">
        <v>424</v>
      </c>
      <c r="AM61" s="58" t="s">
        <v>494</v>
      </c>
      <c r="AN61" s="58"/>
      <c r="AO61" s="63">
        <v>363</v>
      </c>
      <c r="AP61" s="58" t="s">
        <v>495</v>
      </c>
      <c r="AQ61" s="58"/>
      <c r="AR61" s="63">
        <v>175</v>
      </c>
      <c r="AS61" s="58" t="s">
        <v>496</v>
      </c>
      <c r="AT61" s="58"/>
      <c r="AU61" s="59" t="s">
        <v>497</v>
      </c>
      <c r="AV61" s="63">
        <v>125</v>
      </c>
      <c r="AW61" s="58" t="s">
        <v>498</v>
      </c>
      <c r="AX61" s="58"/>
      <c r="AY61" s="63">
        <v>347</v>
      </c>
      <c r="AZ61" s="58" t="s">
        <v>499</v>
      </c>
      <c r="BA61" s="58"/>
      <c r="BB61" s="63">
        <v>525</v>
      </c>
      <c r="BC61" s="58" t="s">
        <v>500</v>
      </c>
      <c r="BD61" s="58"/>
      <c r="BE61" s="59" t="s">
        <v>501</v>
      </c>
      <c r="BF61" s="58"/>
      <c r="BG61" s="58"/>
      <c r="BH61" s="58"/>
      <c r="BI61" s="58"/>
      <c r="BJ61" s="58"/>
      <c r="BK61" s="58"/>
      <c r="BL61" s="58"/>
      <c r="BM61" s="58"/>
      <c r="BN61" s="58"/>
      <c r="BO61" s="59"/>
      <c r="BP61" s="58"/>
      <c r="BQ61" s="58"/>
      <c r="BR61" s="58"/>
      <c r="BS61" s="58"/>
      <c r="BT61" s="58"/>
      <c r="BU61" s="58"/>
      <c r="BV61" s="58"/>
      <c r="BW61" s="58"/>
      <c r="BX61" s="58"/>
      <c r="BY61" s="59"/>
      <c r="BZ61" s="72">
        <f t="shared" si="8"/>
        <v>0.48099999999999998</v>
      </c>
      <c r="CA61" s="72">
        <f t="shared" si="1"/>
        <v>0.17499999999999999</v>
      </c>
      <c r="CB61" s="72">
        <f t="shared" si="2"/>
        <v>0.97950000000000004</v>
      </c>
      <c r="CC61" s="72">
        <f t="shared" si="3"/>
        <v>0.47499999999999998</v>
      </c>
      <c r="CD61" s="72">
        <f t="shared" si="4"/>
        <v>0.97950000000000004</v>
      </c>
      <c r="CE61" s="72">
        <f t="shared" si="5"/>
        <v>0.77500000000000002</v>
      </c>
      <c r="CF61" s="72">
        <f t="shared" si="6"/>
        <v>0.97950000000000004</v>
      </c>
      <c r="CG61" s="72">
        <f t="shared" si="7"/>
        <v>1</v>
      </c>
    </row>
    <row r="62" spans="2:85" ht="78.75" x14ac:dyDescent="0.25">
      <c r="B62" s="87" t="s">
        <v>87</v>
      </c>
      <c r="C62" s="87" t="s">
        <v>31</v>
      </c>
      <c r="D62" s="87" t="s">
        <v>31</v>
      </c>
      <c r="E62" s="87" t="s">
        <v>101</v>
      </c>
      <c r="F62" s="87" t="s">
        <v>122</v>
      </c>
      <c r="G62" s="87" t="s">
        <v>270</v>
      </c>
      <c r="H62" s="88" t="s">
        <v>271</v>
      </c>
      <c r="I62" s="89">
        <v>17</v>
      </c>
      <c r="J62" s="87" t="s">
        <v>502</v>
      </c>
      <c r="K62" s="90"/>
      <c r="L62" s="91"/>
      <c r="M62" s="92" t="s">
        <v>78</v>
      </c>
      <c r="N62" s="93">
        <v>31</v>
      </c>
      <c r="O62" s="94"/>
      <c r="P62" s="95"/>
      <c r="Q62" s="94"/>
      <c r="R62" s="94" t="s">
        <v>14</v>
      </c>
      <c r="S62" s="94" t="s">
        <v>48</v>
      </c>
      <c r="T62" s="94" t="s">
        <v>388</v>
      </c>
      <c r="U62" s="96" t="s">
        <v>91</v>
      </c>
      <c r="V62" s="97"/>
      <c r="W62" s="98">
        <v>44986</v>
      </c>
      <c r="X62" s="98">
        <v>45289</v>
      </c>
      <c r="Y62" s="93"/>
      <c r="Z62" s="93"/>
      <c r="AA62" s="93"/>
      <c r="AB62" s="93"/>
      <c r="AC62" s="93"/>
      <c r="AD62" s="93"/>
      <c r="AE62" s="93"/>
      <c r="AF62" s="93"/>
      <c r="AG62" s="93"/>
      <c r="AH62" s="93"/>
      <c r="AI62" s="93"/>
      <c r="AJ62" s="93"/>
      <c r="AK62" s="93"/>
      <c r="AL62" s="58"/>
      <c r="AM62" s="58"/>
      <c r="AN62" s="58"/>
      <c r="AO62" s="58"/>
      <c r="AP62" s="58"/>
      <c r="AQ62" s="58"/>
      <c r="AR62" s="58"/>
      <c r="AS62" s="58"/>
      <c r="AT62" s="58"/>
      <c r="AU62" s="59"/>
      <c r="AV62" s="58"/>
      <c r="AW62" s="58"/>
      <c r="AX62" s="58"/>
      <c r="AY62" s="58"/>
      <c r="AZ62" s="58"/>
      <c r="BA62" s="58"/>
      <c r="BB62" s="58"/>
      <c r="BC62" s="58"/>
      <c r="BD62" s="58"/>
      <c r="BE62" s="59"/>
      <c r="BF62" s="58"/>
      <c r="BG62" s="58"/>
      <c r="BH62" s="58"/>
      <c r="BI62" s="58"/>
      <c r="BJ62" s="58"/>
      <c r="BK62" s="58"/>
      <c r="BL62" s="58"/>
      <c r="BM62" s="58"/>
      <c r="BN62" s="58"/>
      <c r="BO62" s="59"/>
      <c r="BP62" s="58"/>
      <c r="BQ62" s="58"/>
      <c r="BR62" s="58"/>
      <c r="BS62" s="58"/>
      <c r="BT62" s="58"/>
      <c r="BU62" s="58"/>
      <c r="BV62" s="58"/>
      <c r="BW62" s="58"/>
      <c r="BX62" s="58"/>
      <c r="BY62" s="59"/>
      <c r="BZ62" s="72" t="str">
        <f t="shared" si="8"/>
        <v xml:space="preserve"> </v>
      </c>
      <c r="CA62" s="72" t="str">
        <f t="shared" si="1"/>
        <v xml:space="preserve"> </v>
      </c>
      <c r="CB62" s="72" t="str">
        <f t="shared" si="2"/>
        <v xml:space="preserve"> </v>
      </c>
      <c r="CC62" s="72" t="str">
        <f t="shared" si="3"/>
        <v xml:space="preserve"> </v>
      </c>
      <c r="CD62" s="72" t="str">
        <f t="shared" si="4"/>
        <v xml:space="preserve"> </v>
      </c>
      <c r="CE62" s="72" t="str">
        <f t="shared" si="5"/>
        <v xml:space="preserve"> </v>
      </c>
      <c r="CF62" s="72" t="str">
        <f t="shared" si="6"/>
        <v xml:space="preserve"> </v>
      </c>
      <c r="CG62" s="72" t="str">
        <f t="shared" si="7"/>
        <v xml:space="preserve"> </v>
      </c>
    </row>
    <row r="63" spans="2:85" ht="47.25" x14ac:dyDescent="0.25">
      <c r="B63" s="99"/>
      <c r="C63" s="99"/>
      <c r="D63" s="99"/>
      <c r="E63" s="99"/>
      <c r="F63" s="100"/>
      <c r="G63" s="100"/>
      <c r="H63" s="100"/>
      <c r="I63" s="101"/>
      <c r="J63" s="99"/>
      <c r="K63" s="102" t="s">
        <v>503</v>
      </c>
      <c r="L63" s="103" t="s">
        <v>504</v>
      </c>
      <c r="M63" s="104" t="s">
        <v>78</v>
      </c>
      <c r="N63" s="105">
        <v>1</v>
      </c>
      <c r="O63" s="106" t="s">
        <v>505</v>
      </c>
      <c r="P63" s="107"/>
      <c r="Q63" s="107"/>
      <c r="R63" s="108"/>
      <c r="S63" s="108"/>
      <c r="T63" s="103" t="s">
        <v>388</v>
      </c>
      <c r="U63" s="108"/>
      <c r="V63" s="109" t="s">
        <v>392</v>
      </c>
      <c r="W63" s="110">
        <v>45201</v>
      </c>
      <c r="X63" s="110">
        <v>45260</v>
      </c>
      <c r="Y63" s="105"/>
      <c r="Z63" s="105"/>
      <c r="AA63" s="105"/>
      <c r="AB63" s="105"/>
      <c r="AC63" s="105"/>
      <c r="AD63" s="105"/>
      <c r="AE63" s="105"/>
      <c r="AF63" s="105"/>
      <c r="AG63" s="105"/>
      <c r="AH63" s="105"/>
      <c r="AI63" s="105">
        <v>1</v>
      </c>
      <c r="AJ63" s="105"/>
      <c r="AK63" s="105">
        <f t="shared" si="0"/>
        <v>1</v>
      </c>
      <c r="AL63" s="58"/>
      <c r="AM63" s="58"/>
      <c r="AN63" s="58"/>
      <c r="AO63" s="58"/>
      <c r="AP63" s="58"/>
      <c r="AQ63" s="58"/>
      <c r="AR63" s="58"/>
      <c r="AS63" s="58"/>
      <c r="AT63" s="58"/>
      <c r="AU63" s="59"/>
      <c r="AV63" s="58"/>
      <c r="AW63" s="58"/>
      <c r="AX63" s="58"/>
      <c r="AY63" s="58"/>
      <c r="AZ63" s="58"/>
      <c r="BA63" s="58"/>
      <c r="BB63" s="58"/>
      <c r="BC63" s="58"/>
      <c r="BD63" s="58"/>
      <c r="BE63" s="59"/>
      <c r="BF63" s="58"/>
      <c r="BG63" s="58"/>
      <c r="BH63" s="58"/>
      <c r="BI63" s="58"/>
      <c r="BJ63" s="58"/>
      <c r="BK63" s="58"/>
      <c r="BL63" s="58"/>
      <c r="BM63" s="58"/>
      <c r="BN63" s="58"/>
      <c r="BO63" s="59"/>
      <c r="BP63" s="58"/>
      <c r="BQ63" s="58"/>
      <c r="BR63" s="58"/>
      <c r="BS63" s="58"/>
      <c r="BT63" s="58"/>
      <c r="BU63" s="58"/>
      <c r="BV63" s="58"/>
      <c r="BW63" s="58"/>
      <c r="BX63" s="58"/>
      <c r="BY63" s="59"/>
      <c r="BZ63" s="72">
        <f t="shared" si="8"/>
        <v>0</v>
      </c>
      <c r="CA63" s="72">
        <f t="shared" si="1"/>
        <v>0</v>
      </c>
      <c r="CB63" s="72">
        <f t="shared" si="2"/>
        <v>0</v>
      </c>
      <c r="CC63" s="72">
        <f t="shared" si="3"/>
        <v>0</v>
      </c>
      <c r="CD63" s="72">
        <f t="shared" si="4"/>
        <v>0</v>
      </c>
      <c r="CE63" s="72">
        <f t="shared" si="5"/>
        <v>0</v>
      </c>
      <c r="CF63" s="72">
        <f t="shared" si="6"/>
        <v>0</v>
      </c>
      <c r="CG63" s="72">
        <f t="shared" si="7"/>
        <v>1</v>
      </c>
    </row>
    <row r="64" spans="2:85" ht="47.25" x14ac:dyDescent="0.25">
      <c r="B64" s="99"/>
      <c r="C64" s="99"/>
      <c r="D64" s="99"/>
      <c r="E64" s="99"/>
      <c r="F64" s="100"/>
      <c r="G64" s="100"/>
      <c r="H64" s="100"/>
      <c r="I64" s="101"/>
      <c r="J64" s="99"/>
      <c r="K64" s="102" t="s">
        <v>506</v>
      </c>
      <c r="L64" s="103" t="s">
        <v>507</v>
      </c>
      <c r="M64" s="104" t="s">
        <v>78</v>
      </c>
      <c r="N64" s="105">
        <v>30</v>
      </c>
      <c r="O64" s="106" t="s">
        <v>508</v>
      </c>
      <c r="P64" s="107"/>
      <c r="Q64" s="107"/>
      <c r="R64" s="108"/>
      <c r="S64" s="108"/>
      <c r="T64" s="103" t="s">
        <v>388</v>
      </c>
      <c r="U64" s="108"/>
      <c r="V64" s="109"/>
      <c r="W64" s="110">
        <v>44986</v>
      </c>
      <c r="X64" s="110">
        <v>45289</v>
      </c>
      <c r="Y64" s="105"/>
      <c r="Z64" s="105"/>
      <c r="AA64" s="105"/>
      <c r="AB64" s="105"/>
      <c r="AC64" s="105"/>
      <c r="AD64" s="105">
        <v>15</v>
      </c>
      <c r="AE64" s="105"/>
      <c r="AF64" s="105"/>
      <c r="AG64" s="105"/>
      <c r="AH64" s="105"/>
      <c r="AI64" s="105"/>
      <c r="AJ64" s="105">
        <v>15</v>
      </c>
      <c r="AK64" s="105">
        <f t="shared" si="0"/>
        <v>30</v>
      </c>
      <c r="AL64" s="58"/>
      <c r="AM64" s="58"/>
      <c r="AN64" s="58"/>
      <c r="AO64" s="58"/>
      <c r="AP64" s="58"/>
      <c r="AQ64" s="58"/>
      <c r="AR64" s="58"/>
      <c r="AS64" s="58"/>
      <c r="AT64" s="58"/>
      <c r="AU64" s="59"/>
      <c r="AV64" s="58"/>
      <c r="AW64" s="58"/>
      <c r="AX64" s="58"/>
      <c r="AY64" s="58"/>
      <c r="AZ64" s="58"/>
      <c r="BA64" s="58"/>
      <c r="BB64" s="58">
        <v>0</v>
      </c>
      <c r="BC64" s="58"/>
      <c r="BD64" s="58"/>
      <c r="BE64" s="59" t="s">
        <v>509</v>
      </c>
      <c r="BF64" s="58"/>
      <c r="BG64" s="58"/>
      <c r="BH64" s="58"/>
      <c r="BI64" s="58"/>
      <c r="BJ64" s="58"/>
      <c r="BK64" s="58"/>
      <c r="BL64" s="58"/>
      <c r="BM64" s="58"/>
      <c r="BN64" s="58"/>
      <c r="BO64" s="59"/>
      <c r="BP64" s="58"/>
      <c r="BQ64" s="58"/>
      <c r="BR64" s="58"/>
      <c r="BS64" s="58"/>
      <c r="BT64" s="58"/>
      <c r="BU64" s="58"/>
      <c r="BV64" s="58"/>
      <c r="BW64" s="58"/>
      <c r="BX64" s="58"/>
      <c r="BY64" s="59"/>
      <c r="BZ64" s="72">
        <f t="shared" si="8"/>
        <v>0</v>
      </c>
      <c r="CA64" s="72">
        <f t="shared" si="1"/>
        <v>0</v>
      </c>
      <c r="CB64" s="72">
        <f t="shared" si="2"/>
        <v>0</v>
      </c>
      <c r="CC64" s="72">
        <f t="shared" si="3"/>
        <v>0.5</v>
      </c>
      <c r="CD64" s="72">
        <f t="shared" si="4"/>
        <v>0</v>
      </c>
      <c r="CE64" s="72">
        <f t="shared" si="5"/>
        <v>0.5</v>
      </c>
      <c r="CF64" s="72">
        <f t="shared" si="6"/>
        <v>0</v>
      </c>
      <c r="CG64" s="72">
        <f t="shared" si="7"/>
        <v>1</v>
      </c>
    </row>
    <row r="65" spans="2:85" ht="78.75" x14ac:dyDescent="0.25">
      <c r="B65" s="87" t="s">
        <v>87</v>
      </c>
      <c r="C65" s="87" t="s">
        <v>31</v>
      </c>
      <c r="D65" s="87" t="s">
        <v>31</v>
      </c>
      <c r="E65" s="87" t="s">
        <v>101</v>
      </c>
      <c r="F65" s="87" t="s">
        <v>122</v>
      </c>
      <c r="G65" s="87" t="s">
        <v>270</v>
      </c>
      <c r="H65" s="88" t="s">
        <v>271</v>
      </c>
      <c r="I65" s="89">
        <v>18</v>
      </c>
      <c r="J65" s="87" t="s">
        <v>510</v>
      </c>
      <c r="K65" s="90"/>
      <c r="L65" s="91"/>
      <c r="M65" s="92" t="s">
        <v>78</v>
      </c>
      <c r="N65" s="93">
        <v>15</v>
      </c>
      <c r="O65" s="94"/>
      <c r="P65" s="95"/>
      <c r="Q65" s="94"/>
      <c r="R65" s="94" t="s">
        <v>14</v>
      </c>
      <c r="S65" s="94" t="s">
        <v>48</v>
      </c>
      <c r="T65" s="94" t="s">
        <v>388</v>
      </c>
      <c r="U65" s="96" t="s">
        <v>91</v>
      </c>
      <c r="V65" s="97"/>
      <c r="W65" s="98">
        <v>44986</v>
      </c>
      <c r="X65" s="98">
        <v>45289</v>
      </c>
      <c r="Y65" s="93"/>
      <c r="Z65" s="93"/>
      <c r="AA65" s="93"/>
      <c r="AB65" s="93"/>
      <c r="AC65" s="93"/>
      <c r="AD65" s="93"/>
      <c r="AE65" s="93"/>
      <c r="AF65" s="93"/>
      <c r="AG65" s="93"/>
      <c r="AH65" s="93"/>
      <c r="AI65" s="93"/>
      <c r="AJ65" s="93"/>
      <c r="AK65" s="93"/>
      <c r="AL65" s="58"/>
      <c r="AM65" s="58"/>
      <c r="AN65" s="58"/>
      <c r="AO65" s="58"/>
      <c r="AP65" s="58"/>
      <c r="AQ65" s="58"/>
      <c r="AR65" s="58"/>
      <c r="AS65" s="58"/>
      <c r="AT65" s="58"/>
      <c r="AU65" s="59"/>
      <c r="AV65" s="58"/>
      <c r="AW65" s="58"/>
      <c r="AX65" s="58"/>
      <c r="AY65" s="58"/>
      <c r="AZ65" s="58"/>
      <c r="BA65" s="58"/>
      <c r="BB65" s="58"/>
      <c r="BC65" s="58"/>
      <c r="BD65" s="58"/>
      <c r="BE65" s="59"/>
      <c r="BF65" s="58"/>
      <c r="BG65" s="58"/>
      <c r="BH65" s="58"/>
      <c r="BI65" s="58"/>
      <c r="BJ65" s="58"/>
      <c r="BK65" s="58"/>
      <c r="BL65" s="58"/>
      <c r="BM65" s="58"/>
      <c r="BN65" s="58"/>
      <c r="BO65" s="59"/>
      <c r="BP65" s="58"/>
      <c r="BQ65" s="58"/>
      <c r="BR65" s="58"/>
      <c r="BS65" s="58"/>
      <c r="BT65" s="58"/>
      <c r="BU65" s="58"/>
      <c r="BV65" s="58"/>
      <c r="BW65" s="58"/>
      <c r="BX65" s="58"/>
      <c r="BY65" s="59"/>
      <c r="BZ65" s="72" t="str">
        <f t="shared" si="8"/>
        <v xml:space="preserve"> </v>
      </c>
      <c r="CA65" s="72" t="str">
        <f t="shared" si="1"/>
        <v xml:space="preserve"> </v>
      </c>
      <c r="CB65" s="72" t="str">
        <f t="shared" si="2"/>
        <v xml:space="preserve"> </v>
      </c>
      <c r="CC65" s="72" t="str">
        <f t="shared" si="3"/>
        <v xml:space="preserve"> </v>
      </c>
      <c r="CD65" s="72" t="str">
        <f t="shared" si="4"/>
        <v xml:space="preserve"> </v>
      </c>
      <c r="CE65" s="72" t="str">
        <f t="shared" si="5"/>
        <v xml:space="preserve"> </v>
      </c>
      <c r="CF65" s="72" t="str">
        <f t="shared" si="6"/>
        <v xml:space="preserve"> </v>
      </c>
      <c r="CG65" s="72" t="str">
        <f t="shared" si="7"/>
        <v xml:space="preserve"> </v>
      </c>
    </row>
    <row r="66" spans="2:85" ht="31.5" x14ac:dyDescent="0.25">
      <c r="B66" s="99"/>
      <c r="C66" s="99"/>
      <c r="D66" s="99"/>
      <c r="E66" s="99"/>
      <c r="F66" s="100"/>
      <c r="G66" s="100"/>
      <c r="H66" s="100"/>
      <c r="I66" s="101"/>
      <c r="J66" s="99"/>
      <c r="K66" s="102" t="s">
        <v>511</v>
      </c>
      <c r="L66" s="103" t="s">
        <v>512</v>
      </c>
      <c r="M66" s="104" t="s">
        <v>78</v>
      </c>
      <c r="N66" s="105">
        <v>1</v>
      </c>
      <c r="O66" s="106" t="s">
        <v>513</v>
      </c>
      <c r="P66" s="107"/>
      <c r="Q66" s="107"/>
      <c r="R66" s="108"/>
      <c r="S66" s="108"/>
      <c r="T66" s="103" t="s">
        <v>388</v>
      </c>
      <c r="U66" s="108"/>
      <c r="V66" s="109"/>
      <c r="W66" s="110">
        <v>45261</v>
      </c>
      <c r="X66" s="110">
        <v>45289</v>
      </c>
      <c r="Y66" s="105"/>
      <c r="Z66" s="105"/>
      <c r="AA66" s="105"/>
      <c r="AB66" s="105"/>
      <c r="AC66" s="105"/>
      <c r="AD66" s="105"/>
      <c r="AE66" s="105"/>
      <c r="AF66" s="105"/>
      <c r="AG66" s="105"/>
      <c r="AH66" s="105"/>
      <c r="AI66" s="105"/>
      <c r="AJ66" s="105">
        <v>1</v>
      </c>
      <c r="AK66" s="105">
        <f t="shared" si="0"/>
        <v>1</v>
      </c>
      <c r="AL66" s="58"/>
      <c r="AM66" s="58"/>
      <c r="AN66" s="58"/>
      <c r="AO66" s="58"/>
      <c r="AP66" s="58"/>
      <c r="AQ66" s="58"/>
      <c r="AR66" s="58"/>
      <c r="AS66" s="58"/>
      <c r="AT66" s="58"/>
      <c r="AU66" s="59"/>
      <c r="AV66" s="58"/>
      <c r="AW66" s="58"/>
      <c r="AX66" s="58"/>
      <c r="AY66" s="58"/>
      <c r="AZ66" s="58"/>
      <c r="BA66" s="58"/>
      <c r="BB66" s="58"/>
      <c r="BC66" s="58"/>
      <c r="BD66" s="58"/>
      <c r="BE66" s="59"/>
      <c r="BF66" s="58"/>
      <c r="BG66" s="58"/>
      <c r="BH66" s="58"/>
      <c r="BI66" s="58"/>
      <c r="BJ66" s="58"/>
      <c r="BK66" s="58"/>
      <c r="BL66" s="58"/>
      <c r="BM66" s="58"/>
      <c r="BN66" s="58"/>
      <c r="BO66" s="59"/>
      <c r="BP66" s="58"/>
      <c r="BQ66" s="58"/>
      <c r="BR66" s="58"/>
      <c r="BS66" s="58"/>
      <c r="BT66" s="58"/>
      <c r="BU66" s="58"/>
      <c r="BV66" s="58"/>
      <c r="BW66" s="58"/>
      <c r="BX66" s="58"/>
      <c r="BY66" s="59"/>
      <c r="BZ66" s="72">
        <f t="shared" si="8"/>
        <v>0</v>
      </c>
      <c r="CA66" s="72">
        <f t="shared" si="1"/>
        <v>0</v>
      </c>
      <c r="CB66" s="72">
        <f t="shared" si="2"/>
        <v>0</v>
      </c>
      <c r="CC66" s="72">
        <f t="shared" si="3"/>
        <v>0</v>
      </c>
      <c r="CD66" s="72">
        <f t="shared" si="4"/>
        <v>0</v>
      </c>
      <c r="CE66" s="72">
        <f t="shared" si="5"/>
        <v>0</v>
      </c>
      <c r="CF66" s="72">
        <f t="shared" si="6"/>
        <v>0</v>
      </c>
      <c r="CG66" s="72">
        <f t="shared" si="7"/>
        <v>1</v>
      </c>
    </row>
    <row r="67" spans="2:85" ht="78.75" x14ac:dyDescent="0.25">
      <c r="B67" s="99"/>
      <c r="C67" s="99"/>
      <c r="D67" s="99"/>
      <c r="E67" s="99"/>
      <c r="F67" s="100"/>
      <c r="G67" s="100"/>
      <c r="H67" s="100"/>
      <c r="I67" s="101"/>
      <c r="J67" s="99"/>
      <c r="K67" s="102" t="s">
        <v>514</v>
      </c>
      <c r="L67" s="103" t="s">
        <v>515</v>
      </c>
      <c r="M67" s="104" t="s">
        <v>78</v>
      </c>
      <c r="N67" s="105">
        <v>4</v>
      </c>
      <c r="O67" s="106" t="s">
        <v>516</v>
      </c>
      <c r="P67" s="107"/>
      <c r="Q67" s="107"/>
      <c r="R67" s="108"/>
      <c r="S67" s="108"/>
      <c r="T67" s="103" t="s">
        <v>388</v>
      </c>
      <c r="U67" s="108"/>
      <c r="V67" s="109"/>
      <c r="W67" s="110">
        <v>44958</v>
      </c>
      <c r="X67" s="110">
        <v>45289</v>
      </c>
      <c r="Y67" s="105"/>
      <c r="Z67" s="105"/>
      <c r="AA67" s="105">
        <v>1</v>
      </c>
      <c r="AB67" s="105"/>
      <c r="AC67" s="105"/>
      <c r="AD67" s="105">
        <v>1</v>
      </c>
      <c r="AE67" s="105"/>
      <c r="AF67" s="105"/>
      <c r="AG67" s="105">
        <v>1</v>
      </c>
      <c r="AH67" s="105"/>
      <c r="AI67" s="105"/>
      <c r="AJ67" s="105">
        <v>1</v>
      </c>
      <c r="AK67" s="105">
        <f t="shared" si="0"/>
        <v>4</v>
      </c>
      <c r="AL67" s="58"/>
      <c r="AM67" s="58"/>
      <c r="AN67" s="58"/>
      <c r="AO67" s="58"/>
      <c r="AP67" s="58"/>
      <c r="AQ67" s="58"/>
      <c r="AR67" s="63">
        <v>1</v>
      </c>
      <c r="AS67" s="62" t="s">
        <v>517</v>
      </c>
      <c r="AT67" s="58"/>
      <c r="AU67" s="59" t="s">
        <v>251</v>
      </c>
      <c r="AV67" s="58"/>
      <c r="AW67" s="58"/>
      <c r="AX67" s="58"/>
      <c r="AY67" s="58"/>
      <c r="AZ67" s="58"/>
      <c r="BA67" s="58"/>
      <c r="BB67" s="63">
        <v>1</v>
      </c>
      <c r="BC67" s="62" t="s">
        <v>518</v>
      </c>
      <c r="BD67" s="58"/>
      <c r="BE67" s="59" t="s">
        <v>255</v>
      </c>
      <c r="BF67" s="58"/>
      <c r="BG67" s="58"/>
      <c r="BH67" s="58"/>
      <c r="BI67" s="58"/>
      <c r="BJ67" s="58"/>
      <c r="BK67" s="58"/>
      <c r="BL67" s="58"/>
      <c r="BM67" s="58"/>
      <c r="BN67" s="58"/>
      <c r="BO67" s="59"/>
      <c r="BP67" s="58"/>
      <c r="BQ67" s="58"/>
      <c r="BR67" s="58"/>
      <c r="BS67" s="58"/>
      <c r="BT67" s="58"/>
      <c r="BU67" s="58"/>
      <c r="BV67" s="58"/>
      <c r="BW67" s="58"/>
      <c r="BX67" s="58"/>
      <c r="BY67" s="59"/>
      <c r="BZ67" s="72">
        <f t="shared" si="8"/>
        <v>0.25</v>
      </c>
      <c r="CA67" s="72">
        <f t="shared" si="1"/>
        <v>0.25</v>
      </c>
      <c r="CB67" s="72">
        <f t="shared" si="2"/>
        <v>0.5</v>
      </c>
      <c r="CC67" s="72">
        <f t="shared" si="3"/>
        <v>0.5</v>
      </c>
      <c r="CD67" s="72">
        <f t="shared" si="4"/>
        <v>0.5</v>
      </c>
      <c r="CE67" s="72">
        <f t="shared" si="5"/>
        <v>0.75</v>
      </c>
      <c r="CF67" s="72">
        <f t="shared" si="6"/>
        <v>0.5</v>
      </c>
      <c r="CG67" s="72">
        <f t="shared" si="7"/>
        <v>1</v>
      </c>
    </row>
    <row r="68" spans="2:85" ht="63" x14ac:dyDescent="0.25">
      <c r="B68" s="99"/>
      <c r="C68" s="99"/>
      <c r="D68" s="99"/>
      <c r="E68" s="99"/>
      <c r="F68" s="100"/>
      <c r="G68" s="100"/>
      <c r="H68" s="100"/>
      <c r="I68" s="101"/>
      <c r="J68" s="99"/>
      <c r="K68" s="102" t="s">
        <v>519</v>
      </c>
      <c r="L68" s="103" t="s">
        <v>520</v>
      </c>
      <c r="M68" s="104" t="s">
        <v>78</v>
      </c>
      <c r="N68" s="105">
        <v>4</v>
      </c>
      <c r="O68" s="106" t="s">
        <v>521</v>
      </c>
      <c r="P68" s="107"/>
      <c r="Q68" s="107"/>
      <c r="R68" s="108"/>
      <c r="S68" s="108"/>
      <c r="T68" s="103" t="s">
        <v>388</v>
      </c>
      <c r="U68" s="108"/>
      <c r="V68" s="109"/>
      <c r="W68" s="110">
        <v>44958</v>
      </c>
      <c r="X68" s="110">
        <v>45289</v>
      </c>
      <c r="Y68" s="105"/>
      <c r="Z68" s="105"/>
      <c r="AA68" s="105">
        <v>1</v>
      </c>
      <c r="AB68" s="105"/>
      <c r="AC68" s="105"/>
      <c r="AD68" s="105">
        <v>1</v>
      </c>
      <c r="AE68" s="105"/>
      <c r="AF68" s="105"/>
      <c r="AG68" s="105">
        <v>1</v>
      </c>
      <c r="AH68" s="105"/>
      <c r="AI68" s="105"/>
      <c r="AJ68" s="105">
        <v>1</v>
      </c>
      <c r="AK68" s="105">
        <f t="shared" si="0"/>
        <v>4</v>
      </c>
      <c r="AL68" s="58"/>
      <c r="AM68" s="58"/>
      <c r="AN68" s="58"/>
      <c r="AO68" s="58"/>
      <c r="AP68" s="58"/>
      <c r="AQ68" s="58"/>
      <c r="AR68" s="63">
        <v>1</v>
      </c>
      <c r="AS68" s="58" t="s">
        <v>522</v>
      </c>
      <c r="AT68" s="58"/>
      <c r="AU68" s="59" t="s">
        <v>251</v>
      </c>
      <c r="AV68" s="58"/>
      <c r="AW68" s="58"/>
      <c r="AX68" s="58"/>
      <c r="AY68" s="58"/>
      <c r="AZ68" s="58"/>
      <c r="BA68" s="58"/>
      <c r="BB68" s="63">
        <v>1</v>
      </c>
      <c r="BC68" s="58" t="s">
        <v>523</v>
      </c>
      <c r="BD68" s="58"/>
      <c r="BE68" s="59" t="s">
        <v>255</v>
      </c>
      <c r="BF68" s="58"/>
      <c r="BG68" s="58"/>
      <c r="BH68" s="58"/>
      <c r="BI68" s="58"/>
      <c r="BJ68" s="58"/>
      <c r="BK68" s="58"/>
      <c r="BL68" s="58"/>
      <c r="BM68" s="58"/>
      <c r="BN68" s="58"/>
      <c r="BO68" s="59"/>
      <c r="BP68" s="58"/>
      <c r="BQ68" s="58"/>
      <c r="BR68" s="58"/>
      <c r="BS68" s="58"/>
      <c r="BT68" s="58"/>
      <c r="BU68" s="58"/>
      <c r="BV68" s="58"/>
      <c r="BW68" s="58"/>
      <c r="BX68" s="58"/>
      <c r="BY68" s="59"/>
      <c r="BZ68" s="72">
        <f t="shared" si="8"/>
        <v>0.25</v>
      </c>
      <c r="CA68" s="72">
        <f t="shared" si="1"/>
        <v>0.25</v>
      </c>
      <c r="CB68" s="72">
        <f t="shared" si="2"/>
        <v>0.5</v>
      </c>
      <c r="CC68" s="72">
        <f t="shared" si="3"/>
        <v>0.5</v>
      </c>
      <c r="CD68" s="72">
        <f t="shared" si="4"/>
        <v>0.5</v>
      </c>
      <c r="CE68" s="72">
        <f t="shared" si="5"/>
        <v>0.75</v>
      </c>
      <c r="CF68" s="72">
        <f t="shared" si="6"/>
        <v>0.5</v>
      </c>
      <c r="CG68" s="72">
        <f t="shared" si="7"/>
        <v>1</v>
      </c>
    </row>
    <row r="69" spans="2:85" ht="31.5" x14ac:dyDescent="0.25">
      <c r="B69" s="99"/>
      <c r="C69" s="99"/>
      <c r="D69" s="99"/>
      <c r="E69" s="99"/>
      <c r="F69" s="100"/>
      <c r="G69" s="100"/>
      <c r="H69" s="100"/>
      <c r="I69" s="101"/>
      <c r="J69" s="99"/>
      <c r="K69" s="102" t="s">
        <v>524</v>
      </c>
      <c r="L69" s="103" t="s">
        <v>525</v>
      </c>
      <c r="M69" s="104" t="s">
        <v>78</v>
      </c>
      <c r="N69" s="105">
        <v>2</v>
      </c>
      <c r="O69" s="106" t="s">
        <v>526</v>
      </c>
      <c r="P69" s="107"/>
      <c r="Q69" s="107"/>
      <c r="R69" s="108"/>
      <c r="S69" s="108"/>
      <c r="T69" s="103" t="s">
        <v>388</v>
      </c>
      <c r="U69" s="108"/>
      <c r="V69" s="109"/>
      <c r="W69" s="110">
        <v>45078</v>
      </c>
      <c r="X69" s="110">
        <v>45289</v>
      </c>
      <c r="Y69" s="105"/>
      <c r="Z69" s="105"/>
      <c r="AA69" s="105"/>
      <c r="AB69" s="105"/>
      <c r="AC69" s="105"/>
      <c r="AD69" s="105">
        <v>1</v>
      </c>
      <c r="AE69" s="105"/>
      <c r="AF69" s="105"/>
      <c r="AG69" s="105"/>
      <c r="AH69" s="105"/>
      <c r="AI69" s="105"/>
      <c r="AJ69" s="105">
        <v>1</v>
      </c>
      <c r="AK69" s="105">
        <f t="shared" ref="AK69:AK70" si="9">SUM(Y69:AJ69)</f>
        <v>2</v>
      </c>
      <c r="AL69" s="58"/>
      <c r="AM69" s="58"/>
      <c r="AN69" s="58"/>
      <c r="AO69" s="58"/>
      <c r="AP69" s="58"/>
      <c r="AQ69" s="58"/>
      <c r="AR69" s="58"/>
      <c r="AS69" s="58"/>
      <c r="AT69" s="58"/>
      <c r="AU69" s="59"/>
      <c r="AV69" s="58"/>
      <c r="AW69" s="58"/>
      <c r="AX69" s="58"/>
      <c r="AY69" s="58"/>
      <c r="AZ69" s="58"/>
      <c r="BA69" s="58"/>
      <c r="BB69" s="63">
        <v>1</v>
      </c>
      <c r="BC69" s="58" t="s">
        <v>527</v>
      </c>
      <c r="BD69" s="58"/>
      <c r="BE69" s="59" t="s">
        <v>255</v>
      </c>
      <c r="BF69" s="58"/>
      <c r="BG69" s="58"/>
      <c r="BH69" s="58"/>
      <c r="BI69" s="58"/>
      <c r="BJ69" s="58"/>
      <c r="BK69" s="58"/>
      <c r="BL69" s="58"/>
      <c r="BM69" s="58"/>
      <c r="BN69" s="58"/>
      <c r="BO69" s="59"/>
      <c r="BP69" s="58"/>
      <c r="BQ69" s="58"/>
      <c r="BR69" s="58"/>
      <c r="BS69" s="58"/>
      <c r="BT69" s="58"/>
      <c r="BU69" s="58"/>
      <c r="BV69" s="58"/>
      <c r="BW69" s="58"/>
      <c r="BX69" s="58"/>
      <c r="BY69" s="59"/>
      <c r="BZ69" s="72">
        <f t="shared" si="8"/>
        <v>0</v>
      </c>
      <c r="CA69" s="72">
        <f t="shared" si="1"/>
        <v>0</v>
      </c>
      <c r="CB69" s="72">
        <f t="shared" si="2"/>
        <v>0.5</v>
      </c>
      <c r="CC69" s="72">
        <f t="shared" si="3"/>
        <v>0.5</v>
      </c>
      <c r="CD69" s="72">
        <f t="shared" si="4"/>
        <v>0.5</v>
      </c>
      <c r="CE69" s="72">
        <f t="shared" si="5"/>
        <v>0.5</v>
      </c>
      <c r="CF69" s="72">
        <f t="shared" si="6"/>
        <v>0.5</v>
      </c>
      <c r="CG69" s="72">
        <f t="shared" si="7"/>
        <v>1</v>
      </c>
    </row>
    <row r="70" spans="2:85" ht="47.25" x14ac:dyDescent="0.25">
      <c r="B70" s="99"/>
      <c r="C70" s="99"/>
      <c r="D70" s="99"/>
      <c r="E70" s="99"/>
      <c r="F70" s="100"/>
      <c r="G70" s="100"/>
      <c r="H70" s="100"/>
      <c r="I70" s="101"/>
      <c r="J70" s="99"/>
      <c r="K70" s="102" t="s">
        <v>528</v>
      </c>
      <c r="L70" s="103" t="s">
        <v>529</v>
      </c>
      <c r="M70" s="104" t="s">
        <v>78</v>
      </c>
      <c r="N70" s="105">
        <v>4</v>
      </c>
      <c r="O70" s="106" t="s">
        <v>530</v>
      </c>
      <c r="P70" s="107"/>
      <c r="Q70" s="107"/>
      <c r="R70" s="108"/>
      <c r="S70" s="108"/>
      <c r="T70" s="103" t="s">
        <v>388</v>
      </c>
      <c r="U70" s="108"/>
      <c r="V70" s="109"/>
      <c r="W70" s="110">
        <v>44958</v>
      </c>
      <c r="X70" s="110">
        <v>45289</v>
      </c>
      <c r="Y70" s="105"/>
      <c r="Z70" s="105"/>
      <c r="AA70" s="105">
        <v>1</v>
      </c>
      <c r="AB70" s="105"/>
      <c r="AC70" s="105"/>
      <c r="AD70" s="105">
        <v>1</v>
      </c>
      <c r="AE70" s="105"/>
      <c r="AF70" s="105"/>
      <c r="AG70" s="105">
        <v>1</v>
      </c>
      <c r="AH70" s="105"/>
      <c r="AI70" s="105"/>
      <c r="AJ70" s="105">
        <v>1</v>
      </c>
      <c r="AK70" s="105">
        <f t="shared" si="9"/>
        <v>4</v>
      </c>
      <c r="AL70" s="58"/>
      <c r="AM70" s="58"/>
      <c r="AN70" s="58"/>
      <c r="AO70" s="58"/>
      <c r="AP70" s="58"/>
      <c r="AQ70" s="58"/>
      <c r="AR70" s="63">
        <v>1</v>
      </c>
      <c r="AS70" s="58" t="s">
        <v>531</v>
      </c>
      <c r="AT70" s="58"/>
      <c r="AU70" s="59" t="s">
        <v>251</v>
      </c>
      <c r="AV70" s="58"/>
      <c r="AW70" s="58"/>
      <c r="AX70" s="58"/>
      <c r="AY70" s="58"/>
      <c r="AZ70" s="58"/>
      <c r="BA70" s="58"/>
      <c r="BB70" s="63">
        <v>1</v>
      </c>
      <c r="BC70" s="58" t="s">
        <v>532</v>
      </c>
      <c r="BD70" s="58"/>
      <c r="BE70" s="59" t="s">
        <v>255</v>
      </c>
      <c r="BF70" s="58"/>
      <c r="BG70" s="58"/>
      <c r="BH70" s="58"/>
      <c r="BI70" s="58"/>
      <c r="BJ70" s="58"/>
      <c r="BK70" s="58"/>
      <c r="BL70" s="58"/>
      <c r="BM70" s="58"/>
      <c r="BN70" s="58"/>
      <c r="BO70" s="59"/>
      <c r="BP70" s="58"/>
      <c r="BQ70" s="58"/>
      <c r="BR70" s="58"/>
      <c r="BS70" s="58"/>
      <c r="BT70" s="58"/>
      <c r="BU70" s="58"/>
      <c r="BV70" s="58"/>
      <c r="BW70" s="58"/>
      <c r="BX70" s="58"/>
      <c r="BY70" s="59"/>
      <c r="BZ70" s="72">
        <f t="shared" si="8"/>
        <v>0.25</v>
      </c>
      <c r="CA70" s="72">
        <f t="shared" si="1"/>
        <v>0.25</v>
      </c>
      <c r="CB70" s="72">
        <f t="shared" si="2"/>
        <v>0.5</v>
      </c>
      <c r="CC70" s="72">
        <f t="shared" si="3"/>
        <v>0.5</v>
      </c>
      <c r="CD70" s="72">
        <f t="shared" si="4"/>
        <v>0.5</v>
      </c>
      <c r="CE70" s="72">
        <f t="shared" si="5"/>
        <v>0.75</v>
      </c>
      <c r="CF70" s="72">
        <f t="shared" si="6"/>
        <v>0.5</v>
      </c>
      <c r="CG70" s="72">
        <f t="shared" si="7"/>
        <v>1</v>
      </c>
    </row>
    <row r="71" spans="2:85" ht="110.25" x14ac:dyDescent="0.25">
      <c r="B71" s="87" t="s">
        <v>92</v>
      </c>
      <c r="C71" s="87" t="s">
        <v>31</v>
      </c>
      <c r="D71" s="87" t="s">
        <v>31</v>
      </c>
      <c r="E71" s="87" t="s">
        <v>83</v>
      </c>
      <c r="F71" s="87" t="s">
        <v>533</v>
      </c>
      <c r="G71" s="87" t="s">
        <v>270</v>
      </c>
      <c r="H71" s="88" t="s">
        <v>534</v>
      </c>
      <c r="I71" s="89">
        <v>19</v>
      </c>
      <c r="J71" s="87" t="s">
        <v>535</v>
      </c>
      <c r="K71" s="90"/>
      <c r="L71" s="91"/>
      <c r="M71" s="92" t="s">
        <v>78</v>
      </c>
      <c r="N71" s="93">
        <v>603</v>
      </c>
      <c r="O71" s="94"/>
      <c r="P71" s="95"/>
      <c r="Q71" s="94"/>
      <c r="R71" s="94" t="s">
        <v>15</v>
      </c>
      <c r="S71" s="94" t="s">
        <v>59</v>
      </c>
      <c r="T71" s="94" t="s">
        <v>536</v>
      </c>
      <c r="U71" s="96" t="s">
        <v>91</v>
      </c>
      <c r="V71" s="97"/>
      <c r="W71" s="98">
        <v>44958</v>
      </c>
      <c r="X71" s="98">
        <v>45289</v>
      </c>
      <c r="Y71" s="93"/>
      <c r="Z71" s="93"/>
      <c r="AA71" s="93"/>
      <c r="AB71" s="93"/>
      <c r="AC71" s="93"/>
      <c r="AD71" s="93"/>
      <c r="AE71" s="93"/>
      <c r="AF71" s="93"/>
      <c r="AG71" s="93"/>
      <c r="AH71" s="93"/>
      <c r="AI71" s="93"/>
      <c r="AJ71" s="93"/>
      <c r="AK71" s="93"/>
      <c r="AL71" s="58"/>
      <c r="AM71" s="58"/>
      <c r="AN71" s="58"/>
      <c r="AO71" s="58"/>
      <c r="AP71" s="58"/>
      <c r="AQ71" s="58"/>
      <c r="AR71" s="58"/>
      <c r="AS71" s="58"/>
      <c r="AT71" s="58"/>
      <c r="AU71" s="59"/>
      <c r="AV71" s="58"/>
      <c r="AW71" s="58"/>
      <c r="AX71" s="58"/>
      <c r="AY71" s="58"/>
      <c r="AZ71" s="58"/>
      <c r="BA71" s="58"/>
      <c r="BB71" s="58"/>
      <c r="BC71" s="58"/>
      <c r="BD71" s="58"/>
      <c r="BE71" s="59"/>
      <c r="BF71" s="58"/>
      <c r="BG71" s="58"/>
      <c r="BH71" s="58"/>
      <c r="BI71" s="58"/>
      <c r="BJ71" s="58"/>
      <c r="BK71" s="58"/>
      <c r="BL71" s="58"/>
      <c r="BM71" s="58"/>
      <c r="BN71" s="58"/>
      <c r="BO71" s="59"/>
      <c r="BP71" s="58"/>
      <c r="BQ71" s="58"/>
      <c r="BR71" s="58"/>
      <c r="BS71" s="58"/>
      <c r="BT71" s="58"/>
      <c r="BU71" s="58"/>
      <c r="BV71" s="58"/>
      <c r="BW71" s="58"/>
      <c r="BX71" s="58"/>
      <c r="BY71" s="59"/>
      <c r="BZ71" s="72" t="str">
        <f t="shared" si="8"/>
        <v xml:space="preserve"> </v>
      </c>
      <c r="CA71" s="72" t="str">
        <f t="shared" ref="CA71:CA132" si="10">IFERROR((SUM(Y71:AA71))/AK71," ")</f>
        <v xml:space="preserve"> </v>
      </c>
      <c r="CB71" s="72" t="str">
        <f t="shared" ref="CB71:CB131" si="11">IFERROR(($AL71+$AO71+$AR71+$AV71+$AY71+$BB71)/$AK71," ")</f>
        <v xml:space="preserve"> </v>
      </c>
      <c r="CC71" s="72" t="str">
        <f t="shared" ref="CC71:CC132" si="12">IFERROR((SUM(Y71:AD71))/AK71," ")</f>
        <v xml:space="preserve"> </v>
      </c>
      <c r="CD71" s="72" t="str">
        <f t="shared" ref="CD71:CD132" si="13">IFERROR(($AL71+$AO71+$AR71+$AV71+$AY71+$BB71+$BF71+$BI71+$BL71)/$AK71," ")</f>
        <v xml:space="preserve"> </v>
      </c>
      <c r="CE71" s="72" t="str">
        <f t="shared" ref="CE71:CE132" si="14">IFERROR((SUM(Y71:AG71))/AK71," ")</f>
        <v xml:space="preserve"> </v>
      </c>
      <c r="CF71" s="72" t="str">
        <f t="shared" ref="CF71:CF132" si="15">IFERROR(($AL71+$AO71+$AR71+$AV71+$AY71+$BB71+$BF71+$BI71+$BL71+$BP71+$BS71+$BV71)/$AK71," ")</f>
        <v xml:space="preserve"> </v>
      </c>
      <c r="CG71" s="72" t="str">
        <f t="shared" ref="CG71:CG132" si="16">IFERROR((SUM(Y71:AJ71))/AK71," ")</f>
        <v xml:space="preserve"> </v>
      </c>
    </row>
    <row r="72" spans="2:85" ht="47.25" x14ac:dyDescent="0.25">
      <c r="B72" s="99"/>
      <c r="C72" s="99"/>
      <c r="D72" s="99"/>
      <c r="E72" s="99"/>
      <c r="F72" s="100"/>
      <c r="G72" s="100"/>
      <c r="H72" s="100"/>
      <c r="I72" s="101"/>
      <c r="J72" s="99"/>
      <c r="K72" s="102" t="s">
        <v>537</v>
      </c>
      <c r="L72" s="103" t="s">
        <v>538</v>
      </c>
      <c r="M72" s="104" t="s">
        <v>78</v>
      </c>
      <c r="N72" s="105">
        <v>2</v>
      </c>
      <c r="O72" s="106" t="s">
        <v>539</v>
      </c>
      <c r="P72" s="107"/>
      <c r="Q72" s="107"/>
      <c r="R72" s="108"/>
      <c r="S72" s="108"/>
      <c r="T72" s="103" t="s">
        <v>536</v>
      </c>
      <c r="U72" s="108"/>
      <c r="V72" s="109"/>
      <c r="W72" s="110">
        <v>44942</v>
      </c>
      <c r="X72" s="110">
        <v>45138</v>
      </c>
      <c r="Y72" s="105"/>
      <c r="Z72" s="105"/>
      <c r="AA72" s="105"/>
      <c r="AB72" s="105"/>
      <c r="AC72" s="105"/>
      <c r="AD72" s="105"/>
      <c r="AE72" s="105">
        <v>2</v>
      </c>
      <c r="AF72" s="105"/>
      <c r="AG72" s="105"/>
      <c r="AH72" s="105"/>
      <c r="AI72" s="105"/>
      <c r="AJ72" s="105"/>
      <c r="AK72" s="105">
        <f t="shared" ref="AK72:AK80" si="17">SUM(Y72:AJ72)</f>
        <v>2</v>
      </c>
      <c r="AL72" s="58"/>
      <c r="AM72" s="58"/>
      <c r="AN72" s="58"/>
      <c r="AO72" s="58"/>
      <c r="AP72" s="58"/>
      <c r="AQ72" s="58"/>
      <c r="AR72" s="58">
        <v>0</v>
      </c>
      <c r="AS72" s="58" t="s">
        <v>540</v>
      </c>
      <c r="AT72" s="58" t="s">
        <v>541</v>
      </c>
      <c r="AU72" s="59"/>
      <c r="AV72" s="58"/>
      <c r="AW72" s="58"/>
      <c r="AX72" s="58"/>
      <c r="AY72" s="58"/>
      <c r="AZ72" s="58"/>
      <c r="BA72" s="58"/>
      <c r="BB72" s="58">
        <v>0</v>
      </c>
      <c r="BC72" s="58" t="s">
        <v>540</v>
      </c>
      <c r="BD72" s="58" t="s">
        <v>541</v>
      </c>
      <c r="BE72" s="59" t="s">
        <v>251</v>
      </c>
      <c r="BF72" s="58"/>
      <c r="BG72" s="58"/>
      <c r="BH72" s="58"/>
      <c r="BI72" s="58"/>
      <c r="BJ72" s="58"/>
      <c r="BK72" s="58"/>
      <c r="BL72" s="58"/>
      <c r="BM72" s="58"/>
      <c r="BN72" s="58"/>
      <c r="BO72" s="59"/>
      <c r="BP72" s="58"/>
      <c r="BQ72" s="58"/>
      <c r="BR72" s="58"/>
      <c r="BS72" s="58"/>
      <c r="BT72" s="58"/>
      <c r="BU72" s="58"/>
      <c r="BV72" s="58"/>
      <c r="BW72" s="58"/>
      <c r="BX72" s="58"/>
      <c r="BY72" s="59"/>
      <c r="BZ72" s="72">
        <f t="shared" ref="BZ72:BZ131" si="18">IFERROR(($AL72+$AO72+$AR72)/$AK72," ")</f>
        <v>0</v>
      </c>
      <c r="CA72" s="72">
        <f t="shared" si="10"/>
        <v>0</v>
      </c>
      <c r="CB72" s="72">
        <f t="shared" si="11"/>
        <v>0</v>
      </c>
      <c r="CC72" s="72">
        <f t="shared" si="12"/>
        <v>0</v>
      </c>
      <c r="CD72" s="72">
        <f t="shared" si="13"/>
        <v>0</v>
      </c>
      <c r="CE72" s="72">
        <f t="shared" si="14"/>
        <v>1</v>
      </c>
      <c r="CF72" s="72">
        <f t="shared" si="15"/>
        <v>0</v>
      </c>
      <c r="CG72" s="72">
        <f t="shared" si="16"/>
        <v>1</v>
      </c>
    </row>
    <row r="73" spans="2:85" ht="145.5" customHeight="1" x14ac:dyDescent="0.25">
      <c r="B73" s="99"/>
      <c r="C73" s="99"/>
      <c r="D73" s="99"/>
      <c r="E73" s="99"/>
      <c r="F73" s="100"/>
      <c r="G73" s="100"/>
      <c r="H73" s="100"/>
      <c r="I73" s="101"/>
      <c r="J73" s="99"/>
      <c r="K73" s="102" t="s">
        <v>542</v>
      </c>
      <c r="L73" s="103" t="s">
        <v>543</v>
      </c>
      <c r="M73" s="104" t="s">
        <v>78</v>
      </c>
      <c r="N73" s="105">
        <v>2</v>
      </c>
      <c r="O73" s="106" t="s">
        <v>544</v>
      </c>
      <c r="P73" s="107"/>
      <c r="Q73" s="107"/>
      <c r="R73" s="108"/>
      <c r="S73" s="108"/>
      <c r="T73" s="103" t="s">
        <v>536</v>
      </c>
      <c r="U73" s="108"/>
      <c r="V73" s="109"/>
      <c r="W73" s="110">
        <v>44942</v>
      </c>
      <c r="X73" s="110">
        <v>45169</v>
      </c>
      <c r="Y73" s="105"/>
      <c r="Z73" s="105"/>
      <c r="AA73" s="105"/>
      <c r="AB73" s="105"/>
      <c r="AC73" s="105"/>
      <c r="AD73" s="105"/>
      <c r="AE73" s="105"/>
      <c r="AF73" s="105">
        <v>2</v>
      </c>
      <c r="AG73" s="105"/>
      <c r="AH73" s="105"/>
      <c r="AI73" s="105"/>
      <c r="AJ73" s="105"/>
      <c r="AK73" s="105">
        <f t="shared" si="17"/>
        <v>2</v>
      </c>
      <c r="AL73" s="58"/>
      <c r="AM73" s="58"/>
      <c r="AN73" s="58"/>
      <c r="AO73" s="58"/>
      <c r="AP73" s="58"/>
      <c r="AQ73" s="58"/>
      <c r="AR73" s="58">
        <v>0</v>
      </c>
      <c r="AS73" s="58" t="s">
        <v>540</v>
      </c>
      <c r="AT73" s="58" t="s">
        <v>541</v>
      </c>
      <c r="AU73" s="59"/>
      <c r="AV73" s="58"/>
      <c r="AW73" s="58"/>
      <c r="AX73" s="58"/>
      <c r="AY73" s="58"/>
      <c r="AZ73" s="58"/>
      <c r="BA73" s="58"/>
      <c r="BB73" s="58">
        <v>0</v>
      </c>
      <c r="BC73" s="58" t="s">
        <v>540</v>
      </c>
      <c r="BD73" s="58" t="s">
        <v>541</v>
      </c>
      <c r="BE73" s="59" t="s">
        <v>251</v>
      </c>
      <c r="BF73" s="58"/>
      <c r="BG73" s="58"/>
      <c r="BH73" s="58"/>
      <c r="BI73" s="58"/>
      <c r="BJ73" s="58"/>
      <c r="BK73" s="58"/>
      <c r="BL73" s="58"/>
      <c r="BM73" s="58"/>
      <c r="BN73" s="58"/>
      <c r="BO73" s="59"/>
      <c r="BP73" s="58"/>
      <c r="BQ73" s="58"/>
      <c r="BR73" s="58"/>
      <c r="BS73" s="58"/>
      <c r="BT73" s="58"/>
      <c r="BU73" s="58"/>
      <c r="BV73" s="58"/>
      <c r="BW73" s="58"/>
      <c r="BX73" s="58"/>
      <c r="BY73" s="59"/>
      <c r="BZ73" s="72">
        <f t="shared" si="18"/>
        <v>0</v>
      </c>
      <c r="CA73" s="72">
        <f t="shared" si="10"/>
        <v>0</v>
      </c>
      <c r="CB73" s="72">
        <f t="shared" si="11"/>
        <v>0</v>
      </c>
      <c r="CC73" s="72">
        <f t="shared" si="12"/>
        <v>0</v>
      </c>
      <c r="CD73" s="72">
        <f t="shared" si="13"/>
        <v>0</v>
      </c>
      <c r="CE73" s="72">
        <f t="shared" si="14"/>
        <v>1</v>
      </c>
      <c r="CF73" s="72">
        <f t="shared" si="15"/>
        <v>0</v>
      </c>
      <c r="CG73" s="72">
        <f t="shared" si="16"/>
        <v>1</v>
      </c>
    </row>
    <row r="74" spans="2:85" ht="94.5" x14ac:dyDescent="0.25">
      <c r="B74" s="99"/>
      <c r="C74" s="99"/>
      <c r="D74" s="99"/>
      <c r="E74" s="99"/>
      <c r="F74" s="100"/>
      <c r="G74" s="100"/>
      <c r="H74" s="100"/>
      <c r="I74" s="101"/>
      <c r="J74" s="99"/>
      <c r="K74" s="102" t="s">
        <v>545</v>
      </c>
      <c r="L74" s="103" t="s">
        <v>546</v>
      </c>
      <c r="M74" s="104" t="s">
        <v>78</v>
      </c>
      <c r="N74" s="105">
        <v>120</v>
      </c>
      <c r="O74" s="106" t="s">
        <v>547</v>
      </c>
      <c r="P74" s="107"/>
      <c r="Q74" s="107"/>
      <c r="R74" s="108"/>
      <c r="S74" s="108"/>
      <c r="T74" s="103" t="s">
        <v>536</v>
      </c>
      <c r="U74" s="108"/>
      <c r="V74" s="109"/>
      <c r="W74" s="110">
        <v>44942</v>
      </c>
      <c r="X74" s="110">
        <v>45275</v>
      </c>
      <c r="Y74" s="105"/>
      <c r="Z74" s="105"/>
      <c r="AA74" s="105">
        <v>30</v>
      </c>
      <c r="AB74" s="105"/>
      <c r="AC74" s="105"/>
      <c r="AD74" s="105">
        <v>30</v>
      </c>
      <c r="AE74" s="105"/>
      <c r="AF74" s="105"/>
      <c r="AG74" s="105">
        <v>30</v>
      </c>
      <c r="AH74" s="105"/>
      <c r="AI74" s="105"/>
      <c r="AJ74" s="105">
        <v>30</v>
      </c>
      <c r="AK74" s="105">
        <f t="shared" si="17"/>
        <v>120</v>
      </c>
      <c r="AL74" s="58"/>
      <c r="AM74" s="58"/>
      <c r="AN74" s="58"/>
      <c r="AO74" s="58"/>
      <c r="AP74" s="58"/>
      <c r="AQ74" s="58"/>
      <c r="AR74" s="58">
        <v>47</v>
      </c>
      <c r="AS74" s="58" t="s">
        <v>548</v>
      </c>
      <c r="AT74" s="58" t="s">
        <v>549</v>
      </c>
      <c r="AU74" s="59" t="s">
        <v>251</v>
      </c>
      <c r="AV74" s="58"/>
      <c r="AW74" s="58"/>
      <c r="AX74" s="58"/>
      <c r="AY74" s="58"/>
      <c r="AZ74" s="58"/>
      <c r="BA74" s="58"/>
      <c r="BB74" s="58">
        <v>44</v>
      </c>
      <c r="BC74" s="58" t="s">
        <v>548</v>
      </c>
      <c r="BD74" s="58" t="s">
        <v>549</v>
      </c>
      <c r="BE74" s="59" t="s">
        <v>251</v>
      </c>
      <c r="BF74" s="58"/>
      <c r="BG74" s="58"/>
      <c r="BH74" s="58"/>
      <c r="BI74" s="58"/>
      <c r="BJ74" s="58"/>
      <c r="BK74" s="58"/>
      <c r="BL74" s="58"/>
      <c r="BM74" s="58"/>
      <c r="BN74" s="58"/>
      <c r="BO74" s="59"/>
      <c r="BP74" s="58"/>
      <c r="BQ74" s="58"/>
      <c r="BR74" s="58"/>
      <c r="BS74" s="58"/>
      <c r="BT74" s="58"/>
      <c r="BU74" s="58"/>
      <c r="BV74" s="58"/>
      <c r="BW74" s="58"/>
      <c r="BX74" s="58"/>
      <c r="BY74" s="59"/>
      <c r="BZ74" s="72">
        <f t="shared" si="18"/>
        <v>0.39166666666666666</v>
      </c>
      <c r="CA74" s="72">
        <f t="shared" si="10"/>
        <v>0.25</v>
      </c>
      <c r="CB74" s="72">
        <f t="shared" si="11"/>
        <v>0.7583333333333333</v>
      </c>
      <c r="CC74" s="72">
        <f t="shared" si="12"/>
        <v>0.5</v>
      </c>
      <c r="CD74" s="72">
        <f t="shared" si="13"/>
        <v>0.7583333333333333</v>
      </c>
      <c r="CE74" s="72">
        <f t="shared" si="14"/>
        <v>0.75</v>
      </c>
      <c r="CF74" s="72">
        <f t="shared" si="15"/>
        <v>0.7583333333333333</v>
      </c>
      <c r="CG74" s="72">
        <f t="shared" si="16"/>
        <v>1</v>
      </c>
    </row>
    <row r="75" spans="2:85" ht="78.75" x14ac:dyDescent="0.25">
      <c r="B75" s="99"/>
      <c r="C75" s="99"/>
      <c r="D75" s="99"/>
      <c r="E75" s="99"/>
      <c r="F75" s="100"/>
      <c r="G75" s="100"/>
      <c r="H75" s="100"/>
      <c r="I75" s="101"/>
      <c r="J75" s="99"/>
      <c r="K75" s="102" t="s">
        <v>550</v>
      </c>
      <c r="L75" s="103" t="s">
        <v>551</v>
      </c>
      <c r="M75" s="104" t="s">
        <v>78</v>
      </c>
      <c r="N75" s="105">
        <v>250</v>
      </c>
      <c r="O75" s="106" t="s">
        <v>547</v>
      </c>
      <c r="P75" s="107"/>
      <c r="Q75" s="107"/>
      <c r="R75" s="108"/>
      <c r="S75" s="108"/>
      <c r="T75" s="103" t="s">
        <v>536</v>
      </c>
      <c r="U75" s="108"/>
      <c r="V75" s="109"/>
      <c r="W75" s="110">
        <v>44942</v>
      </c>
      <c r="X75" s="110">
        <v>45275</v>
      </c>
      <c r="Y75" s="105"/>
      <c r="Z75" s="105"/>
      <c r="AA75" s="105">
        <v>62</v>
      </c>
      <c r="AB75" s="105"/>
      <c r="AC75" s="105"/>
      <c r="AD75" s="105">
        <v>62</v>
      </c>
      <c r="AE75" s="105"/>
      <c r="AF75" s="105"/>
      <c r="AG75" s="105">
        <v>62</v>
      </c>
      <c r="AH75" s="105"/>
      <c r="AI75" s="105"/>
      <c r="AJ75" s="105">
        <v>64</v>
      </c>
      <c r="AK75" s="105">
        <f t="shared" si="17"/>
        <v>250</v>
      </c>
      <c r="AL75" s="58"/>
      <c r="AM75" s="58"/>
      <c r="AN75" s="58"/>
      <c r="AO75" s="58"/>
      <c r="AP75" s="58"/>
      <c r="AQ75" s="58"/>
      <c r="AR75" s="58">
        <v>50</v>
      </c>
      <c r="AS75" s="58" t="s">
        <v>552</v>
      </c>
      <c r="AT75" s="58" t="s">
        <v>553</v>
      </c>
      <c r="AU75" s="59" t="s">
        <v>554</v>
      </c>
      <c r="AV75" s="58"/>
      <c r="AW75" s="58"/>
      <c r="AX75" s="58"/>
      <c r="AY75" s="58"/>
      <c r="AZ75" s="58"/>
      <c r="BA75" s="58"/>
      <c r="BB75" s="58">
        <v>175</v>
      </c>
      <c r="BC75" s="58" t="s">
        <v>552</v>
      </c>
      <c r="BD75" s="58" t="s">
        <v>553</v>
      </c>
      <c r="BE75" s="59" t="s">
        <v>555</v>
      </c>
      <c r="BF75" s="58"/>
      <c r="BG75" s="58"/>
      <c r="BH75" s="58"/>
      <c r="BI75" s="58"/>
      <c r="BJ75" s="58"/>
      <c r="BK75" s="58"/>
      <c r="BL75" s="58"/>
      <c r="BM75" s="58"/>
      <c r="BN75" s="58"/>
      <c r="BO75" s="59"/>
      <c r="BP75" s="58"/>
      <c r="BQ75" s="58"/>
      <c r="BR75" s="58"/>
      <c r="BS75" s="58"/>
      <c r="BT75" s="58"/>
      <c r="BU75" s="58"/>
      <c r="BV75" s="58"/>
      <c r="BW75" s="58"/>
      <c r="BX75" s="58"/>
      <c r="BY75" s="59"/>
      <c r="BZ75" s="72">
        <f t="shared" si="18"/>
        <v>0.2</v>
      </c>
      <c r="CA75" s="72">
        <f t="shared" si="10"/>
        <v>0.248</v>
      </c>
      <c r="CB75" s="72">
        <f t="shared" si="11"/>
        <v>0.9</v>
      </c>
      <c r="CC75" s="72">
        <f t="shared" si="12"/>
        <v>0.496</v>
      </c>
      <c r="CD75" s="72">
        <f t="shared" si="13"/>
        <v>0.9</v>
      </c>
      <c r="CE75" s="72">
        <f t="shared" si="14"/>
        <v>0.74399999999999999</v>
      </c>
      <c r="CF75" s="72">
        <f t="shared" si="15"/>
        <v>0.9</v>
      </c>
      <c r="CG75" s="72">
        <f t="shared" si="16"/>
        <v>1</v>
      </c>
    </row>
    <row r="76" spans="2:85" ht="78.75" x14ac:dyDescent="0.25">
      <c r="B76" s="99"/>
      <c r="C76" s="99"/>
      <c r="D76" s="99"/>
      <c r="E76" s="99"/>
      <c r="F76" s="100"/>
      <c r="G76" s="100"/>
      <c r="H76" s="100"/>
      <c r="I76" s="101"/>
      <c r="J76" s="99"/>
      <c r="K76" s="102" t="s">
        <v>556</v>
      </c>
      <c r="L76" s="103" t="s">
        <v>557</v>
      </c>
      <c r="M76" s="104" t="s">
        <v>78</v>
      </c>
      <c r="N76" s="105">
        <v>92</v>
      </c>
      <c r="O76" s="106" t="s">
        <v>558</v>
      </c>
      <c r="P76" s="107"/>
      <c r="Q76" s="107"/>
      <c r="R76" s="108"/>
      <c r="S76" s="108"/>
      <c r="T76" s="103" t="s">
        <v>536</v>
      </c>
      <c r="U76" s="108"/>
      <c r="V76" s="109"/>
      <c r="W76" s="110">
        <v>44942</v>
      </c>
      <c r="X76" s="110">
        <v>45275</v>
      </c>
      <c r="Y76" s="105"/>
      <c r="Z76" s="105"/>
      <c r="AA76" s="105">
        <v>23</v>
      </c>
      <c r="AB76" s="105"/>
      <c r="AC76" s="105"/>
      <c r="AD76" s="105">
        <v>23</v>
      </c>
      <c r="AE76" s="105"/>
      <c r="AF76" s="105"/>
      <c r="AG76" s="105">
        <v>23</v>
      </c>
      <c r="AH76" s="105"/>
      <c r="AI76" s="105"/>
      <c r="AJ76" s="105">
        <v>23</v>
      </c>
      <c r="AK76" s="105">
        <f t="shared" si="17"/>
        <v>92</v>
      </c>
      <c r="AL76" s="58"/>
      <c r="AM76" s="58"/>
      <c r="AN76" s="58"/>
      <c r="AO76" s="58"/>
      <c r="AP76" s="58"/>
      <c r="AQ76" s="58"/>
      <c r="AR76" s="58">
        <v>22</v>
      </c>
      <c r="AS76" s="58" t="s">
        <v>559</v>
      </c>
      <c r="AT76" s="58" t="s">
        <v>560</v>
      </c>
      <c r="AU76" s="59" t="s">
        <v>561</v>
      </c>
      <c r="AV76" s="58"/>
      <c r="AW76" s="58"/>
      <c r="AX76" s="58"/>
      <c r="AY76" s="58"/>
      <c r="AZ76" s="58"/>
      <c r="BA76" s="58"/>
      <c r="BB76" s="58">
        <v>28</v>
      </c>
      <c r="BC76" s="58" t="s">
        <v>559</v>
      </c>
      <c r="BD76" s="58" t="s">
        <v>560</v>
      </c>
      <c r="BE76" s="59" t="s">
        <v>251</v>
      </c>
      <c r="BF76" s="58"/>
      <c r="BG76" s="58"/>
      <c r="BH76" s="58"/>
      <c r="BI76" s="58"/>
      <c r="BJ76" s="58"/>
      <c r="BK76" s="58"/>
      <c r="BL76" s="58"/>
      <c r="BM76" s="58"/>
      <c r="BN76" s="58"/>
      <c r="BO76" s="59"/>
      <c r="BP76" s="58"/>
      <c r="BQ76" s="58"/>
      <c r="BR76" s="58"/>
      <c r="BS76" s="58"/>
      <c r="BT76" s="58"/>
      <c r="BU76" s="58"/>
      <c r="BV76" s="58"/>
      <c r="BW76" s="58"/>
      <c r="BX76" s="58"/>
      <c r="BY76" s="59"/>
      <c r="BZ76" s="72">
        <f t="shared" si="18"/>
        <v>0.2391304347826087</v>
      </c>
      <c r="CA76" s="72">
        <f t="shared" si="10"/>
        <v>0.25</v>
      </c>
      <c r="CB76" s="72">
        <f t="shared" si="11"/>
        <v>0.54347826086956519</v>
      </c>
      <c r="CC76" s="72">
        <f t="shared" si="12"/>
        <v>0.5</v>
      </c>
      <c r="CD76" s="72">
        <f t="shared" si="13"/>
        <v>0.54347826086956519</v>
      </c>
      <c r="CE76" s="72">
        <f t="shared" si="14"/>
        <v>0.75</v>
      </c>
      <c r="CF76" s="72">
        <f t="shared" si="15"/>
        <v>0.54347826086956519</v>
      </c>
      <c r="CG76" s="72">
        <f t="shared" si="16"/>
        <v>1</v>
      </c>
    </row>
    <row r="77" spans="2:85" ht="78.75" x14ac:dyDescent="0.25">
      <c r="B77" s="99"/>
      <c r="C77" s="99"/>
      <c r="D77" s="99"/>
      <c r="E77" s="99"/>
      <c r="F77" s="100"/>
      <c r="G77" s="100"/>
      <c r="H77" s="100"/>
      <c r="I77" s="101"/>
      <c r="J77" s="99"/>
      <c r="K77" s="102" t="s">
        <v>562</v>
      </c>
      <c r="L77" s="103" t="s">
        <v>563</v>
      </c>
      <c r="M77" s="104" t="s">
        <v>78</v>
      </c>
      <c r="N77" s="105">
        <v>4</v>
      </c>
      <c r="O77" s="106" t="s">
        <v>564</v>
      </c>
      <c r="P77" s="107"/>
      <c r="Q77" s="107"/>
      <c r="R77" s="108"/>
      <c r="S77" s="108"/>
      <c r="T77" s="103" t="s">
        <v>536</v>
      </c>
      <c r="U77" s="108"/>
      <c r="V77" s="109"/>
      <c r="W77" s="110">
        <v>44942</v>
      </c>
      <c r="X77" s="110">
        <v>45275</v>
      </c>
      <c r="Y77" s="105"/>
      <c r="Z77" s="105"/>
      <c r="AA77" s="105">
        <v>1</v>
      </c>
      <c r="AB77" s="105"/>
      <c r="AC77" s="105"/>
      <c r="AD77" s="105">
        <v>1</v>
      </c>
      <c r="AE77" s="105"/>
      <c r="AF77" s="105"/>
      <c r="AG77" s="105">
        <v>1</v>
      </c>
      <c r="AH77" s="105"/>
      <c r="AI77" s="105"/>
      <c r="AJ77" s="105">
        <v>1</v>
      </c>
      <c r="AK77" s="105">
        <f t="shared" si="17"/>
        <v>4</v>
      </c>
      <c r="AL77" s="58"/>
      <c r="AM77" s="58"/>
      <c r="AN77" s="58"/>
      <c r="AO77" s="58"/>
      <c r="AP77" s="58"/>
      <c r="AQ77" s="58"/>
      <c r="AR77" s="58">
        <v>1</v>
      </c>
      <c r="AS77" s="58" t="s">
        <v>565</v>
      </c>
      <c r="AT77" s="58" t="s">
        <v>566</v>
      </c>
      <c r="AU77" s="59" t="s">
        <v>251</v>
      </c>
      <c r="AV77" s="58"/>
      <c r="AW77" s="58"/>
      <c r="AX77" s="58"/>
      <c r="AY77" s="58"/>
      <c r="AZ77" s="58"/>
      <c r="BA77" s="58"/>
      <c r="BB77" s="58">
        <v>1</v>
      </c>
      <c r="BC77" s="58" t="s">
        <v>565</v>
      </c>
      <c r="BD77" s="58" t="s">
        <v>566</v>
      </c>
      <c r="BE77" s="59" t="s">
        <v>251</v>
      </c>
      <c r="BF77" s="58"/>
      <c r="BG77" s="58"/>
      <c r="BH77" s="58"/>
      <c r="BI77" s="58"/>
      <c r="BJ77" s="58"/>
      <c r="BK77" s="58"/>
      <c r="BL77" s="58"/>
      <c r="BM77" s="58"/>
      <c r="BN77" s="58"/>
      <c r="BO77" s="59"/>
      <c r="BP77" s="58"/>
      <c r="BQ77" s="58"/>
      <c r="BR77" s="58"/>
      <c r="BS77" s="58"/>
      <c r="BT77" s="58"/>
      <c r="BU77" s="58"/>
      <c r="BV77" s="58"/>
      <c r="BW77" s="58"/>
      <c r="BX77" s="58"/>
      <c r="BY77" s="59"/>
      <c r="BZ77" s="72">
        <f t="shared" si="18"/>
        <v>0.25</v>
      </c>
      <c r="CA77" s="72">
        <f t="shared" si="10"/>
        <v>0.25</v>
      </c>
      <c r="CB77" s="72">
        <f t="shared" si="11"/>
        <v>0.5</v>
      </c>
      <c r="CC77" s="72">
        <f t="shared" si="12"/>
        <v>0.5</v>
      </c>
      <c r="CD77" s="72">
        <f t="shared" si="13"/>
        <v>0.5</v>
      </c>
      <c r="CE77" s="72">
        <f t="shared" si="14"/>
        <v>0.75</v>
      </c>
      <c r="CF77" s="72">
        <f t="shared" si="15"/>
        <v>0.5</v>
      </c>
      <c r="CG77" s="72">
        <f t="shared" si="16"/>
        <v>1</v>
      </c>
    </row>
    <row r="78" spans="2:85" ht="94.5" x14ac:dyDescent="0.25">
      <c r="B78" s="99"/>
      <c r="C78" s="99"/>
      <c r="D78" s="99"/>
      <c r="E78" s="99"/>
      <c r="F78" s="100"/>
      <c r="G78" s="100"/>
      <c r="H78" s="100"/>
      <c r="I78" s="101"/>
      <c r="J78" s="99"/>
      <c r="K78" s="102" t="s">
        <v>567</v>
      </c>
      <c r="L78" s="103" t="s">
        <v>568</v>
      </c>
      <c r="M78" s="104" t="s">
        <v>78</v>
      </c>
      <c r="N78" s="105">
        <v>120</v>
      </c>
      <c r="O78" s="106" t="s">
        <v>547</v>
      </c>
      <c r="P78" s="107"/>
      <c r="Q78" s="107"/>
      <c r="R78" s="108"/>
      <c r="S78" s="108"/>
      <c r="T78" s="103" t="s">
        <v>536</v>
      </c>
      <c r="U78" s="108"/>
      <c r="V78" s="109"/>
      <c r="W78" s="110">
        <v>44942</v>
      </c>
      <c r="X78" s="110">
        <v>45275</v>
      </c>
      <c r="Y78" s="105"/>
      <c r="Z78" s="105"/>
      <c r="AA78" s="105">
        <v>30</v>
      </c>
      <c r="AB78" s="105"/>
      <c r="AC78" s="105"/>
      <c r="AD78" s="105">
        <v>30</v>
      </c>
      <c r="AE78" s="105"/>
      <c r="AF78" s="105"/>
      <c r="AG78" s="105">
        <v>30</v>
      </c>
      <c r="AH78" s="105"/>
      <c r="AI78" s="105"/>
      <c r="AJ78" s="105">
        <v>30</v>
      </c>
      <c r="AK78" s="105">
        <f t="shared" si="17"/>
        <v>120</v>
      </c>
      <c r="AL78" s="58"/>
      <c r="AM78" s="58"/>
      <c r="AN78" s="58"/>
      <c r="AO78" s="58"/>
      <c r="AP78" s="58"/>
      <c r="AQ78" s="58"/>
      <c r="AR78" s="58">
        <v>22</v>
      </c>
      <c r="AS78" s="140" t="s">
        <v>569</v>
      </c>
      <c r="AT78" s="140" t="s">
        <v>570</v>
      </c>
      <c r="AU78" s="59" t="s">
        <v>571</v>
      </c>
      <c r="AV78" s="58"/>
      <c r="AW78" s="58"/>
      <c r="AX78" s="58"/>
      <c r="AY78" s="58"/>
      <c r="AZ78" s="58"/>
      <c r="BA78" s="58"/>
      <c r="BB78" s="58">
        <v>22</v>
      </c>
      <c r="BC78" s="140" t="s">
        <v>569</v>
      </c>
      <c r="BD78" s="140" t="s">
        <v>570</v>
      </c>
      <c r="BE78" s="59" t="s">
        <v>251</v>
      </c>
      <c r="BF78" s="58"/>
      <c r="BG78" s="58"/>
      <c r="BH78" s="58"/>
      <c r="BI78" s="58"/>
      <c r="BJ78" s="58"/>
      <c r="BK78" s="58"/>
      <c r="BL78" s="58"/>
      <c r="BM78" s="58"/>
      <c r="BN78" s="58"/>
      <c r="BO78" s="59"/>
      <c r="BP78" s="58"/>
      <c r="BQ78" s="58"/>
      <c r="BR78" s="58"/>
      <c r="BS78" s="58"/>
      <c r="BT78" s="58"/>
      <c r="BU78" s="58"/>
      <c r="BV78" s="58"/>
      <c r="BW78" s="58"/>
      <c r="BX78" s="58"/>
      <c r="BY78" s="59"/>
      <c r="BZ78" s="72">
        <f t="shared" si="18"/>
        <v>0.18333333333333332</v>
      </c>
      <c r="CA78" s="72">
        <f t="shared" si="10"/>
        <v>0.25</v>
      </c>
      <c r="CB78" s="72">
        <f t="shared" si="11"/>
        <v>0.36666666666666664</v>
      </c>
      <c r="CC78" s="72">
        <f t="shared" si="12"/>
        <v>0.5</v>
      </c>
      <c r="CD78" s="72">
        <f t="shared" si="13"/>
        <v>0.36666666666666664</v>
      </c>
      <c r="CE78" s="72">
        <f t="shared" si="14"/>
        <v>0.75</v>
      </c>
      <c r="CF78" s="72">
        <f t="shared" si="15"/>
        <v>0.36666666666666664</v>
      </c>
      <c r="CG78" s="72">
        <f t="shared" si="16"/>
        <v>1</v>
      </c>
    </row>
    <row r="79" spans="2:85" ht="78.75" x14ac:dyDescent="0.25">
      <c r="B79" s="99"/>
      <c r="C79" s="99"/>
      <c r="D79" s="99"/>
      <c r="E79" s="99"/>
      <c r="F79" s="100"/>
      <c r="G79" s="100"/>
      <c r="H79" s="100"/>
      <c r="I79" s="101"/>
      <c r="J79" s="99"/>
      <c r="K79" s="102" t="s">
        <v>572</v>
      </c>
      <c r="L79" s="103" t="s">
        <v>573</v>
      </c>
      <c r="M79" s="104" t="s">
        <v>78</v>
      </c>
      <c r="N79" s="105">
        <v>12</v>
      </c>
      <c r="O79" s="106" t="s">
        <v>574</v>
      </c>
      <c r="P79" s="107"/>
      <c r="Q79" s="107"/>
      <c r="R79" s="108"/>
      <c r="S79" s="108"/>
      <c r="T79" s="103" t="s">
        <v>536</v>
      </c>
      <c r="U79" s="108"/>
      <c r="V79" s="109"/>
      <c r="W79" s="110">
        <v>44942</v>
      </c>
      <c r="X79" s="110">
        <v>45275</v>
      </c>
      <c r="Y79" s="105"/>
      <c r="Z79" s="105"/>
      <c r="AA79" s="105">
        <v>3</v>
      </c>
      <c r="AB79" s="105"/>
      <c r="AC79" s="105"/>
      <c r="AD79" s="105">
        <v>3</v>
      </c>
      <c r="AE79" s="105"/>
      <c r="AF79" s="105"/>
      <c r="AG79" s="105">
        <v>3</v>
      </c>
      <c r="AH79" s="105"/>
      <c r="AI79" s="105"/>
      <c r="AJ79" s="105">
        <v>3</v>
      </c>
      <c r="AK79" s="105">
        <f t="shared" si="17"/>
        <v>12</v>
      </c>
      <c r="AL79" s="58"/>
      <c r="AM79" s="58"/>
      <c r="AN79" s="58"/>
      <c r="AO79" s="58"/>
      <c r="AP79" s="58"/>
      <c r="AQ79" s="58"/>
      <c r="AR79" s="58">
        <v>2</v>
      </c>
      <c r="AS79" s="58" t="s">
        <v>575</v>
      </c>
      <c r="AT79" s="140" t="s">
        <v>576</v>
      </c>
      <c r="AU79" s="59" t="s">
        <v>577</v>
      </c>
      <c r="AV79" s="58"/>
      <c r="AW79" s="58"/>
      <c r="AX79" s="58"/>
      <c r="AY79" s="58"/>
      <c r="AZ79" s="58"/>
      <c r="BA79" s="58"/>
      <c r="BB79" s="58">
        <v>5</v>
      </c>
      <c r="BC79" s="58" t="s">
        <v>575</v>
      </c>
      <c r="BD79" s="140" t="s">
        <v>576</v>
      </c>
      <c r="BE79" s="59" t="s">
        <v>578</v>
      </c>
      <c r="BF79" s="58"/>
      <c r="BG79" s="58"/>
      <c r="BH79" s="58"/>
      <c r="BI79" s="58"/>
      <c r="BJ79" s="58"/>
      <c r="BK79" s="58"/>
      <c r="BL79" s="58"/>
      <c r="BM79" s="58"/>
      <c r="BN79" s="58"/>
      <c r="BO79" s="59"/>
      <c r="BP79" s="58"/>
      <c r="BQ79" s="58"/>
      <c r="BR79" s="58"/>
      <c r="BS79" s="58"/>
      <c r="BT79" s="58"/>
      <c r="BU79" s="58"/>
      <c r="BV79" s="58"/>
      <c r="BW79" s="58"/>
      <c r="BX79" s="58"/>
      <c r="BY79" s="59"/>
      <c r="BZ79" s="72">
        <f t="shared" si="18"/>
        <v>0.16666666666666666</v>
      </c>
      <c r="CA79" s="72">
        <f t="shared" si="10"/>
        <v>0.25</v>
      </c>
      <c r="CB79" s="72">
        <f t="shared" si="11"/>
        <v>0.58333333333333337</v>
      </c>
      <c r="CC79" s="72">
        <f t="shared" si="12"/>
        <v>0.5</v>
      </c>
      <c r="CD79" s="72">
        <f t="shared" si="13"/>
        <v>0.58333333333333337</v>
      </c>
      <c r="CE79" s="72">
        <f t="shared" si="14"/>
        <v>0.75</v>
      </c>
      <c r="CF79" s="72">
        <f t="shared" si="15"/>
        <v>0.58333333333333337</v>
      </c>
      <c r="CG79" s="72">
        <f t="shared" si="16"/>
        <v>1</v>
      </c>
    </row>
    <row r="80" spans="2:85" ht="47.25" x14ac:dyDescent="0.25">
      <c r="B80" s="99"/>
      <c r="C80" s="99"/>
      <c r="D80" s="99"/>
      <c r="E80" s="99"/>
      <c r="F80" s="100"/>
      <c r="G80" s="100"/>
      <c r="H80" s="100"/>
      <c r="I80" s="101"/>
      <c r="J80" s="99"/>
      <c r="K80" s="102" t="s">
        <v>579</v>
      </c>
      <c r="L80" s="103" t="s">
        <v>580</v>
      </c>
      <c r="M80" s="104" t="s">
        <v>78</v>
      </c>
      <c r="N80" s="105">
        <v>1</v>
      </c>
      <c r="O80" s="106" t="s">
        <v>581</v>
      </c>
      <c r="P80" s="107"/>
      <c r="Q80" s="107"/>
      <c r="R80" s="108"/>
      <c r="S80" s="108"/>
      <c r="T80" s="103" t="s">
        <v>536</v>
      </c>
      <c r="U80" s="108"/>
      <c r="V80" s="109"/>
      <c r="W80" s="110">
        <v>44942</v>
      </c>
      <c r="X80" s="110">
        <v>45275</v>
      </c>
      <c r="Y80" s="105"/>
      <c r="Z80" s="105"/>
      <c r="AA80" s="105"/>
      <c r="AB80" s="105"/>
      <c r="AC80" s="105"/>
      <c r="AD80" s="105"/>
      <c r="AE80" s="105"/>
      <c r="AF80" s="105"/>
      <c r="AG80" s="105">
        <v>1</v>
      </c>
      <c r="AH80" s="105"/>
      <c r="AI80" s="105"/>
      <c r="AJ80" s="105"/>
      <c r="AK80" s="105">
        <f t="shared" si="17"/>
        <v>1</v>
      </c>
      <c r="AL80" s="58"/>
      <c r="AM80" s="58"/>
      <c r="AN80" s="58"/>
      <c r="AO80" s="58"/>
      <c r="AP80" s="58"/>
      <c r="AQ80" s="58"/>
      <c r="AR80" s="58">
        <v>0</v>
      </c>
      <c r="AS80" s="58" t="s">
        <v>540</v>
      </c>
      <c r="AT80" s="58" t="s">
        <v>582</v>
      </c>
      <c r="AU80" s="59"/>
      <c r="AV80" s="58"/>
      <c r="AW80" s="58"/>
      <c r="AX80" s="58"/>
      <c r="AY80" s="58"/>
      <c r="AZ80" s="58"/>
      <c r="BA80" s="58"/>
      <c r="BB80" s="58">
        <v>0</v>
      </c>
      <c r="BC80" s="58" t="s">
        <v>540</v>
      </c>
      <c r="BD80" s="58" t="s">
        <v>582</v>
      </c>
      <c r="BE80" s="59"/>
      <c r="BF80" s="58"/>
      <c r="BG80" s="58"/>
      <c r="BH80" s="58"/>
      <c r="BI80" s="58"/>
      <c r="BJ80" s="58"/>
      <c r="BK80" s="58"/>
      <c r="BL80" s="58"/>
      <c r="BM80" s="58"/>
      <c r="BN80" s="58"/>
      <c r="BO80" s="59"/>
      <c r="BP80" s="58"/>
      <c r="BQ80" s="58"/>
      <c r="BR80" s="58"/>
      <c r="BS80" s="58"/>
      <c r="BT80" s="58"/>
      <c r="BU80" s="58"/>
      <c r="BV80" s="58"/>
      <c r="BW80" s="58"/>
      <c r="BX80" s="58"/>
      <c r="BY80" s="59"/>
      <c r="BZ80" s="72">
        <f t="shared" si="18"/>
        <v>0</v>
      </c>
      <c r="CA80" s="72">
        <f t="shared" si="10"/>
        <v>0</v>
      </c>
      <c r="CB80" s="72">
        <f t="shared" si="11"/>
        <v>0</v>
      </c>
      <c r="CC80" s="72">
        <f t="shared" si="12"/>
        <v>0</v>
      </c>
      <c r="CD80" s="72">
        <f t="shared" si="13"/>
        <v>0</v>
      </c>
      <c r="CE80" s="72">
        <f t="shared" si="14"/>
        <v>1</v>
      </c>
      <c r="CF80" s="72">
        <f t="shared" si="15"/>
        <v>0</v>
      </c>
      <c r="CG80" s="72">
        <f t="shared" si="16"/>
        <v>1</v>
      </c>
    </row>
    <row r="81" spans="2:85" ht="94.5" x14ac:dyDescent="0.25">
      <c r="B81" s="87" t="s">
        <v>92</v>
      </c>
      <c r="C81" s="87" t="s">
        <v>17</v>
      </c>
      <c r="D81" s="87" t="s">
        <v>45</v>
      </c>
      <c r="E81" s="87" t="s">
        <v>119</v>
      </c>
      <c r="F81" s="87" t="s">
        <v>122</v>
      </c>
      <c r="G81" s="87" t="s">
        <v>583</v>
      </c>
      <c r="H81" s="88" t="s">
        <v>584</v>
      </c>
      <c r="I81" s="89">
        <v>20</v>
      </c>
      <c r="J81" s="87" t="s">
        <v>585</v>
      </c>
      <c r="K81" s="90"/>
      <c r="L81" s="91"/>
      <c r="M81" s="92" t="s">
        <v>78</v>
      </c>
      <c r="N81" s="93">
        <v>321</v>
      </c>
      <c r="O81" s="94"/>
      <c r="P81" s="95"/>
      <c r="Q81" s="94"/>
      <c r="R81" s="94" t="s">
        <v>293</v>
      </c>
      <c r="S81" s="94" t="s">
        <v>53</v>
      </c>
      <c r="T81" s="94" t="s">
        <v>586</v>
      </c>
      <c r="U81" s="96" t="s">
        <v>91</v>
      </c>
      <c r="V81" s="97"/>
      <c r="W81" s="98">
        <v>44986</v>
      </c>
      <c r="X81" s="98">
        <v>45291</v>
      </c>
      <c r="Y81" s="93"/>
      <c r="Z81" s="93"/>
      <c r="AA81" s="93"/>
      <c r="AB81" s="93"/>
      <c r="AC81" s="93"/>
      <c r="AD81" s="93"/>
      <c r="AE81" s="93"/>
      <c r="AF81" s="93"/>
      <c r="AG81" s="93"/>
      <c r="AH81" s="93"/>
      <c r="AI81" s="93"/>
      <c r="AJ81" s="93"/>
      <c r="AK81" s="93"/>
      <c r="AL81" s="58"/>
      <c r="AM81" s="58"/>
      <c r="AN81" s="58"/>
      <c r="AO81" s="58"/>
      <c r="AP81" s="58"/>
      <c r="AQ81" s="58"/>
      <c r="AR81" s="58"/>
      <c r="AS81" s="58"/>
      <c r="AT81" s="58"/>
      <c r="AU81" s="59"/>
      <c r="AV81" s="58"/>
      <c r="AW81" s="58"/>
      <c r="AX81" s="58"/>
      <c r="AY81" s="58"/>
      <c r="AZ81" s="58"/>
      <c r="BA81" s="58"/>
      <c r="BB81" s="58"/>
      <c r="BC81" s="58"/>
      <c r="BD81" s="58"/>
      <c r="BE81" s="59"/>
      <c r="BF81" s="58"/>
      <c r="BG81" s="58"/>
      <c r="BH81" s="58"/>
      <c r="BI81" s="58"/>
      <c r="BJ81" s="58"/>
      <c r="BK81" s="58"/>
      <c r="BL81" s="58"/>
      <c r="BM81" s="58"/>
      <c r="BN81" s="58"/>
      <c r="BO81" s="59"/>
      <c r="BP81" s="58"/>
      <c r="BQ81" s="58"/>
      <c r="BR81" s="58"/>
      <c r="BS81" s="58"/>
      <c r="BT81" s="58"/>
      <c r="BU81" s="58"/>
      <c r="BV81" s="58"/>
      <c r="BW81" s="58"/>
      <c r="BX81" s="58"/>
      <c r="BY81" s="59"/>
      <c r="BZ81" s="72" t="str">
        <f t="shared" si="18"/>
        <v xml:space="preserve"> </v>
      </c>
      <c r="CA81" s="72" t="str">
        <f t="shared" si="10"/>
        <v xml:space="preserve"> </v>
      </c>
      <c r="CB81" s="72" t="str">
        <f t="shared" si="11"/>
        <v xml:space="preserve"> </v>
      </c>
      <c r="CC81" s="72" t="str">
        <f t="shared" si="12"/>
        <v xml:space="preserve"> </v>
      </c>
      <c r="CD81" s="72" t="str">
        <f t="shared" si="13"/>
        <v xml:space="preserve"> </v>
      </c>
      <c r="CE81" s="72" t="str">
        <f t="shared" si="14"/>
        <v xml:space="preserve"> </v>
      </c>
      <c r="CF81" s="72" t="str">
        <f t="shared" si="15"/>
        <v xml:space="preserve"> </v>
      </c>
      <c r="CG81" s="72" t="str">
        <f t="shared" si="16"/>
        <v xml:space="preserve"> </v>
      </c>
    </row>
    <row r="82" spans="2:85" ht="47.25" x14ac:dyDescent="0.25">
      <c r="B82" s="99"/>
      <c r="C82" s="99"/>
      <c r="D82" s="99"/>
      <c r="E82" s="99"/>
      <c r="F82" s="100"/>
      <c r="G82" s="100"/>
      <c r="H82" s="100"/>
      <c r="I82" s="101"/>
      <c r="J82" s="99"/>
      <c r="K82" s="102" t="s">
        <v>587</v>
      </c>
      <c r="L82" s="103" t="s">
        <v>588</v>
      </c>
      <c r="M82" s="104" t="s">
        <v>78</v>
      </c>
      <c r="N82" s="105">
        <v>70</v>
      </c>
      <c r="O82" s="106" t="s">
        <v>589</v>
      </c>
      <c r="P82" s="107"/>
      <c r="Q82" s="107"/>
      <c r="R82" s="108"/>
      <c r="S82" s="108"/>
      <c r="T82" s="103" t="s">
        <v>586</v>
      </c>
      <c r="U82" s="108"/>
      <c r="V82" s="109"/>
      <c r="W82" s="110">
        <v>44986</v>
      </c>
      <c r="X82" s="110">
        <v>45291</v>
      </c>
      <c r="Y82" s="105"/>
      <c r="Z82" s="105"/>
      <c r="AA82" s="105">
        <v>15</v>
      </c>
      <c r="AB82" s="105"/>
      <c r="AC82" s="105"/>
      <c r="AD82" s="105">
        <v>15</v>
      </c>
      <c r="AE82" s="105"/>
      <c r="AF82" s="105"/>
      <c r="AG82" s="105">
        <v>20</v>
      </c>
      <c r="AH82" s="105"/>
      <c r="AI82" s="105"/>
      <c r="AJ82" s="105">
        <v>20</v>
      </c>
      <c r="AK82" s="105">
        <f t="shared" ref="AK82:AK89" si="19">SUM(Y82:AJ82)</f>
        <v>70</v>
      </c>
      <c r="AL82" s="58"/>
      <c r="AM82" s="58"/>
      <c r="AN82" s="58"/>
      <c r="AO82" s="58"/>
      <c r="AP82" s="58"/>
      <c r="AQ82" s="58"/>
      <c r="AR82" s="58">
        <v>15</v>
      </c>
      <c r="AS82" s="58" t="s">
        <v>590</v>
      </c>
      <c r="AT82" s="58"/>
      <c r="AU82" s="59" t="s">
        <v>251</v>
      </c>
      <c r="AV82" s="58"/>
      <c r="AW82" s="58"/>
      <c r="AX82" s="58"/>
      <c r="AY82" s="58"/>
      <c r="AZ82" s="58"/>
      <c r="BA82" s="58"/>
      <c r="BB82" s="58">
        <v>15</v>
      </c>
      <c r="BC82" s="58" t="s">
        <v>590</v>
      </c>
      <c r="BD82" s="58"/>
      <c r="BE82" s="59" t="s">
        <v>255</v>
      </c>
      <c r="BF82" s="58"/>
      <c r="BG82" s="58"/>
      <c r="BH82" s="58"/>
      <c r="BI82" s="58"/>
      <c r="BJ82" s="58"/>
      <c r="BK82" s="58"/>
      <c r="BL82" s="58"/>
      <c r="BM82" s="58"/>
      <c r="BN82" s="58"/>
      <c r="BO82" s="59"/>
      <c r="BP82" s="58"/>
      <c r="BQ82" s="58"/>
      <c r="BR82" s="58"/>
      <c r="BS82" s="58"/>
      <c r="BT82" s="58"/>
      <c r="BU82" s="58"/>
      <c r="BV82" s="58"/>
      <c r="BW82" s="58"/>
      <c r="BX82" s="58"/>
      <c r="BY82" s="59"/>
      <c r="BZ82" s="72">
        <f t="shared" si="18"/>
        <v>0.21428571428571427</v>
      </c>
      <c r="CA82" s="72">
        <f>IFERROR((SUM(Y82:AA82))/AK82," ")</f>
        <v>0.21428571428571427</v>
      </c>
      <c r="CB82" s="72">
        <f t="shared" si="11"/>
        <v>0.42857142857142855</v>
      </c>
      <c r="CC82" s="72">
        <f t="shared" si="12"/>
        <v>0.42857142857142855</v>
      </c>
      <c r="CD82" s="72">
        <f t="shared" si="13"/>
        <v>0.42857142857142855</v>
      </c>
      <c r="CE82" s="72">
        <f t="shared" si="14"/>
        <v>0.7142857142857143</v>
      </c>
      <c r="CF82" s="72">
        <f t="shared" si="15"/>
        <v>0.42857142857142855</v>
      </c>
      <c r="CG82" s="72">
        <f t="shared" si="16"/>
        <v>1</v>
      </c>
    </row>
    <row r="83" spans="2:85" ht="47.25" x14ac:dyDescent="0.25">
      <c r="B83" s="99"/>
      <c r="C83" s="99"/>
      <c r="D83" s="99"/>
      <c r="E83" s="99"/>
      <c r="F83" s="100"/>
      <c r="G83" s="100"/>
      <c r="H83" s="100"/>
      <c r="I83" s="101"/>
      <c r="J83" s="99"/>
      <c r="K83" s="102" t="s">
        <v>591</v>
      </c>
      <c r="L83" s="103" t="s">
        <v>592</v>
      </c>
      <c r="M83" s="104" t="s">
        <v>78</v>
      </c>
      <c r="N83" s="105">
        <v>70</v>
      </c>
      <c r="O83" s="106" t="s">
        <v>589</v>
      </c>
      <c r="P83" s="107"/>
      <c r="Q83" s="107"/>
      <c r="R83" s="108"/>
      <c r="S83" s="108"/>
      <c r="T83" s="103" t="s">
        <v>586</v>
      </c>
      <c r="U83" s="108"/>
      <c r="V83" s="109"/>
      <c r="W83" s="110">
        <v>44986</v>
      </c>
      <c r="X83" s="110">
        <v>45291</v>
      </c>
      <c r="Y83" s="105"/>
      <c r="Z83" s="105"/>
      <c r="AA83" s="105">
        <v>15</v>
      </c>
      <c r="AB83" s="105"/>
      <c r="AC83" s="105"/>
      <c r="AD83" s="105">
        <v>15</v>
      </c>
      <c r="AE83" s="105"/>
      <c r="AF83" s="105"/>
      <c r="AG83" s="105">
        <v>20</v>
      </c>
      <c r="AH83" s="105"/>
      <c r="AI83" s="105"/>
      <c r="AJ83" s="105">
        <v>20</v>
      </c>
      <c r="AK83" s="105">
        <f t="shared" si="19"/>
        <v>70</v>
      </c>
      <c r="AL83" s="58"/>
      <c r="AM83" s="58"/>
      <c r="AN83" s="58"/>
      <c r="AO83" s="58"/>
      <c r="AP83" s="58"/>
      <c r="AQ83" s="58"/>
      <c r="AR83" s="58">
        <v>15</v>
      </c>
      <c r="AS83" s="58" t="s">
        <v>590</v>
      </c>
      <c r="AT83" s="58"/>
      <c r="AU83" s="59" t="s">
        <v>251</v>
      </c>
      <c r="AV83" s="58"/>
      <c r="AW83" s="58"/>
      <c r="AX83" s="58"/>
      <c r="AY83" s="58"/>
      <c r="AZ83" s="58"/>
      <c r="BA83" s="58"/>
      <c r="BB83" s="58">
        <v>15</v>
      </c>
      <c r="BC83" s="58" t="s">
        <v>590</v>
      </c>
      <c r="BD83" s="58"/>
      <c r="BE83" s="59" t="s">
        <v>255</v>
      </c>
      <c r="BF83" s="58"/>
      <c r="BG83" s="58"/>
      <c r="BH83" s="58"/>
      <c r="BI83" s="58"/>
      <c r="BJ83" s="58"/>
      <c r="BK83" s="58"/>
      <c r="BL83" s="58"/>
      <c r="BM83" s="58"/>
      <c r="BN83" s="58"/>
      <c r="BO83" s="59"/>
      <c r="BP83" s="58"/>
      <c r="BQ83" s="58"/>
      <c r="BR83" s="58"/>
      <c r="BS83" s="58"/>
      <c r="BT83" s="58"/>
      <c r="BU83" s="58"/>
      <c r="BV83" s="58"/>
      <c r="BW83" s="58"/>
      <c r="BX83" s="58"/>
      <c r="BY83" s="59"/>
      <c r="BZ83" s="72">
        <f t="shared" si="18"/>
        <v>0.21428571428571427</v>
      </c>
      <c r="CA83" s="72">
        <f t="shared" si="10"/>
        <v>0.21428571428571427</v>
      </c>
      <c r="CB83" s="72">
        <f t="shared" si="11"/>
        <v>0.42857142857142855</v>
      </c>
      <c r="CC83" s="72">
        <f t="shared" si="12"/>
        <v>0.42857142857142855</v>
      </c>
      <c r="CD83" s="72">
        <f t="shared" si="13"/>
        <v>0.42857142857142855</v>
      </c>
      <c r="CE83" s="72">
        <f t="shared" si="14"/>
        <v>0.7142857142857143</v>
      </c>
      <c r="CF83" s="72">
        <f t="shared" si="15"/>
        <v>0.42857142857142855</v>
      </c>
      <c r="CG83" s="72">
        <f t="shared" si="16"/>
        <v>1</v>
      </c>
    </row>
    <row r="84" spans="2:85" ht="63" x14ac:dyDescent="0.25">
      <c r="B84" s="99"/>
      <c r="C84" s="99"/>
      <c r="D84" s="99"/>
      <c r="E84" s="99"/>
      <c r="F84" s="100"/>
      <c r="G84" s="100"/>
      <c r="H84" s="100"/>
      <c r="I84" s="101"/>
      <c r="J84" s="99"/>
      <c r="K84" s="102" t="s">
        <v>593</v>
      </c>
      <c r="L84" s="103" t="s">
        <v>594</v>
      </c>
      <c r="M84" s="104" t="s">
        <v>78</v>
      </c>
      <c r="N84" s="105">
        <v>60</v>
      </c>
      <c r="O84" s="106" t="s">
        <v>595</v>
      </c>
      <c r="P84" s="107"/>
      <c r="Q84" s="107"/>
      <c r="R84" s="108"/>
      <c r="S84" s="108"/>
      <c r="T84" s="103" t="s">
        <v>586</v>
      </c>
      <c r="U84" s="108"/>
      <c r="V84" s="109"/>
      <c r="W84" s="110">
        <v>44986</v>
      </c>
      <c r="X84" s="110">
        <v>45291</v>
      </c>
      <c r="Y84" s="105"/>
      <c r="Z84" s="105"/>
      <c r="AA84" s="105">
        <v>10</v>
      </c>
      <c r="AB84" s="105"/>
      <c r="AC84" s="105"/>
      <c r="AD84" s="105">
        <v>15</v>
      </c>
      <c r="AE84" s="105"/>
      <c r="AF84" s="105"/>
      <c r="AG84" s="105">
        <v>15</v>
      </c>
      <c r="AH84" s="105"/>
      <c r="AI84" s="105"/>
      <c r="AJ84" s="105">
        <v>20</v>
      </c>
      <c r="AK84" s="105">
        <f t="shared" si="19"/>
        <v>60</v>
      </c>
      <c r="AL84" s="58"/>
      <c r="AM84" s="58"/>
      <c r="AN84" s="58"/>
      <c r="AO84" s="58"/>
      <c r="AP84" s="58"/>
      <c r="AQ84" s="58"/>
      <c r="AR84" s="58">
        <v>10</v>
      </c>
      <c r="AS84" s="58" t="s">
        <v>590</v>
      </c>
      <c r="AT84" s="58"/>
      <c r="AU84" s="59" t="s">
        <v>251</v>
      </c>
      <c r="AV84" s="58"/>
      <c r="AW84" s="58"/>
      <c r="AX84" s="58"/>
      <c r="AY84" s="58"/>
      <c r="AZ84" s="58"/>
      <c r="BA84" s="58"/>
      <c r="BB84" s="58">
        <v>10</v>
      </c>
      <c r="BC84" s="58" t="s">
        <v>590</v>
      </c>
      <c r="BD84" s="58"/>
      <c r="BE84" s="59" t="s">
        <v>255</v>
      </c>
      <c r="BF84" s="58"/>
      <c r="BG84" s="58"/>
      <c r="BH84" s="58"/>
      <c r="BI84" s="58"/>
      <c r="BJ84" s="58"/>
      <c r="BK84" s="58"/>
      <c r="BL84" s="58"/>
      <c r="BM84" s="58"/>
      <c r="BN84" s="58"/>
      <c r="BO84" s="59"/>
      <c r="BP84" s="58"/>
      <c r="BQ84" s="58"/>
      <c r="BR84" s="58"/>
      <c r="BS84" s="58"/>
      <c r="BT84" s="58"/>
      <c r="BU84" s="58"/>
      <c r="BV84" s="58"/>
      <c r="BW84" s="58"/>
      <c r="BX84" s="58"/>
      <c r="BY84" s="59"/>
      <c r="BZ84" s="72">
        <f t="shared" si="18"/>
        <v>0.16666666666666666</v>
      </c>
      <c r="CA84" s="72">
        <f t="shared" si="10"/>
        <v>0.16666666666666666</v>
      </c>
      <c r="CB84" s="72">
        <f t="shared" si="11"/>
        <v>0.33333333333333331</v>
      </c>
      <c r="CC84" s="72">
        <f t="shared" si="12"/>
        <v>0.41666666666666669</v>
      </c>
      <c r="CD84" s="72">
        <f t="shared" si="13"/>
        <v>0.33333333333333331</v>
      </c>
      <c r="CE84" s="72">
        <f t="shared" si="14"/>
        <v>0.66666666666666663</v>
      </c>
      <c r="CF84" s="72">
        <f t="shared" si="15"/>
        <v>0.33333333333333331</v>
      </c>
      <c r="CG84" s="72">
        <f t="shared" si="16"/>
        <v>1</v>
      </c>
    </row>
    <row r="85" spans="2:85" ht="78.75" x14ac:dyDescent="0.25">
      <c r="B85" s="99"/>
      <c r="C85" s="99"/>
      <c r="D85" s="99"/>
      <c r="E85" s="99"/>
      <c r="F85" s="100"/>
      <c r="G85" s="100"/>
      <c r="H85" s="100"/>
      <c r="I85" s="101"/>
      <c r="J85" s="99"/>
      <c r="K85" s="102" t="s">
        <v>596</v>
      </c>
      <c r="L85" s="103" t="s">
        <v>597</v>
      </c>
      <c r="M85" s="104" t="s">
        <v>78</v>
      </c>
      <c r="N85" s="105">
        <v>70</v>
      </c>
      <c r="O85" s="106" t="s">
        <v>598</v>
      </c>
      <c r="P85" s="107"/>
      <c r="Q85" s="107"/>
      <c r="R85" s="108"/>
      <c r="S85" s="108"/>
      <c r="T85" s="103" t="s">
        <v>586</v>
      </c>
      <c r="U85" s="108"/>
      <c r="V85" s="109"/>
      <c r="W85" s="110">
        <v>44986</v>
      </c>
      <c r="X85" s="110">
        <v>45291</v>
      </c>
      <c r="Y85" s="105"/>
      <c r="Z85" s="105"/>
      <c r="AA85" s="105">
        <v>15</v>
      </c>
      <c r="AB85" s="105"/>
      <c r="AC85" s="105"/>
      <c r="AD85" s="105">
        <v>15</v>
      </c>
      <c r="AE85" s="105"/>
      <c r="AF85" s="105"/>
      <c r="AG85" s="105">
        <v>20</v>
      </c>
      <c r="AH85" s="105"/>
      <c r="AI85" s="105"/>
      <c r="AJ85" s="105">
        <v>20</v>
      </c>
      <c r="AK85" s="105">
        <f t="shared" si="19"/>
        <v>70</v>
      </c>
      <c r="AL85" s="58"/>
      <c r="AM85" s="58"/>
      <c r="AN85" s="58"/>
      <c r="AO85" s="58"/>
      <c r="AP85" s="58"/>
      <c r="AQ85" s="58"/>
      <c r="AR85" s="58">
        <v>15</v>
      </c>
      <c r="AS85" s="58" t="s">
        <v>590</v>
      </c>
      <c r="AT85" s="58"/>
      <c r="AU85" s="59" t="s">
        <v>251</v>
      </c>
      <c r="AV85" s="58"/>
      <c r="AW85" s="58"/>
      <c r="AX85" s="58"/>
      <c r="AY85" s="58"/>
      <c r="AZ85" s="58"/>
      <c r="BA85" s="58"/>
      <c r="BB85" s="58">
        <v>15</v>
      </c>
      <c r="BC85" s="58" t="s">
        <v>590</v>
      </c>
      <c r="BD85" s="58"/>
      <c r="BE85" s="59" t="s">
        <v>255</v>
      </c>
      <c r="BF85" s="58"/>
      <c r="BG85" s="58"/>
      <c r="BH85" s="58"/>
      <c r="BI85" s="58"/>
      <c r="BJ85" s="58"/>
      <c r="BK85" s="58"/>
      <c r="BL85" s="58"/>
      <c r="BM85" s="58"/>
      <c r="BN85" s="58"/>
      <c r="BO85" s="59"/>
      <c r="BP85" s="58"/>
      <c r="BQ85" s="58"/>
      <c r="BR85" s="58"/>
      <c r="BS85" s="58"/>
      <c r="BT85" s="58"/>
      <c r="BU85" s="58"/>
      <c r="BV85" s="58"/>
      <c r="BW85" s="58"/>
      <c r="BX85" s="58"/>
      <c r="BY85" s="59"/>
      <c r="BZ85" s="72">
        <f t="shared" si="18"/>
        <v>0.21428571428571427</v>
      </c>
      <c r="CA85" s="72">
        <f t="shared" si="10"/>
        <v>0.21428571428571427</v>
      </c>
      <c r="CB85" s="72">
        <f t="shared" si="11"/>
        <v>0.42857142857142855</v>
      </c>
      <c r="CC85" s="72">
        <f t="shared" si="12"/>
        <v>0.42857142857142855</v>
      </c>
      <c r="CD85" s="72">
        <f t="shared" si="13"/>
        <v>0.42857142857142855</v>
      </c>
      <c r="CE85" s="72">
        <f t="shared" si="14"/>
        <v>0.7142857142857143</v>
      </c>
      <c r="CF85" s="72">
        <f t="shared" si="15"/>
        <v>0.42857142857142855</v>
      </c>
      <c r="CG85" s="72">
        <f t="shared" si="16"/>
        <v>1</v>
      </c>
    </row>
    <row r="86" spans="2:85" ht="47.25" x14ac:dyDescent="0.25">
      <c r="B86" s="99"/>
      <c r="C86" s="99"/>
      <c r="D86" s="99"/>
      <c r="E86" s="99"/>
      <c r="F86" s="100"/>
      <c r="G86" s="100"/>
      <c r="H86" s="100"/>
      <c r="I86" s="101"/>
      <c r="J86" s="99"/>
      <c r="K86" s="102" t="s">
        <v>599</v>
      </c>
      <c r="L86" s="103" t="s">
        <v>600</v>
      </c>
      <c r="M86" s="104" t="s">
        <v>78</v>
      </c>
      <c r="N86" s="105">
        <v>2</v>
      </c>
      <c r="O86" s="106" t="s">
        <v>601</v>
      </c>
      <c r="P86" s="107"/>
      <c r="Q86" s="107"/>
      <c r="R86" s="108"/>
      <c r="S86" s="108"/>
      <c r="T86" s="103" t="s">
        <v>586</v>
      </c>
      <c r="U86" s="108"/>
      <c r="V86" s="109"/>
      <c r="W86" s="110">
        <v>44986</v>
      </c>
      <c r="X86" s="110">
        <v>45291</v>
      </c>
      <c r="Y86" s="105"/>
      <c r="Z86" s="105"/>
      <c r="AA86" s="105"/>
      <c r="AB86" s="105"/>
      <c r="AC86" s="105"/>
      <c r="AD86" s="105"/>
      <c r="AE86" s="105">
        <v>1</v>
      </c>
      <c r="AF86" s="105"/>
      <c r="AG86" s="105"/>
      <c r="AH86" s="105"/>
      <c r="AI86" s="105"/>
      <c r="AJ86" s="105">
        <v>1</v>
      </c>
      <c r="AK86" s="105">
        <f t="shared" si="19"/>
        <v>2</v>
      </c>
      <c r="AL86" s="58"/>
      <c r="AM86" s="58"/>
      <c r="AN86" s="58"/>
      <c r="AO86" s="58"/>
      <c r="AP86" s="58"/>
      <c r="AQ86" s="58"/>
      <c r="AR86" s="58"/>
      <c r="AS86" s="58"/>
      <c r="AT86" s="58"/>
      <c r="AU86" s="59"/>
      <c r="AV86" s="58"/>
      <c r="AW86" s="58"/>
      <c r="AX86" s="58"/>
      <c r="AY86" s="58">
        <v>1</v>
      </c>
      <c r="AZ86" s="58"/>
      <c r="BA86" s="58"/>
      <c r="BB86" s="58"/>
      <c r="BC86" s="58"/>
      <c r="BD86" s="58"/>
      <c r="BE86" s="59"/>
      <c r="BF86" s="58"/>
      <c r="BG86" s="58"/>
      <c r="BH86" s="58"/>
      <c r="BI86" s="58"/>
      <c r="BJ86" s="58"/>
      <c r="BK86" s="58"/>
      <c r="BL86" s="58"/>
      <c r="BM86" s="58"/>
      <c r="BN86" s="58"/>
      <c r="BO86" s="59"/>
      <c r="BP86" s="58"/>
      <c r="BQ86" s="58"/>
      <c r="BR86" s="58"/>
      <c r="BS86" s="58"/>
      <c r="BT86" s="58"/>
      <c r="BU86" s="58"/>
      <c r="BV86" s="58"/>
      <c r="BW86" s="58"/>
      <c r="BX86" s="58"/>
      <c r="BY86" s="59"/>
      <c r="BZ86" s="72">
        <f t="shared" si="18"/>
        <v>0</v>
      </c>
      <c r="CA86" s="72">
        <f t="shared" si="10"/>
        <v>0</v>
      </c>
      <c r="CB86" s="72">
        <f t="shared" si="11"/>
        <v>0.5</v>
      </c>
      <c r="CC86" s="72">
        <f t="shared" si="12"/>
        <v>0</v>
      </c>
      <c r="CD86" s="72">
        <f t="shared" si="13"/>
        <v>0.5</v>
      </c>
      <c r="CE86" s="72">
        <f t="shared" si="14"/>
        <v>0.5</v>
      </c>
      <c r="CF86" s="72">
        <f t="shared" si="15"/>
        <v>0.5</v>
      </c>
      <c r="CG86" s="72">
        <f t="shared" si="16"/>
        <v>1</v>
      </c>
    </row>
    <row r="87" spans="2:85" ht="47.25" x14ac:dyDescent="0.25">
      <c r="B87" s="99"/>
      <c r="C87" s="99"/>
      <c r="D87" s="99"/>
      <c r="E87" s="99"/>
      <c r="F87" s="100"/>
      <c r="G87" s="100"/>
      <c r="H87" s="100"/>
      <c r="I87" s="101"/>
      <c r="J87" s="99"/>
      <c r="K87" s="102" t="s">
        <v>602</v>
      </c>
      <c r="L87" s="103" t="s">
        <v>603</v>
      </c>
      <c r="M87" s="104" t="s">
        <v>78</v>
      </c>
      <c r="N87" s="105">
        <v>4</v>
      </c>
      <c r="O87" s="106" t="s">
        <v>604</v>
      </c>
      <c r="P87" s="107"/>
      <c r="Q87" s="107"/>
      <c r="R87" s="108"/>
      <c r="S87" s="108"/>
      <c r="T87" s="103" t="s">
        <v>586</v>
      </c>
      <c r="U87" s="108"/>
      <c r="V87" s="109"/>
      <c r="W87" s="110">
        <v>44986</v>
      </c>
      <c r="X87" s="110">
        <v>45291</v>
      </c>
      <c r="Y87" s="105"/>
      <c r="Z87" s="105"/>
      <c r="AA87" s="105">
        <v>1</v>
      </c>
      <c r="AB87" s="105"/>
      <c r="AC87" s="105"/>
      <c r="AD87" s="105">
        <v>1</v>
      </c>
      <c r="AE87" s="105"/>
      <c r="AF87" s="105"/>
      <c r="AG87" s="105">
        <v>1</v>
      </c>
      <c r="AH87" s="105"/>
      <c r="AI87" s="105"/>
      <c r="AJ87" s="105">
        <v>1</v>
      </c>
      <c r="AK87" s="105">
        <f t="shared" si="19"/>
        <v>4</v>
      </c>
      <c r="AL87" s="58"/>
      <c r="AM87" s="58"/>
      <c r="AN87" s="58"/>
      <c r="AO87" s="58"/>
      <c r="AP87" s="58"/>
      <c r="AQ87" s="58"/>
      <c r="AR87" s="58">
        <v>0</v>
      </c>
      <c r="AS87" s="58"/>
      <c r="AT87" s="58"/>
      <c r="AU87" s="59" t="s">
        <v>328</v>
      </c>
      <c r="AV87" s="58"/>
      <c r="AW87" s="58"/>
      <c r="AX87" s="58"/>
      <c r="AY87" s="58"/>
      <c r="AZ87" s="58"/>
      <c r="BA87" s="58"/>
      <c r="BB87" s="58">
        <v>2</v>
      </c>
      <c r="BC87" s="58" t="s">
        <v>605</v>
      </c>
      <c r="BD87" s="58"/>
      <c r="BE87" s="59" t="s">
        <v>255</v>
      </c>
      <c r="BF87" s="58"/>
      <c r="BG87" s="58"/>
      <c r="BH87" s="58"/>
      <c r="BI87" s="58"/>
      <c r="BJ87" s="58"/>
      <c r="BK87" s="58"/>
      <c r="BL87" s="58"/>
      <c r="BM87" s="58"/>
      <c r="BN87" s="58"/>
      <c r="BO87" s="59"/>
      <c r="BP87" s="58"/>
      <c r="BQ87" s="58"/>
      <c r="BR87" s="58"/>
      <c r="BS87" s="58"/>
      <c r="BT87" s="58"/>
      <c r="BU87" s="58"/>
      <c r="BV87" s="58"/>
      <c r="BW87" s="58"/>
      <c r="BX87" s="58"/>
      <c r="BY87" s="59"/>
      <c r="BZ87" s="72">
        <f t="shared" si="18"/>
        <v>0</v>
      </c>
      <c r="CA87" s="72">
        <f t="shared" si="10"/>
        <v>0.25</v>
      </c>
      <c r="CB87" s="72">
        <f t="shared" si="11"/>
        <v>0.5</v>
      </c>
      <c r="CC87" s="72">
        <f t="shared" si="12"/>
        <v>0.5</v>
      </c>
      <c r="CD87" s="72">
        <f t="shared" si="13"/>
        <v>0.5</v>
      </c>
      <c r="CE87" s="72">
        <f t="shared" si="14"/>
        <v>0.75</v>
      </c>
      <c r="CF87" s="72">
        <f t="shared" si="15"/>
        <v>0.5</v>
      </c>
      <c r="CG87" s="72">
        <f t="shared" si="16"/>
        <v>1</v>
      </c>
    </row>
    <row r="88" spans="2:85" ht="47.25" x14ac:dyDescent="0.25">
      <c r="B88" s="99"/>
      <c r="C88" s="99"/>
      <c r="D88" s="99"/>
      <c r="E88" s="99"/>
      <c r="F88" s="100"/>
      <c r="G88" s="100"/>
      <c r="H88" s="100"/>
      <c r="I88" s="101"/>
      <c r="J88" s="99"/>
      <c r="K88" s="102" t="s">
        <v>606</v>
      </c>
      <c r="L88" s="103" t="s">
        <v>607</v>
      </c>
      <c r="M88" s="104" t="s">
        <v>78</v>
      </c>
      <c r="N88" s="105">
        <v>20</v>
      </c>
      <c r="O88" s="106" t="s">
        <v>608</v>
      </c>
      <c r="P88" s="107"/>
      <c r="Q88" s="107"/>
      <c r="R88" s="108"/>
      <c r="S88" s="108"/>
      <c r="T88" s="103" t="s">
        <v>586</v>
      </c>
      <c r="U88" s="108"/>
      <c r="V88" s="109"/>
      <c r="W88" s="110">
        <v>45078</v>
      </c>
      <c r="X88" s="110">
        <v>45291</v>
      </c>
      <c r="Y88" s="105"/>
      <c r="Z88" s="105"/>
      <c r="AA88" s="105"/>
      <c r="AB88" s="105"/>
      <c r="AC88" s="105"/>
      <c r="AD88" s="105">
        <v>10</v>
      </c>
      <c r="AE88" s="105"/>
      <c r="AF88" s="105"/>
      <c r="AG88" s="105"/>
      <c r="AH88" s="105"/>
      <c r="AI88" s="105"/>
      <c r="AJ88" s="105">
        <v>10</v>
      </c>
      <c r="AK88" s="105">
        <f t="shared" si="19"/>
        <v>20</v>
      </c>
      <c r="AL88" s="58"/>
      <c r="AM88" s="58"/>
      <c r="AN88" s="58"/>
      <c r="AO88" s="58"/>
      <c r="AP88" s="58"/>
      <c r="AQ88" s="58"/>
      <c r="AR88" s="58"/>
      <c r="AS88" s="58"/>
      <c r="AT88" s="58"/>
      <c r="AU88" s="59"/>
      <c r="AV88" s="58"/>
      <c r="AW88" s="58"/>
      <c r="AX88" s="58"/>
      <c r="AY88" s="58"/>
      <c r="AZ88" s="58"/>
      <c r="BA88" s="58"/>
      <c r="BB88" s="58">
        <v>0</v>
      </c>
      <c r="BC88" s="58"/>
      <c r="BD88" s="58"/>
      <c r="BE88" s="59" t="s">
        <v>328</v>
      </c>
      <c r="BF88" s="58"/>
      <c r="BG88" s="58"/>
      <c r="BH88" s="58"/>
      <c r="BI88" s="58"/>
      <c r="BJ88" s="58"/>
      <c r="BK88" s="58"/>
      <c r="BL88" s="58"/>
      <c r="BM88" s="58"/>
      <c r="BN88" s="58"/>
      <c r="BO88" s="59"/>
      <c r="BP88" s="58"/>
      <c r="BQ88" s="58"/>
      <c r="BR88" s="58"/>
      <c r="BS88" s="58"/>
      <c r="BT88" s="58"/>
      <c r="BU88" s="58"/>
      <c r="BV88" s="58"/>
      <c r="BW88" s="58"/>
      <c r="BX88" s="58"/>
      <c r="BY88" s="59"/>
      <c r="BZ88" s="72">
        <f t="shared" si="18"/>
        <v>0</v>
      </c>
      <c r="CA88" s="72">
        <f t="shared" si="10"/>
        <v>0</v>
      </c>
      <c r="CB88" s="72">
        <f t="shared" si="11"/>
        <v>0</v>
      </c>
      <c r="CC88" s="72">
        <f t="shared" si="12"/>
        <v>0.5</v>
      </c>
      <c r="CD88" s="72">
        <f t="shared" si="13"/>
        <v>0</v>
      </c>
      <c r="CE88" s="72">
        <f t="shared" si="14"/>
        <v>0.5</v>
      </c>
      <c r="CF88" s="72">
        <f t="shared" si="15"/>
        <v>0</v>
      </c>
      <c r="CG88" s="72">
        <f t="shared" si="16"/>
        <v>1</v>
      </c>
    </row>
    <row r="89" spans="2:85" ht="47.25" x14ac:dyDescent="0.25">
      <c r="B89" s="99"/>
      <c r="C89" s="99"/>
      <c r="D89" s="99"/>
      <c r="E89" s="99"/>
      <c r="F89" s="100"/>
      <c r="G89" s="100"/>
      <c r="H89" s="100"/>
      <c r="I89" s="101"/>
      <c r="J89" s="99"/>
      <c r="K89" s="102" t="s">
        <v>609</v>
      </c>
      <c r="L89" s="103" t="s">
        <v>610</v>
      </c>
      <c r="M89" s="104" t="s">
        <v>78</v>
      </c>
      <c r="N89" s="105">
        <v>25</v>
      </c>
      <c r="O89" s="106" t="s">
        <v>611</v>
      </c>
      <c r="P89" s="107"/>
      <c r="Q89" s="107"/>
      <c r="R89" s="108"/>
      <c r="S89" s="108"/>
      <c r="T89" s="103" t="s">
        <v>586</v>
      </c>
      <c r="U89" s="108"/>
      <c r="V89" s="109"/>
      <c r="W89" s="110">
        <v>45078</v>
      </c>
      <c r="X89" s="110">
        <v>45291</v>
      </c>
      <c r="Y89" s="105"/>
      <c r="Z89" s="105"/>
      <c r="AA89" s="105"/>
      <c r="AB89" s="105"/>
      <c r="AC89" s="105"/>
      <c r="AD89" s="105">
        <v>12</v>
      </c>
      <c r="AE89" s="105"/>
      <c r="AF89" s="105"/>
      <c r="AG89" s="105"/>
      <c r="AH89" s="105"/>
      <c r="AI89" s="105"/>
      <c r="AJ89" s="105">
        <v>13</v>
      </c>
      <c r="AK89" s="105">
        <f t="shared" si="19"/>
        <v>25</v>
      </c>
      <c r="AL89" s="58"/>
      <c r="AM89" s="58"/>
      <c r="AN89" s="58"/>
      <c r="AO89" s="58"/>
      <c r="AP89" s="58"/>
      <c r="AQ89" s="58"/>
      <c r="AR89" s="58"/>
      <c r="AS89" s="58"/>
      <c r="AT89" s="58"/>
      <c r="AU89" s="59"/>
      <c r="AV89" s="58"/>
      <c r="AW89" s="58"/>
      <c r="AX89" s="58"/>
      <c r="AY89" s="58"/>
      <c r="AZ89" s="58"/>
      <c r="BA89" s="58"/>
      <c r="BB89" s="58">
        <v>12</v>
      </c>
      <c r="BC89" s="58" t="s">
        <v>590</v>
      </c>
      <c r="BD89" s="58"/>
      <c r="BE89" s="59" t="s">
        <v>255</v>
      </c>
      <c r="BF89" s="58"/>
      <c r="BG89" s="58"/>
      <c r="BH89" s="58"/>
      <c r="BI89" s="58"/>
      <c r="BJ89" s="58"/>
      <c r="BK89" s="58"/>
      <c r="BL89" s="58"/>
      <c r="BM89" s="58"/>
      <c r="BN89" s="58"/>
      <c r="BO89" s="59"/>
      <c r="BP89" s="58"/>
      <c r="BQ89" s="58"/>
      <c r="BR89" s="58"/>
      <c r="BS89" s="58"/>
      <c r="BT89" s="58"/>
      <c r="BU89" s="58"/>
      <c r="BV89" s="58"/>
      <c r="BW89" s="58"/>
      <c r="BX89" s="58"/>
      <c r="BY89" s="59"/>
      <c r="BZ89" s="72">
        <f t="shared" si="18"/>
        <v>0</v>
      </c>
      <c r="CA89" s="72">
        <f t="shared" si="10"/>
        <v>0</v>
      </c>
      <c r="CB89" s="72">
        <f t="shared" si="11"/>
        <v>0.48</v>
      </c>
      <c r="CC89" s="72">
        <f t="shared" si="12"/>
        <v>0.48</v>
      </c>
      <c r="CD89" s="72">
        <f t="shared" si="13"/>
        <v>0.48</v>
      </c>
      <c r="CE89" s="72">
        <f t="shared" si="14"/>
        <v>0.48</v>
      </c>
      <c r="CF89" s="72">
        <f t="shared" si="15"/>
        <v>0.48</v>
      </c>
      <c r="CG89" s="72">
        <f t="shared" si="16"/>
        <v>1</v>
      </c>
    </row>
    <row r="90" spans="2:85" ht="78.75" x14ac:dyDescent="0.25">
      <c r="B90" s="87" t="s">
        <v>75</v>
      </c>
      <c r="C90" s="87" t="s">
        <v>31</v>
      </c>
      <c r="D90" s="87" t="s">
        <v>31</v>
      </c>
      <c r="E90" s="87" t="s">
        <v>105</v>
      </c>
      <c r="F90" s="87" t="s">
        <v>82</v>
      </c>
      <c r="G90" s="87" t="s">
        <v>270</v>
      </c>
      <c r="H90" s="88" t="s">
        <v>612</v>
      </c>
      <c r="I90" s="89">
        <v>21</v>
      </c>
      <c r="J90" s="87" t="s">
        <v>613</v>
      </c>
      <c r="K90" s="90"/>
      <c r="L90" s="91"/>
      <c r="M90" s="92" t="s">
        <v>78</v>
      </c>
      <c r="N90" s="93">
        <v>4</v>
      </c>
      <c r="O90" s="94"/>
      <c r="P90" s="95"/>
      <c r="Q90" s="94"/>
      <c r="R90" s="94" t="s">
        <v>15</v>
      </c>
      <c r="S90" s="94" t="s">
        <v>36</v>
      </c>
      <c r="T90" s="94" t="s">
        <v>614</v>
      </c>
      <c r="U90" s="96" t="s">
        <v>86</v>
      </c>
      <c r="V90" s="97"/>
      <c r="W90" s="98">
        <v>44941</v>
      </c>
      <c r="X90" s="98">
        <v>45275</v>
      </c>
      <c r="Y90" s="93"/>
      <c r="Z90" s="93"/>
      <c r="AA90" s="93"/>
      <c r="AB90" s="93"/>
      <c r="AC90" s="93"/>
      <c r="AD90" s="93">
        <v>6</v>
      </c>
      <c r="AE90" s="93"/>
      <c r="AF90" s="93"/>
      <c r="AG90" s="93"/>
      <c r="AH90" s="93"/>
      <c r="AI90" s="93"/>
      <c r="AJ90" s="93"/>
      <c r="AK90" s="93"/>
      <c r="AL90" s="58"/>
      <c r="AM90" s="58"/>
      <c r="AN90" s="58"/>
      <c r="AO90" s="58"/>
      <c r="AP90" s="58"/>
      <c r="AQ90" s="58"/>
      <c r="AR90" s="58"/>
      <c r="AS90" s="58"/>
      <c r="AT90" s="58"/>
      <c r="AU90" s="59"/>
      <c r="AV90" s="58"/>
      <c r="AW90" s="58"/>
      <c r="AX90" s="58"/>
      <c r="AY90" s="58"/>
      <c r="AZ90" s="58"/>
      <c r="BA90" s="58"/>
      <c r="BB90" s="58"/>
      <c r="BC90" s="58"/>
      <c r="BD90" s="58"/>
      <c r="BE90" s="59"/>
      <c r="BF90" s="58"/>
      <c r="BG90" s="58"/>
      <c r="BH90" s="58"/>
      <c r="BI90" s="58"/>
      <c r="BJ90" s="58"/>
      <c r="BK90" s="58"/>
      <c r="BL90" s="58"/>
      <c r="BM90" s="58"/>
      <c r="BN90" s="58"/>
      <c r="BO90" s="59"/>
      <c r="BP90" s="58"/>
      <c r="BQ90" s="58"/>
      <c r="BR90" s="58"/>
      <c r="BS90" s="58"/>
      <c r="BT90" s="58"/>
      <c r="BU90" s="58"/>
      <c r="BV90" s="58"/>
      <c r="BW90" s="58"/>
      <c r="BX90" s="58"/>
      <c r="BY90" s="59"/>
      <c r="BZ90" s="72" t="str">
        <f t="shared" si="18"/>
        <v xml:space="preserve"> </v>
      </c>
      <c r="CA90" s="72" t="str">
        <f t="shared" si="10"/>
        <v xml:space="preserve"> </v>
      </c>
      <c r="CB90" s="72" t="str">
        <f t="shared" si="11"/>
        <v xml:space="preserve"> </v>
      </c>
      <c r="CC90" s="72" t="str">
        <f t="shared" si="12"/>
        <v xml:space="preserve"> </v>
      </c>
      <c r="CD90" s="72" t="str">
        <f t="shared" si="13"/>
        <v xml:space="preserve"> </v>
      </c>
      <c r="CE90" s="72" t="str">
        <f t="shared" si="14"/>
        <v xml:space="preserve"> </v>
      </c>
      <c r="CF90" s="72" t="str">
        <f t="shared" si="15"/>
        <v xml:space="preserve"> </v>
      </c>
      <c r="CG90" s="72" t="str">
        <f t="shared" si="16"/>
        <v xml:space="preserve"> </v>
      </c>
    </row>
    <row r="91" spans="2:85" ht="63" x14ac:dyDescent="0.25">
      <c r="B91" s="99"/>
      <c r="C91" s="99"/>
      <c r="D91" s="99"/>
      <c r="E91" s="99"/>
      <c r="F91" s="100"/>
      <c r="G91" s="100"/>
      <c r="H91" s="100"/>
      <c r="I91" s="101"/>
      <c r="J91" s="99"/>
      <c r="K91" s="102" t="s">
        <v>615</v>
      </c>
      <c r="L91" s="112" t="s">
        <v>616</v>
      </c>
      <c r="M91" s="104" t="s">
        <v>78</v>
      </c>
      <c r="N91" s="105">
        <v>4</v>
      </c>
      <c r="O91" s="106" t="s">
        <v>617</v>
      </c>
      <c r="P91" s="107"/>
      <c r="Q91" s="107"/>
      <c r="R91" s="108"/>
      <c r="S91" s="108"/>
      <c r="T91" s="103" t="s">
        <v>614</v>
      </c>
      <c r="U91" s="108"/>
      <c r="V91" s="109"/>
      <c r="W91" s="110">
        <v>44941</v>
      </c>
      <c r="X91" s="110">
        <v>45275</v>
      </c>
      <c r="Y91" s="105"/>
      <c r="Z91" s="105"/>
      <c r="AA91" s="105"/>
      <c r="AB91" s="105">
        <v>1</v>
      </c>
      <c r="AC91" s="105"/>
      <c r="AD91" s="105">
        <v>1</v>
      </c>
      <c r="AE91" s="105"/>
      <c r="AF91" s="105"/>
      <c r="AG91" s="105">
        <v>1</v>
      </c>
      <c r="AH91" s="105"/>
      <c r="AI91" s="105">
        <v>1</v>
      </c>
      <c r="AJ91" s="105"/>
      <c r="AK91" s="105">
        <f t="shared" ref="AK91" si="20">SUM(Y91:AJ91)</f>
        <v>4</v>
      </c>
      <c r="AL91" s="58"/>
      <c r="AM91" s="58"/>
      <c r="AN91" s="58"/>
      <c r="AO91" s="58"/>
      <c r="AP91" s="58"/>
      <c r="AQ91" s="58"/>
      <c r="AR91" s="58"/>
      <c r="AS91" s="58"/>
      <c r="AT91" s="58"/>
      <c r="AU91" s="59"/>
      <c r="AV91" s="58"/>
      <c r="AW91" s="58"/>
      <c r="AX91" s="58"/>
      <c r="AY91" s="58"/>
      <c r="AZ91" s="58"/>
      <c r="BA91" s="58"/>
      <c r="BB91" s="58">
        <v>1</v>
      </c>
      <c r="BC91" s="58" t="s">
        <v>618</v>
      </c>
      <c r="BD91" s="58"/>
      <c r="BE91" s="59" t="s">
        <v>619</v>
      </c>
      <c r="BF91" s="58"/>
      <c r="BG91" s="58"/>
      <c r="BH91" s="58"/>
      <c r="BI91" s="58"/>
      <c r="BJ91" s="58"/>
      <c r="BK91" s="58"/>
      <c r="BL91" s="58"/>
      <c r="BM91" s="58"/>
      <c r="BN91" s="58"/>
      <c r="BO91" s="59"/>
      <c r="BP91" s="58"/>
      <c r="BQ91" s="58"/>
      <c r="BR91" s="58"/>
      <c r="BS91" s="58"/>
      <c r="BT91" s="58"/>
      <c r="BU91" s="58"/>
      <c r="BV91" s="58"/>
      <c r="BW91" s="58"/>
      <c r="BX91" s="58"/>
      <c r="BY91" s="59"/>
      <c r="BZ91" s="72">
        <f t="shared" si="18"/>
        <v>0</v>
      </c>
      <c r="CA91" s="72">
        <f t="shared" si="10"/>
        <v>0</v>
      </c>
      <c r="CB91" s="72">
        <f t="shared" si="11"/>
        <v>0.25</v>
      </c>
      <c r="CC91" s="72">
        <f t="shared" si="12"/>
        <v>0.5</v>
      </c>
      <c r="CD91" s="72">
        <f t="shared" si="13"/>
        <v>0.25</v>
      </c>
      <c r="CE91" s="72">
        <f t="shared" si="14"/>
        <v>0.75</v>
      </c>
      <c r="CF91" s="72">
        <f t="shared" si="15"/>
        <v>0.25</v>
      </c>
      <c r="CG91" s="72">
        <f t="shared" si="16"/>
        <v>1</v>
      </c>
    </row>
    <row r="92" spans="2:85" ht="110.25" x14ac:dyDescent="0.25">
      <c r="B92" s="87" t="s">
        <v>75</v>
      </c>
      <c r="C92" s="87" t="s">
        <v>31</v>
      </c>
      <c r="D92" s="87" t="s">
        <v>31</v>
      </c>
      <c r="E92" s="87" t="s">
        <v>83</v>
      </c>
      <c r="F92" s="87" t="s">
        <v>122</v>
      </c>
      <c r="G92" s="87" t="s">
        <v>261</v>
      </c>
      <c r="H92" s="88" t="s">
        <v>262</v>
      </c>
      <c r="I92" s="89">
        <v>22</v>
      </c>
      <c r="J92" s="87" t="s">
        <v>620</v>
      </c>
      <c r="K92" s="90"/>
      <c r="L92" s="91"/>
      <c r="M92" s="92" t="s">
        <v>78</v>
      </c>
      <c r="N92" s="93">
        <v>6</v>
      </c>
      <c r="O92" s="94"/>
      <c r="P92" s="95"/>
      <c r="Q92" s="94"/>
      <c r="R92" s="94" t="s">
        <v>15</v>
      </c>
      <c r="S92" s="94" t="s">
        <v>36</v>
      </c>
      <c r="T92" s="94" t="s">
        <v>614</v>
      </c>
      <c r="U92" s="96" t="s">
        <v>86</v>
      </c>
      <c r="V92" s="97"/>
      <c r="W92" s="98">
        <v>44958</v>
      </c>
      <c r="X92" s="98">
        <v>45285</v>
      </c>
      <c r="Y92" s="93"/>
      <c r="Z92" s="93"/>
      <c r="AA92" s="93"/>
      <c r="AB92" s="93"/>
      <c r="AC92" s="93"/>
      <c r="AD92" s="93">
        <v>3</v>
      </c>
      <c r="AE92" s="93"/>
      <c r="AF92" s="93"/>
      <c r="AG92" s="93"/>
      <c r="AH92" s="93"/>
      <c r="AI92" s="93"/>
      <c r="AJ92" s="93"/>
      <c r="AK92" s="93"/>
      <c r="AL92" s="58"/>
      <c r="AM92" s="58"/>
      <c r="AN92" s="58"/>
      <c r="AO92" s="58"/>
      <c r="AP92" s="58"/>
      <c r="AQ92" s="58"/>
      <c r="AR92" s="58"/>
      <c r="AS92" s="58"/>
      <c r="AT92" s="58"/>
      <c r="AU92" s="59"/>
      <c r="AV92" s="58"/>
      <c r="AW92" s="58"/>
      <c r="AX92" s="58"/>
      <c r="AY92" s="58"/>
      <c r="AZ92" s="58"/>
      <c r="BA92" s="58"/>
      <c r="BB92" s="58"/>
      <c r="BC92" s="58"/>
      <c r="BD92" s="58"/>
      <c r="BE92" s="59"/>
      <c r="BF92" s="58"/>
      <c r="BG92" s="58"/>
      <c r="BH92" s="58"/>
      <c r="BI92" s="58"/>
      <c r="BJ92" s="58"/>
      <c r="BK92" s="58"/>
      <c r="BL92" s="58"/>
      <c r="BM92" s="58"/>
      <c r="BN92" s="58"/>
      <c r="BO92" s="59"/>
      <c r="BP92" s="58"/>
      <c r="BQ92" s="58"/>
      <c r="BR92" s="58"/>
      <c r="BS92" s="58"/>
      <c r="BT92" s="58"/>
      <c r="BU92" s="58"/>
      <c r="BV92" s="58"/>
      <c r="BW92" s="58"/>
      <c r="BX92" s="58"/>
      <c r="BY92" s="59"/>
      <c r="BZ92" s="72" t="str">
        <f t="shared" si="18"/>
        <v xml:space="preserve"> </v>
      </c>
      <c r="CA92" s="72" t="str">
        <f t="shared" si="10"/>
        <v xml:space="preserve"> </v>
      </c>
      <c r="CB92" s="72" t="str">
        <f t="shared" si="11"/>
        <v xml:space="preserve"> </v>
      </c>
      <c r="CC92" s="72" t="str">
        <f t="shared" si="12"/>
        <v xml:space="preserve"> </v>
      </c>
      <c r="CD92" s="72" t="str">
        <f t="shared" si="13"/>
        <v xml:space="preserve"> </v>
      </c>
      <c r="CE92" s="72" t="str">
        <f t="shared" si="14"/>
        <v xml:space="preserve"> </v>
      </c>
      <c r="CF92" s="72" t="str">
        <f t="shared" si="15"/>
        <v xml:space="preserve"> </v>
      </c>
      <c r="CG92" s="72" t="str">
        <f t="shared" si="16"/>
        <v xml:space="preserve"> </v>
      </c>
    </row>
    <row r="93" spans="2:85" ht="63" x14ac:dyDescent="0.25">
      <c r="B93" s="99"/>
      <c r="C93" s="99"/>
      <c r="D93" s="99"/>
      <c r="E93" s="99"/>
      <c r="F93" s="100"/>
      <c r="G93" s="100"/>
      <c r="H93" s="100"/>
      <c r="I93" s="101"/>
      <c r="J93" s="99"/>
      <c r="K93" s="102" t="s">
        <v>621</v>
      </c>
      <c r="L93" s="112" t="s">
        <v>622</v>
      </c>
      <c r="M93" s="104" t="s">
        <v>78</v>
      </c>
      <c r="N93" s="105">
        <v>6</v>
      </c>
      <c r="O93" s="106" t="s">
        <v>617</v>
      </c>
      <c r="P93" s="107"/>
      <c r="Q93" s="107"/>
      <c r="R93" s="108"/>
      <c r="S93" s="108"/>
      <c r="T93" s="103" t="s">
        <v>614</v>
      </c>
      <c r="U93" s="108"/>
      <c r="V93" s="109"/>
      <c r="W93" s="110">
        <v>44958</v>
      </c>
      <c r="X93" s="110">
        <v>45285</v>
      </c>
      <c r="Y93" s="105"/>
      <c r="Z93" s="105"/>
      <c r="AA93" s="105"/>
      <c r="AB93" s="105">
        <v>1</v>
      </c>
      <c r="AC93" s="105"/>
      <c r="AD93" s="105"/>
      <c r="AE93" s="105">
        <v>1</v>
      </c>
      <c r="AF93" s="105"/>
      <c r="AG93" s="105">
        <v>1</v>
      </c>
      <c r="AH93" s="105">
        <v>1</v>
      </c>
      <c r="AI93" s="105">
        <v>1</v>
      </c>
      <c r="AJ93" s="105">
        <v>1</v>
      </c>
      <c r="AK93" s="105">
        <f t="shared" ref="AK93" si="21">SUM(Y93:AJ93)</f>
        <v>6</v>
      </c>
      <c r="AL93" s="58"/>
      <c r="AM93" s="58"/>
      <c r="AN93" s="58"/>
      <c r="AO93" s="58"/>
      <c r="AP93" s="58"/>
      <c r="AQ93" s="58"/>
      <c r="AR93" s="58"/>
      <c r="AS93" s="58"/>
      <c r="AT93" s="58"/>
      <c r="AU93" s="59"/>
      <c r="AV93" s="58"/>
      <c r="AW93" s="58"/>
      <c r="AX93" s="58"/>
      <c r="AY93" s="58"/>
      <c r="AZ93" s="58"/>
      <c r="BA93" s="58"/>
      <c r="BB93" s="58"/>
      <c r="BC93" s="58"/>
      <c r="BD93" s="58"/>
      <c r="BE93" s="59" t="s">
        <v>317</v>
      </c>
      <c r="BF93" s="58"/>
      <c r="BG93" s="58"/>
      <c r="BH93" s="58"/>
      <c r="BI93" s="58"/>
      <c r="BJ93" s="58"/>
      <c r="BK93" s="58"/>
      <c r="BL93" s="58"/>
      <c r="BM93" s="58"/>
      <c r="BN93" s="58"/>
      <c r="BO93" s="59"/>
      <c r="BP93" s="58"/>
      <c r="BQ93" s="58"/>
      <c r="BR93" s="58"/>
      <c r="BS93" s="58"/>
      <c r="BT93" s="58"/>
      <c r="BU93" s="58"/>
      <c r="BV93" s="58"/>
      <c r="BW93" s="58"/>
      <c r="BX93" s="58"/>
      <c r="BY93" s="59"/>
      <c r="BZ93" s="72">
        <f t="shared" si="18"/>
        <v>0</v>
      </c>
      <c r="CA93" s="72">
        <f t="shared" si="10"/>
        <v>0</v>
      </c>
      <c r="CB93" s="72">
        <f t="shared" si="11"/>
        <v>0</v>
      </c>
      <c r="CC93" s="72">
        <f t="shared" si="12"/>
        <v>0.16666666666666666</v>
      </c>
      <c r="CD93" s="72">
        <f t="shared" si="13"/>
        <v>0</v>
      </c>
      <c r="CE93" s="72">
        <f t="shared" si="14"/>
        <v>0.5</v>
      </c>
      <c r="CF93" s="72">
        <f t="shared" si="15"/>
        <v>0</v>
      </c>
      <c r="CG93" s="72">
        <f t="shared" si="16"/>
        <v>1</v>
      </c>
    </row>
    <row r="94" spans="2:85" ht="78.75" x14ac:dyDescent="0.25">
      <c r="B94" s="87" t="s">
        <v>75</v>
      </c>
      <c r="C94" s="87" t="s">
        <v>31</v>
      </c>
      <c r="D94" s="87" t="s">
        <v>31</v>
      </c>
      <c r="E94" s="87" t="s">
        <v>97</v>
      </c>
      <c r="F94" s="87" t="s">
        <v>122</v>
      </c>
      <c r="G94" s="87" t="s">
        <v>261</v>
      </c>
      <c r="H94" s="88" t="s">
        <v>262</v>
      </c>
      <c r="I94" s="89">
        <v>23</v>
      </c>
      <c r="J94" s="87" t="s">
        <v>623</v>
      </c>
      <c r="K94" s="90"/>
      <c r="L94" s="91"/>
      <c r="M94" s="92" t="s">
        <v>78</v>
      </c>
      <c r="N94" s="93">
        <v>1</v>
      </c>
      <c r="O94" s="94"/>
      <c r="P94" s="95"/>
      <c r="Q94" s="94"/>
      <c r="R94" s="94" t="s">
        <v>15</v>
      </c>
      <c r="S94" s="94" t="s">
        <v>36</v>
      </c>
      <c r="T94" s="94" t="s">
        <v>614</v>
      </c>
      <c r="U94" s="96" t="s">
        <v>91</v>
      </c>
      <c r="V94" s="97"/>
      <c r="W94" s="98">
        <v>45017</v>
      </c>
      <c r="X94" s="98">
        <v>45275</v>
      </c>
      <c r="Y94" s="93"/>
      <c r="Z94" s="93"/>
      <c r="AA94" s="93"/>
      <c r="AB94" s="93"/>
      <c r="AC94" s="93">
        <v>1</v>
      </c>
      <c r="AD94" s="93"/>
      <c r="AE94" s="93"/>
      <c r="AF94" s="93"/>
      <c r="AG94" s="93"/>
      <c r="AH94" s="93"/>
      <c r="AI94" s="93"/>
      <c r="AJ94" s="93"/>
      <c r="AK94" s="93"/>
      <c r="AL94" s="58"/>
      <c r="AM94" s="58"/>
      <c r="AN94" s="58"/>
      <c r="AO94" s="58"/>
      <c r="AP94" s="58"/>
      <c r="AQ94" s="58"/>
      <c r="AR94" s="58"/>
      <c r="AS94" s="58"/>
      <c r="AT94" s="58"/>
      <c r="AU94" s="59"/>
      <c r="AV94" s="58"/>
      <c r="AW94" s="58"/>
      <c r="AX94" s="58"/>
      <c r="AY94" s="58"/>
      <c r="AZ94" s="58"/>
      <c r="BA94" s="58"/>
      <c r="BB94" s="58"/>
      <c r="BC94" s="58"/>
      <c r="BD94" s="58"/>
      <c r="BE94" s="59"/>
      <c r="BF94" s="58"/>
      <c r="BG94" s="58"/>
      <c r="BH94" s="58"/>
      <c r="BI94" s="58"/>
      <c r="BJ94" s="58"/>
      <c r="BK94" s="58"/>
      <c r="BL94" s="58"/>
      <c r="BM94" s="58"/>
      <c r="BN94" s="58"/>
      <c r="BO94" s="59"/>
      <c r="BP94" s="58"/>
      <c r="BQ94" s="58"/>
      <c r="BR94" s="58"/>
      <c r="BS94" s="58"/>
      <c r="BT94" s="58"/>
      <c r="BU94" s="58"/>
      <c r="BV94" s="58"/>
      <c r="BW94" s="58"/>
      <c r="BX94" s="58"/>
      <c r="BY94" s="59"/>
      <c r="BZ94" s="72" t="str">
        <f t="shared" si="18"/>
        <v xml:space="preserve"> </v>
      </c>
      <c r="CA94" s="72" t="str">
        <f t="shared" si="10"/>
        <v xml:space="preserve"> </v>
      </c>
      <c r="CB94" s="72" t="str">
        <f t="shared" si="11"/>
        <v xml:space="preserve"> </v>
      </c>
      <c r="CC94" s="72" t="str">
        <f t="shared" si="12"/>
        <v xml:space="preserve"> </v>
      </c>
      <c r="CD94" s="72" t="str">
        <f t="shared" si="13"/>
        <v xml:space="preserve"> </v>
      </c>
      <c r="CE94" s="72" t="str">
        <f t="shared" si="14"/>
        <v xml:space="preserve"> </v>
      </c>
      <c r="CF94" s="72" t="str">
        <f t="shared" si="15"/>
        <v xml:space="preserve"> </v>
      </c>
      <c r="CG94" s="72" t="str">
        <f t="shared" si="16"/>
        <v xml:space="preserve"> </v>
      </c>
    </row>
    <row r="95" spans="2:85" ht="126" x14ac:dyDescent="0.25">
      <c r="B95" s="99"/>
      <c r="C95" s="99"/>
      <c r="D95" s="99"/>
      <c r="E95" s="99"/>
      <c r="F95" s="100"/>
      <c r="G95" s="100"/>
      <c r="H95" s="100"/>
      <c r="I95" s="101"/>
      <c r="J95" s="99"/>
      <c r="K95" s="102" t="s">
        <v>624</v>
      </c>
      <c r="L95" s="112" t="s">
        <v>625</v>
      </c>
      <c r="M95" s="104" t="s">
        <v>78</v>
      </c>
      <c r="N95" s="105">
        <v>1</v>
      </c>
      <c r="O95" s="106" t="s">
        <v>626</v>
      </c>
      <c r="P95" s="107"/>
      <c r="Q95" s="107"/>
      <c r="R95" s="108"/>
      <c r="S95" s="108"/>
      <c r="T95" s="103" t="s">
        <v>614</v>
      </c>
      <c r="U95" s="108"/>
      <c r="V95" s="109"/>
      <c r="W95" s="110">
        <v>45017</v>
      </c>
      <c r="X95" s="110">
        <v>45275</v>
      </c>
      <c r="Y95" s="105"/>
      <c r="Z95" s="105"/>
      <c r="AA95" s="105"/>
      <c r="AB95" s="105"/>
      <c r="AC95" s="105">
        <v>1</v>
      </c>
      <c r="AD95" s="105"/>
      <c r="AE95" s="105"/>
      <c r="AF95" s="105"/>
      <c r="AG95" s="105"/>
      <c r="AH95" s="105"/>
      <c r="AI95" s="105"/>
      <c r="AJ95" s="105"/>
      <c r="AK95" s="105">
        <f t="shared" ref="AK95" si="22">SUM(Y95:AJ95)</f>
        <v>1</v>
      </c>
      <c r="AL95" s="58"/>
      <c r="AM95" s="58"/>
      <c r="AN95" s="58"/>
      <c r="AO95" s="58"/>
      <c r="AP95" s="58"/>
      <c r="AQ95" s="58"/>
      <c r="AR95" s="58"/>
      <c r="AS95" s="58"/>
      <c r="AT95" s="58"/>
      <c r="AU95" s="59"/>
      <c r="AV95" s="58"/>
      <c r="AW95" s="58"/>
      <c r="AX95" s="58"/>
      <c r="AY95" s="58">
        <v>1</v>
      </c>
      <c r="AZ95" s="58" t="s">
        <v>627</v>
      </c>
      <c r="BA95" s="58" t="s">
        <v>628</v>
      </c>
      <c r="BB95" s="58"/>
      <c r="BC95" s="58"/>
      <c r="BD95" s="58"/>
      <c r="BE95" s="59" t="s">
        <v>255</v>
      </c>
      <c r="BF95" s="58"/>
      <c r="BG95" s="58"/>
      <c r="BH95" s="58"/>
      <c r="BI95" s="58"/>
      <c r="BJ95" s="58"/>
      <c r="BK95" s="58"/>
      <c r="BL95" s="58"/>
      <c r="BM95" s="58"/>
      <c r="BN95" s="58"/>
      <c r="BO95" s="59"/>
      <c r="BP95" s="58"/>
      <c r="BQ95" s="58"/>
      <c r="BR95" s="58"/>
      <c r="BS95" s="58"/>
      <c r="BT95" s="58"/>
      <c r="BU95" s="58"/>
      <c r="BV95" s="58"/>
      <c r="BW95" s="58"/>
      <c r="BX95" s="58"/>
      <c r="BY95" s="59"/>
      <c r="BZ95" s="72">
        <f t="shared" si="18"/>
        <v>0</v>
      </c>
      <c r="CA95" s="72">
        <f t="shared" si="10"/>
        <v>0</v>
      </c>
      <c r="CB95" s="72">
        <f t="shared" si="11"/>
        <v>1</v>
      </c>
      <c r="CC95" s="72">
        <f t="shared" si="12"/>
        <v>1</v>
      </c>
      <c r="CD95" s="72">
        <f t="shared" si="13"/>
        <v>1</v>
      </c>
      <c r="CE95" s="72">
        <f t="shared" si="14"/>
        <v>1</v>
      </c>
      <c r="CF95" s="72">
        <f t="shared" si="15"/>
        <v>1</v>
      </c>
      <c r="CG95" s="72">
        <f t="shared" si="16"/>
        <v>1</v>
      </c>
    </row>
    <row r="96" spans="2:85" ht="94.5" x14ac:dyDescent="0.25">
      <c r="B96" s="87" t="s">
        <v>92</v>
      </c>
      <c r="C96" s="87" t="s">
        <v>31</v>
      </c>
      <c r="D96" s="87" t="s">
        <v>31</v>
      </c>
      <c r="E96" s="87" t="s">
        <v>97</v>
      </c>
      <c r="F96" s="87" t="s">
        <v>122</v>
      </c>
      <c r="G96" s="87" t="s">
        <v>261</v>
      </c>
      <c r="H96" s="87" t="s">
        <v>629</v>
      </c>
      <c r="I96" s="87">
        <v>24</v>
      </c>
      <c r="J96" s="87" t="s">
        <v>630</v>
      </c>
      <c r="K96" s="91"/>
      <c r="L96" s="91"/>
      <c r="M96" s="92" t="s">
        <v>78</v>
      </c>
      <c r="N96" s="92">
        <v>5</v>
      </c>
      <c r="O96" s="92"/>
      <c r="P96" s="92"/>
      <c r="Q96" s="92"/>
      <c r="R96" s="92" t="s">
        <v>15</v>
      </c>
      <c r="S96" s="92" t="s">
        <v>36</v>
      </c>
      <c r="T96" s="92" t="s">
        <v>614</v>
      </c>
      <c r="U96" s="92" t="s">
        <v>86</v>
      </c>
      <c r="V96" s="92"/>
      <c r="W96" s="110">
        <v>44929</v>
      </c>
      <c r="X96" s="110">
        <v>45285</v>
      </c>
      <c r="Y96" s="92"/>
      <c r="Z96" s="92"/>
      <c r="AA96" s="92"/>
      <c r="AB96" s="92"/>
      <c r="AC96" s="92">
        <v>1</v>
      </c>
      <c r="AD96" s="92"/>
      <c r="AE96" s="92"/>
      <c r="AF96" s="92"/>
      <c r="AG96" s="92"/>
      <c r="AH96" s="92"/>
      <c r="AI96" s="92"/>
      <c r="AJ96" s="92"/>
      <c r="AK96" s="92"/>
      <c r="AL96" s="58"/>
      <c r="AM96" s="58"/>
      <c r="AN96" s="58"/>
      <c r="AO96" s="58"/>
      <c r="AP96" s="58"/>
      <c r="AQ96" s="58"/>
      <c r="AR96" s="58"/>
      <c r="AS96" s="58"/>
      <c r="AT96" s="58"/>
      <c r="AU96" s="59"/>
      <c r="AV96" s="58"/>
      <c r="AW96" s="58"/>
      <c r="AX96" s="58"/>
      <c r="AY96" s="58"/>
      <c r="AZ96" s="58"/>
      <c r="BA96" s="58"/>
      <c r="BB96" s="58"/>
      <c r="BC96" s="58"/>
      <c r="BD96" s="58"/>
      <c r="BE96" s="59"/>
      <c r="BF96" s="58"/>
      <c r="BG96" s="58"/>
      <c r="BH96" s="58"/>
      <c r="BI96" s="58"/>
      <c r="BJ96" s="58"/>
      <c r="BK96" s="58"/>
      <c r="BL96" s="58"/>
      <c r="BM96" s="58"/>
      <c r="BN96" s="58"/>
      <c r="BO96" s="59"/>
      <c r="BP96" s="58"/>
      <c r="BQ96" s="58"/>
      <c r="BR96" s="58"/>
      <c r="BS96" s="58"/>
      <c r="BT96" s="58"/>
      <c r="BU96" s="58"/>
      <c r="BV96" s="58"/>
      <c r="BW96" s="58"/>
      <c r="BX96" s="58"/>
      <c r="BY96" s="59"/>
      <c r="BZ96" s="72" t="str">
        <f t="shared" si="18"/>
        <v xml:space="preserve"> </v>
      </c>
      <c r="CA96" s="72" t="str">
        <f t="shared" si="10"/>
        <v xml:space="preserve"> </v>
      </c>
      <c r="CB96" s="72" t="str">
        <f t="shared" si="11"/>
        <v xml:space="preserve"> </v>
      </c>
      <c r="CC96" s="72" t="str">
        <f t="shared" si="12"/>
        <v xml:space="preserve"> </v>
      </c>
      <c r="CD96" s="72" t="str">
        <f t="shared" si="13"/>
        <v xml:space="preserve"> </v>
      </c>
      <c r="CE96" s="72" t="str">
        <f t="shared" si="14"/>
        <v xml:space="preserve"> </v>
      </c>
      <c r="CF96" s="72" t="str">
        <f t="shared" si="15"/>
        <v xml:space="preserve"> </v>
      </c>
      <c r="CG96" s="72" t="str">
        <f t="shared" si="16"/>
        <v xml:space="preserve"> </v>
      </c>
    </row>
    <row r="97" spans="2:85" ht="63" x14ac:dyDescent="0.25">
      <c r="B97" s="90"/>
      <c r="C97" s="90"/>
      <c r="D97" s="90"/>
      <c r="E97" s="90"/>
      <c r="F97" s="90"/>
      <c r="G97" s="90"/>
      <c r="H97" s="90"/>
      <c r="I97" s="90"/>
      <c r="J97" s="90"/>
      <c r="K97" s="106" t="s">
        <v>631</v>
      </c>
      <c r="L97" s="106" t="s">
        <v>632</v>
      </c>
      <c r="M97" s="106" t="s">
        <v>78</v>
      </c>
      <c r="N97" s="106">
        <v>5</v>
      </c>
      <c r="O97" s="106" t="s">
        <v>633</v>
      </c>
      <c r="P97" s="108"/>
      <c r="Q97" s="108"/>
      <c r="R97" s="108"/>
      <c r="S97" s="108"/>
      <c r="T97" s="103" t="s">
        <v>614</v>
      </c>
      <c r="U97" s="108"/>
      <c r="V97" s="109"/>
      <c r="W97" s="110">
        <v>44929</v>
      </c>
      <c r="X97" s="110">
        <v>45285</v>
      </c>
      <c r="Y97" s="105"/>
      <c r="Z97" s="105"/>
      <c r="AA97" s="105"/>
      <c r="AB97" s="105"/>
      <c r="AC97" s="105">
        <v>1</v>
      </c>
      <c r="AD97" s="105">
        <v>1</v>
      </c>
      <c r="AE97" s="105"/>
      <c r="AF97" s="105"/>
      <c r="AG97" s="105">
        <v>1</v>
      </c>
      <c r="AH97" s="105">
        <v>1</v>
      </c>
      <c r="AI97" s="105"/>
      <c r="AJ97" s="105">
        <v>1</v>
      </c>
      <c r="AK97" s="105">
        <f t="shared" ref="AK97" si="23">SUM(Y97:AJ97)</f>
        <v>5</v>
      </c>
      <c r="AL97" s="58"/>
      <c r="AM97" s="58"/>
      <c r="AN97" s="58"/>
      <c r="AO97" s="58"/>
      <c r="AP97" s="58"/>
      <c r="AQ97" s="58"/>
      <c r="AR97" s="58"/>
      <c r="AS97" s="58"/>
      <c r="AT97" s="58"/>
      <c r="AU97" s="59"/>
      <c r="AV97" s="58"/>
      <c r="AW97" s="58"/>
      <c r="AX97" s="58"/>
      <c r="AY97" s="133">
        <v>1</v>
      </c>
      <c r="AZ97" s="133" t="s">
        <v>634</v>
      </c>
      <c r="BA97" s="58"/>
      <c r="BB97" s="58"/>
      <c r="BC97" s="58"/>
      <c r="BD97" s="58"/>
      <c r="BE97" s="59" t="s">
        <v>619</v>
      </c>
      <c r="BF97" s="58"/>
      <c r="BG97" s="58"/>
      <c r="BH97" s="58"/>
      <c r="BI97" s="58"/>
      <c r="BJ97" s="58"/>
      <c r="BK97" s="58"/>
      <c r="BL97" s="58"/>
      <c r="BM97" s="58"/>
      <c r="BN97" s="58"/>
      <c r="BO97" s="59"/>
      <c r="BP97" s="58"/>
      <c r="BQ97" s="58"/>
      <c r="BR97" s="58"/>
      <c r="BS97" s="58"/>
      <c r="BT97" s="58"/>
      <c r="BU97" s="58"/>
      <c r="BV97" s="58"/>
      <c r="BW97" s="58"/>
      <c r="BX97" s="58"/>
      <c r="BY97" s="59"/>
      <c r="BZ97" s="72">
        <f t="shared" si="18"/>
        <v>0</v>
      </c>
      <c r="CA97" s="72">
        <f t="shared" si="10"/>
        <v>0</v>
      </c>
      <c r="CB97" s="72">
        <f t="shared" si="11"/>
        <v>0.2</v>
      </c>
      <c r="CC97" s="72">
        <f t="shared" si="12"/>
        <v>0.4</v>
      </c>
      <c r="CD97" s="72">
        <f t="shared" si="13"/>
        <v>0.2</v>
      </c>
      <c r="CE97" s="72">
        <f t="shared" si="14"/>
        <v>0.6</v>
      </c>
      <c r="CF97" s="72">
        <f t="shared" si="15"/>
        <v>0.2</v>
      </c>
      <c r="CG97" s="72">
        <f t="shared" si="16"/>
        <v>1</v>
      </c>
    </row>
    <row r="98" spans="2:85" ht="78.75" x14ac:dyDescent="0.25">
      <c r="B98" s="87" t="s">
        <v>95</v>
      </c>
      <c r="C98" s="87" t="s">
        <v>29</v>
      </c>
      <c r="D98" s="87" t="s">
        <v>29</v>
      </c>
      <c r="E98" s="87" t="s">
        <v>101</v>
      </c>
      <c r="F98" s="87" t="s">
        <v>122</v>
      </c>
      <c r="G98" s="87" t="s">
        <v>270</v>
      </c>
      <c r="H98" s="88" t="s">
        <v>271</v>
      </c>
      <c r="I98" s="89">
        <v>25</v>
      </c>
      <c r="J98" s="87" t="s">
        <v>635</v>
      </c>
      <c r="K98" s="90"/>
      <c r="L98" s="91"/>
      <c r="M98" s="92" t="s">
        <v>78</v>
      </c>
      <c r="N98" s="93">
        <v>3</v>
      </c>
      <c r="O98" s="94"/>
      <c r="P98" s="95"/>
      <c r="Q98" s="94"/>
      <c r="R98" s="94" t="s">
        <v>14</v>
      </c>
      <c r="S98" s="94" t="s">
        <v>35</v>
      </c>
      <c r="T98" s="94" t="s">
        <v>636</v>
      </c>
      <c r="U98" s="96" t="s">
        <v>91</v>
      </c>
      <c r="V98" s="97"/>
      <c r="W98" s="98">
        <v>44986</v>
      </c>
      <c r="X98" s="98">
        <v>45230</v>
      </c>
      <c r="Y98" s="93"/>
      <c r="Z98" s="93"/>
      <c r="AA98" s="93"/>
      <c r="AB98" s="93"/>
      <c r="AC98" s="93"/>
      <c r="AD98" s="93"/>
      <c r="AE98" s="93"/>
      <c r="AF98" s="93"/>
      <c r="AG98" s="93"/>
      <c r="AH98" s="93"/>
      <c r="AI98" s="93"/>
      <c r="AJ98" s="93"/>
      <c r="AK98" s="93"/>
      <c r="AL98" s="58"/>
      <c r="AM98" s="58"/>
      <c r="AN98" s="58"/>
      <c r="AO98" s="58"/>
      <c r="AP98" s="58"/>
      <c r="AQ98" s="58"/>
      <c r="AR98" s="58"/>
      <c r="AS98" s="58"/>
      <c r="AT98" s="58"/>
      <c r="AU98" s="59"/>
      <c r="AV98" s="58"/>
      <c r="AW98" s="58"/>
      <c r="AX98" s="58"/>
      <c r="AY98" s="58"/>
      <c r="AZ98" s="58"/>
      <c r="BA98" s="58"/>
      <c r="BB98" s="58"/>
      <c r="BC98" s="58"/>
      <c r="BD98" s="58"/>
      <c r="BE98" s="59"/>
      <c r="BF98" s="58"/>
      <c r="BG98" s="58"/>
      <c r="BH98" s="58"/>
      <c r="BI98" s="58"/>
      <c r="BJ98" s="58"/>
      <c r="BK98" s="58"/>
      <c r="BL98" s="58"/>
      <c r="BM98" s="58"/>
      <c r="BN98" s="58"/>
      <c r="BO98" s="59"/>
      <c r="BP98" s="58"/>
      <c r="BQ98" s="58"/>
      <c r="BR98" s="58"/>
      <c r="BS98" s="58"/>
      <c r="BT98" s="58"/>
      <c r="BU98" s="58"/>
      <c r="BV98" s="58"/>
      <c r="BW98" s="58"/>
      <c r="BX98" s="58"/>
      <c r="BY98" s="59"/>
      <c r="BZ98" s="72" t="str">
        <f t="shared" si="18"/>
        <v xml:space="preserve"> </v>
      </c>
      <c r="CA98" s="72" t="str">
        <f t="shared" si="10"/>
        <v xml:space="preserve"> </v>
      </c>
      <c r="CB98" s="72" t="str">
        <f t="shared" si="11"/>
        <v xml:space="preserve"> </v>
      </c>
      <c r="CC98" s="72" t="str">
        <f t="shared" si="12"/>
        <v xml:space="preserve"> </v>
      </c>
      <c r="CD98" s="72" t="str">
        <f t="shared" si="13"/>
        <v xml:space="preserve"> </v>
      </c>
      <c r="CE98" s="72" t="str">
        <f t="shared" si="14"/>
        <v xml:space="preserve"> </v>
      </c>
      <c r="CF98" s="72" t="str">
        <f t="shared" si="15"/>
        <v xml:space="preserve"> </v>
      </c>
      <c r="CG98" s="72" t="str">
        <f t="shared" si="16"/>
        <v xml:space="preserve"> </v>
      </c>
    </row>
    <row r="99" spans="2:85" ht="362.25" x14ac:dyDescent="0.25">
      <c r="B99" s="99"/>
      <c r="C99" s="99"/>
      <c r="D99" s="99"/>
      <c r="E99" s="99"/>
      <c r="F99" s="100"/>
      <c r="G99" s="100"/>
      <c r="H99" s="100"/>
      <c r="I99" s="101"/>
      <c r="J99" s="99"/>
      <c r="K99" s="102" t="s">
        <v>637</v>
      </c>
      <c r="L99" s="103" t="s">
        <v>638</v>
      </c>
      <c r="M99" s="104" t="s">
        <v>78</v>
      </c>
      <c r="N99" s="105">
        <v>3</v>
      </c>
      <c r="O99" s="106" t="s">
        <v>639</v>
      </c>
      <c r="P99" s="107"/>
      <c r="Q99" s="107"/>
      <c r="R99" s="108"/>
      <c r="S99" s="108"/>
      <c r="T99" s="113" t="s">
        <v>636</v>
      </c>
      <c r="U99" s="108"/>
      <c r="V99" s="109"/>
      <c r="W99" s="110">
        <v>44986</v>
      </c>
      <c r="X99" s="110">
        <v>45230</v>
      </c>
      <c r="Y99" s="105"/>
      <c r="Z99" s="105"/>
      <c r="AA99" s="105"/>
      <c r="AB99" s="105">
        <v>1</v>
      </c>
      <c r="AC99" s="105"/>
      <c r="AD99" s="105"/>
      <c r="AE99" s="105">
        <v>1</v>
      </c>
      <c r="AF99" s="105"/>
      <c r="AG99" s="105"/>
      <c r="AH99" s="105">
        <v>1</v>
      </c>
      <c r="AI99" s="105"/>
      <c r="AJ99" s="105"/>
      <c r="AK99" s="105">
        <f t="shared" ref="AK99" si="24">SUM(Y99:AJ99)</f>
        <v>3</v>
      </c>
      <c r="AL99" s="58"/>
      <c r="AM99" s="58"/>
      <c r="AN99" s="58"/>
      <c r="AO99" s="58"/>
      <c r="AP99" s="58"/>
      <c r="AQ99" s="58"/>
      <c r="AR99" s="58"/>
      <c r="AS99" s="58"/>
      <c r="AT99" s="58"/>
      <c r="AU99" s="59"/>
      <c r="AV99" s="58">
        <v>1</v>
      </c>
      <c r="AW99" s="58" t="s">
        <v>640</v>
      </c>
      <c r="AX99" s="58" t="s">
        <v>641</v>
      </c>
      <c r="AY99" s="58"/>
      <c r="AZ99" s="58"/>
      <c r="BA99" s="58"/>
      <c r="BB99" s="141">
        <v>1</v>
      </c>
      <c r="BC99" s="58" t="s">
        <v>642</v>
      </c>
      <c r="BD99" s="58" t="s">
        <v>643</v>
      </c>
      <c r="BE99" s="59" t="s">
        <v>251</v>
      </c>
      <c r="BF99" s="58"/>
      <c r="BG99" s="58"/>
      <c r="BH99" s="58"/>
      <c r="BI99" s="58"/>
      <c r="BJ99" s="58"/>
      <c r="BK99" s="58"/>
      <c r="BL99" s="58"/>
      <c r="BM99" s="58"/>
      <c r="BN99" s="58"/>
      <c r="BO99" s="59"/>
      <c r="BP99" s="58"/>
      <c r="BQ99" s="58"/>
      <c r="BR99" s="58"/>
      <c r="BS99" s="58"/>
      <c r="BT99" s="58"/>
      <c r="BU99" s="58"/>
      <c r="BV99" s="58"/>
      <c r="BW99" s="58"/>
      <c r="BX99" s="58"/>
      <c r="BY99" s="59"/>
      <c r="BZ99" s="72">
        <f t="shared" si="18"/>
        <v>0</v>
      </c>
      <c r="CA99" s="72">
        <f t="shared" si="10"/>
        <v>0</v>
      </c>
      <c r="CB99" s="72">
        <f t="shared" si="11"/>
        <v>0.66666666666666663</v>
      </c>
      <c r="CC99" s="72">
        <f t="shared" si="12"/>
        <v>0.33333333333333331</v>
      </c>
      <c r="CD99" s="72">
        <f t="shared" si="13"/>
        <v>0.66666666666666663</v>
      </c>
      <c r="CE99" s="72">
        <f t="shared" si="14"/>
        <v>0.66666666666666663</v>
      </c>
      <c r="CF99" s="72">
        <f t="shared" si="15"/>
        <v>0.66666666666666663</v>
      </c>
      <c r="CG99" s="72">
        <f t="shared" si="16"/>
        <v>1</v>
      </c>
    </row>
    <row r="100" spans="2:85" ht="78.75" x14ac:dyDescent="0.25">
      <c r="B100" s="87" t="s">
        <v>95</v>
      </c>
      <c r="C100" s="87" t="s">
        <v>29</v>
      </c>
      <c r="D100" s="87" t="s">
        <v>29</v>
      </c>
      <c r="E100" s="87" t="s">
        <v>101</v>
      </c>
      <c r="F100" s="87" t="s">
        <v>122</v>
      </c>
      <c r="G100" s="87" t="s">
        <v>270</v>
      </c>
      <c r="H100" s="88" t="s">
        <v>271</v>
      </c>
      <c r="I100" s="89">
        <v>26</v>
      </c>
      <c r="J100" s="87" t="s">
        <v>644</v>
      </c>
      <c r="K100" s="90"/>
      <c r="L100" s="91"/>
      <c r="M100" s="92" t="s">
        <v>78</v>
      </c>
      <c r="N100" s="93">
        <v>1</v>
      </c>
      <c r="O100" s="94"/>
      <c r="P100" s="95"/>
      <c r="Q100" s="94"/>
      <c r="R100" s="94" t="s">
        <v>14</v>
      </c>
      <c r="S100" s="94" t="s">
        <v>35</v>
      </c>
      <c r="T100" s="94" t="s">
        <v>636</v>
      </c>
      <c r="U100" s="96" t="s">
        <v>91</v>
      </c>
      <c r="V100" s="97"/>
      <c r="W100" s="98">
        <v>44986</v>
      </c>
      <c r="X100" s="98">
        <v>45077</v>
      </c>
      <c r="Y100" s="93"/>
      <c r="Z100" s="93"/>
      <c r="AA100" s="93"/>
      <c r="AB100" s="93"/>
      <c r="AC100" s="93"/>
      <c r="AD100" s="93"/>
      <c r="AE100" s="93"/>
      <c r="AF100" s="93"/>
      <c r="AG100" s="93"/>
      <c r="AH100" s="93"/>
      <c r="AI100" s="93"/>
      <c r="AJ100" s="93"/>
      <c r="AK100" s="93"/>
      <c r="AL100" s="58"/>
      <c r="AM100" s="58"/>
      <c r="AN100" s="58"/>
      <c r="AO100" s="58"/>
      <c r="AP100" s="58"/>
      <c r="AQ100" s="58"/>
      <c r="AR100" s="58"/>
      <c r="AS100" s="58"/>
      <c r="AT100" s="58"/>
      <c r="AU100" s="59"/>
      <c r="AV100" s="58"/>
      <c r="AW100" s="58"/>
      <c r="AX100" s="58"/>
      <c r="AY100" s="58"/>
      <c r="AZ100" s="58"/>
      <c r="BA100" s="58"/>
      <c r="BB100" s="58"/>
      <c r="BC100" s="58"/>
      <c r="BD100" s="58"/>
      <c r="BE100" s="59"/>
      <c r="BF100" s="58"/>
      <c r="BG100" s="58"/>
      <c r="BH100" s="58"/>
      <c r="BI100" s="58"/>
      <c r="BJ100" s="58"/>
      <c r="BK100" s="58"/>
      <c r="BL100" s="58"/>
      <c r="BM100" s="58"/>
      <c r="BN100" s="58"/>
      <c r="BO100" s="59"/>
      <c r="BP100" s="58"/>
      <c r="BQ100" s="58"/>
      <c r="BR100" s="58"/>
      <c r="BS100" s="58"/>
      <c r="BT100" s="58"/>
      <c r="BU100" s="58"/>
      <c r="BV100" s="58"/>
      <c r="BW100" s="58"/>
      <c r="BX100" s="58"/>
      <c r="BY100" s="59"/>
      <c r="BZ100" s="72" t="str">
        <f t="shared" si="18"/>
        <v xml:space="preserve"> </v>
      </c>
      <c r="CA100" s="72" t="str">
        <f t="shared" si="10"/>
        <v xml:space="preserve"> </v>
      </c>
      <c r="CB100" s="72" t="str">
        <f t="shared" si="11"/>
        <v xml:space="preserve"> </v>
      </c>
      <c r="CC100" s="72" t="str">
        <f t="shared" si="12"/>
        <v xml:space="preserve"> </v>
      </c>
      <c r="CD100" s="72" t="str">
        <f t="shared" si="13"/>
        <v xml:space="preserve"> </v>
      </c>
      <c r="CE100" s="72" t="str">
        <f t="shared" si="14"/>
        <v xml:space="preserve"> </v>
      </c>
      <c r="CF100" s="72" t="str">
        <f t="shared" si="15"/>
        <v xml:space="preserve"> </v>
      </c>
      <c r="CG100" s="72" t="str">
        <f t="shared" si="16"/>
        <v xml:space="preserve"> </v>
      </c>
    </row>
    <row r="101" spans="2:85" ht="236.25" customHeight="1" x14ac:dyDescent="0.25">
      <c r="B101" s="99"/>
      <c r="C101" s="99"/>
      <c r="D101" s="99"/>
      <c r="E101" s="99"/>
      <c r="F101" s="100"/>
      <c r="G101" s="100"/>
      <c r="H101" s="100"/>
      <c r="I101" s="101"/>
      <c r="J101" s="99"/>
      <c r="K101" s="102" t="s">
        <v>645</v>
      </c>
      <c r="L101" s="103" t="s">
        <v>646</v>
      </c>
      <c r="M101" s="104" t="s">
        <v>78</v>
      </c>
      <c r="N101" s="105">
        <v>1</v>
      </c>
      <c r="O101" s="106" t="s">
        <v>647</v>
      </c>
      <c r="P101" s="107"/>
      <c r="Q101" s="107"/>
      <c r="R101" s="108"/>
      <c r="S101" s="108"/>
      <c r="T101" s="113" t="s">
        <v>636</v>
      </c>
      <c r="U101" s="108"/>
      <c r="V101" s="109"/>
      <c r="W101" s="110">
        <v>44958</v>
      </c>
      <c r="X101" s="110">
        <v>45077</v>
      </c>
      <c r="Y101" s="105"/>
      <c r="Z101" s="105"/>
      <c r="AA101" s="105"/>
      <c r="AB101" s="105"/>
      <c r="AC101" s="105">
        <v>1</v>
      </c>
      <c r="AD101" s="105"/>
      <c r="AE101" s="105"/>
      <c r="AF101" s="105"/>
      <c r="AG101" s="105"/>
      <c r="AH101" s="105"/>
      <c r="AI101" s="105"/>
      <c r="AJ101" s="105"/>
      <c r="AK101" s="105">
        <f t="shared" ref="AK101" si="25">SUM(Y101:AJ101)</f>
        <v>1</v>
      </c>
      <c r="AL101" s="58"/>
      <c r="AM101" s="58"/>
      <c r="AN101" s="58"/>
      <c r="AO101" s="58"/>
      <c r="AP101" s="58"/>
      <c r="AQ101" s="58"/>
      <c r="AR101" s="58"/>
      <c r="AS101" s="58"/>
      <c r="AT101" s="58"/>
      <c r="AU101" s="59"/>
      <c r="AV101" s="58"/>
      <c r="AW101" s="58"/>
      <c r="AX101" s="58"/>
      <c r="AY101" s="58">
        <v>0</v>
      </c>
      <c r="AZ101" s="58"/>
      <c r="BA101" s="58"/>
      <c r="BB101" s="58">
        <v>1</v>
      </c>
      <c r="BC101" s="58" t="s">
        <v>648</v>
      </c>
      <c r="BD101" s="58" t="s">
        <v>649</v>
      </c>
      <c r="BE101" s="59" t="s">
        <v>251</v>
      </c>
      <c r="BF101" s="58"/>
      <c r="BG101" s="58"/>
      <c r="BH101" s="58"/>
      <c r="BI101" s="58"/>
      <c r="BJ101" s="58"/>
      <c r="BK101" s="58"/>
      <c r="BL101" s="58"/>
      <c r="BM101" s="58"/>
      <c r="BN101" s="58"/>
      <c r="BO101" s="59"/>
      <c r="BP101" s="58"/>
      <c r="BQ101" s="58"/>
      <c r="BR101" s="58"/>
      <c r="BS101" s="58"/>
      <c r="BT101" s="58"/>
      <c r="BU101" s="58"/>
      <c r="BV101" s="58"/>
      <c r="BW101" s="58"/>
      <c r="BX101" s="58"/>
      <c r="BY101" s="59"/>
      <c r="BZ101" s="72">
        <f t="shared" si="18"/>
        <v>0</v>
      </c>
      <c r="CA101" s="72">
        <f t="shared" si="10"/>
        <v>0</v>
      </c>
      <c r="CB101" s="72">
        <f t="shared" si="11"/>
        <v>1</v>
      </c>
      <c r="CC101" s="72">
        <f t="shared" si="12"/>
        <v>1</v>
      </c>
      <c r="CD101" s="72">
        <f t="shared" si="13"/>
        <v>1</v>
      </c>
      <c r="CE101" s="72">
        <f t="shared" si="14"/>
        <v>1</v>
      </c>
      <c r="CF101" s="72">
        <f t="shared" si="15"/>
        <v>1</v>
      </c>
      <c r="CG101" s="72">
        <f t="shared" si="16"/>
        <v>1</v>
      </c>
    </row>
    <row r="102" spans="2:85" ht="78.75" x14ac:dyDescent="0.25">
      <c r="B102" s="87" t="s">
        <v>95</v>
      </c>
      <c r="C102" s="87" t="s">
        <v>29</v>
      </c>
      <c r="D102" s="87" t="s">
        <v>29</v>
      </c>
      <c r="E102" s="87" t="s">
        <v>101</v>
      </c>
      <c r="F102" s="87" t="s">
        <v>122</v>
      </c>
      <c r="G102" s="87" t="s">
        <v>270</v>
      </c>
      <c r="H102" s="88" t="s">
        <v>271</v>
      </c>
      <c r="I102" s="89">
        <v>27</v>
      </c>
      <c r="J102" s="87" t="s">
        <v>650</v>
      </c>
      <c r="K102" s="90"/>
      <c r="L102" s="91"/>
      <c r="M102" s="92" t="s">
        <v>78</v>
      </c>
      <c r="N102" s="93">
        <v>1</v>
      </c>
      <c r="O102" s="94"/>
      <c r="P102" s="95"/>
      <c r="Q102" s="94"/>
      <c r="R102" s="94" t="s">
        <v>14</v>
      </c>
      <c r="S102" s="94" t="s">
        <v>35</v>
      </c>
      <c r="T102" s="94" t="s">
        <v>636</v>
      </c>
      <c r="U102" s="96" t="s">
        <v>91</v>
      </c>
      <c r="V102" s="97"/>
      <c r="W102" s="98">
        <v>44986</v>
      </c>
      <c r="X102" s="98">
        <v>45044</v>
      </c>
      <c r="Y102" s="93"/>
      <c r="Z102" s="93"/>
      <c r="AA102" s="93"/>
      <c r="AB102" s="93"/>
      <c r="AC102" s="93"/>
      <c r="AD102" s="93"/>
      <c r="AE102" s="93"/>
      <c r="AF102" s="93"/>
      <c r="AG102" s="93"/>
      <c r="AH102" s="93"/>
      <c r="AI102" s="93"/>
      <c r="AJ102" s="93"/>
      <c r="AK102" s="93"/>
      <c r="AL102" s="58"/>
      <c r="AM102" s="58"/>
      <c r="AN102" s="58"/>
      <c r="AO102" s="58"/>
      <c r="AP102" s="58"/>
      <c r="AQ102" s="58"/>
      <c r="AR102" s="58"/>
      <c r="AS102" s="58"/>
      <c r="AT102" s="58"/>
      <c r="AU102" s="59"/>
      <c r="AV102" s="58"/>
      <c r="AW102" s="58"/>
      <c r="AX102" s="58"/>
      <c r="AY102" s="58"/>
      <c r="AZ102" s="58"/>
      <c r="BA102" s="58"/>
      <c r="BB102" s="58"/>
      <c r="BC102" s="58"/>
      <c r="BD102" s="58"/>
      <c r="BE102" s="59"/>
      <c r="BF102" s="58"/>
      <c r="BG102" s="58"/>
      <c r="BH102" s="58"/>
      <c r="BI102" s="58"/>
      <c r="BJ102" s="58"/>
      <c r="BK102" s="58"/>
      <c r="BL102" s="58"/>
      <c r="BM102" s="58"/>
      <c r="BN102" s="58"/>
      <c r="BO102" s="59"/>
      <c r="BP102" s="58"/>
      <c r="BQ102" s="58"/>
      <c r="BR102" s="58"/>
      <c r="BS102" s="58"/>
      <c r="BT102" s="58"/>
      <c r="BU102" s="58"/>
      <c r="BV102" s="58"/>
      <c r="BW102" s="58"/>
      <c r="BX102" s="58"/>
      <c r="BY102" s="59"/>
      <c r="BZ102" s="72" t="str">
        <f t="shared" si="18"/>
        <v xml:space="preserve"> </v>
      </c>
      <c r="CA102" s="72" t="str">
        <f t="shared" si="10"/>
        <v xml:space="preserve"> </v>
      </c>
      <c r="CB102" s="72" t="str">
        <f t="shared" si="11"/>
        <v xml:space="preserve"> </v>
      </c>
      <c r="CC102" s="72" t="str">
        <f t="shared" si="12"/>
        <v xml:space="preserve"> </v>
      </c>
      <c r="CD102" s="72" t="str">
        <f t="shared" si="13"/>
        <v xml:space="preserve"> </v>
      </c>
      <c r="CE102" s="72" t="str">
        <f t="shared" si="14"/>
        <v xml:space="preserve"> </v>
      </c>
      <c r="CF102" s="72" t="str">
        <f t="shared" si="15"/>
        <v xml:space="preserve"> </v>
      </c>
      <c r="CG102" s="72" t="str">
        <f t="shared" si="16"/>
        <v xml:space="preserve"> </v>
      </c>
    </row>
    <row r="103" spans="2:85" ht="252" x14ac:dyDescent="0.25">
      <c r="B103" s="99"/>
      <c r="C103" s="99"/>
      <c r="D103" s="99"/>
      <c r="E103" s="99"/>
      <c r="F103" s="100"/>
      <c r="G103" s="100"/>
      <c r="H103" s="100"/>
      <c r="I103" s="101"/>
      <c r="J103" s="99"/>
      <c r="K103" s="102" t="s">
        <v>651</v>
      </c>
      <c r="L103" s="103" t="s">
        <v>652</v>
      </c>
      <c r="M103" s="104" t="s">
        <v>78</v>
      </c>
      <c r="N103" s="105">
        <v>1</v>
      </c>
      <c r="O103" s="106" t="s">
        <v>653</v>
      </c>
      <c r="P103" s="107"/>
      <c r="Q103" s="107"/>
      <c r="R103" s="108"/>
      <c r="S103" s="108"/>
      <c r="T103" s="113" t="s">
        <v>636</v>
      </c>
      <c r="U103" s="108"/>
      <c r="V103" s="109"/>
      <c r="W103" s="110">
        <v>45139</v>
      </c>
      <c r="X103" s="110">
        <v>45169</v>
      </c>
      <c r="Y103" s="105"/>
      <c r="Z103" s="105"/>
      <c r="AA103" s="105"/>
      <c r="AB103" s="105"/>
      <c r="AC103" s="105"/>
      <c r="AD103" s="105"/>
      <c r="AE103" s="105"/>
      <c r="AF103" s="105">
        <v>1</v>
      </c>
      <c r="AG103" s="105"/>
      <c r="AH103" s="105"/>
      <c r="AI103" s="105"/>
      <c r="AJ103" s="105"/>
      <c r="AK103" s="105">
        <f t="shared" ref="AK103:AK104" si="26">SUM(Y103:AJ103)</f>
        <v>1</v>
      </c>
      <c r="AL103" s="58"/>
      <c r="AM103" s="58"/>
      <c r="AN103" s="58"/>
      <c r="AO103" s="58"/>
      <c r="AP103" s="58"/>
      <c r="AQ103" s="58"/>
      <c r="AR103" s="58"/>
      <c r="AS103" s="58"/>
      <c r="AT103" s="58"/>
      <c r="AU103" s="59"/>
      <c r="AV103" s="58"/>
      <c r="AW103" s="58"/>
      <c r="AX103" s="58"/>
      <c r="AY103" s="58"/>
      <c r="AZ103" s="58"/>
      <c r="BA103" s="58"/>
      <c r="BB103" s="58">
        <v>1</v>
      </c>
      <c r="BC103" s="58" t="s">
        <v>654</v>
      </c>
      <c r="BD103" s="58" t="s">
        <v>655</v>
      </c>
      <c r="BE103" s="59" t="s">
        <v>251</v>
      </c>
      <c r="BF103" s="58"/>
      <c r="BG103" s="58"/>
      <c r="BH103" s="58"/>
      <c r="BI103" s="58"/>
      <c r="BJ103" s="58"/>
      <c r="BK103" s="58"/>
      <c r="BL103" s="58"/>
      <c r="BM103" s="58"/>
      <c r="BN103" s="58"/>
      <c r="BO103" s="59"/>
      <c r="BP103" s="58"/>
      <c r="BQ103" s="58"/>
      <c r="BR103" s="58"/>
      <c r="BS103" s="58"/>
      <c r="BT103" s="58"/>
      <c r="BU103" s="58"/>
      <c r="BV103" s="58"/>
      <c r="BW103" s="58"/>
      <c r="BX103" s="58"/>
      <c r="BY103" s="59"/>
      <c r="BZ103" s="72">
        <f t="shared" si="18"/>
        <v>0</v>
      </c>
      <c r="CA103" s="72">
        <f t="shared" si="10"/>
        <v>0</v>
      </c>
      <c r="CB103" s="72">
        <f t="shared" si="11"/>
        <v>1</v>
      </c>
      <c r="CC103" s="72">
        <f t="shared" si="12"/>
        <v>0</v>
      </c>
      <c r="CD103" s="72">
        <f t="shared" si="13"/>
        <v>1</v>
      </c>
      <c r="CE103" s="72">
        <f t="shared" si="14"/>
        <v>1</v>
      </c>
      <c r="CF103" s="72">
        <f t="shared" si="15"/>
        <v>1</v>
      </c>
      <c r="CG103" s="72">
        <f t="shared" si="16"/>
        <v>1</v>
      </c>
    </row>
    <row r="104" spans="2:85" ht="315" x14ac:dyDescent="0.25">
      <c r="B104" s="99"/>
      <c r="C104" s="99"/>
      <c r="D104" s="99"/>
      <c r="E104" s="99"/>
      <c r="F104" s="100"/>
      <c r="G104" s="100"/>
      <c r="H104" s="100"/>
      <c r="I104" s="101"/>
      <c r="J104" s="99"/>
      <c r="K104" s="102" t="s">
        <v>656</v>
      </c>
      <c r="L104" s="103" t="s">
        <v>657</v>
      </c>
      <c r="M104" s="104" t="s">
        <v>78</v>
      </c>
      <c r="N104" s="105">
        <v>1</v>
      </c>
      <c r="O104" s="106" t="s">
        <v>658</v>
      </c>
      <c r="P104" s="107"/>
      <c r="Q104" s="107"/>
      <c r="R104" s="108"/>
      <c r="S104" s="108"/>
      <c r="T104" s="113" t="s">
        <v>636</v>
      </c>
      <c r="U104" s="108"/>
      <c r="V104" s="109"/>
      <c r="W104" s="110">
        <v>45019</v>
      </c>
      <c r="X104" s="110">
        <v>45044</v>
      </c>
      <c r="Y104" s="105"/>
      <c r="Z104" s="105"/>
      <c r="AA104" s="105"/>
      <c r="AB104" s="105">
        <v>1</v>
      </c>
      <c r="AC104" s="105"/>
      <c r="AD104" s="105"/>
      <c r="AE104" s="105"/>
      <c r="AF104" s="105"/>
      <c r="AG104" s="105"/>
      <c r="AH104" s="105"/>
      <c r="AI104" s="105"/>
      <c r="AJ104" s="105"/>
      <c r="AK104" s="105">
        <f t="shared" si="26"/>
        <v>1</v>
      </c>
      <c r="AL104" s="58"/>
      <c r="AM104" s="58"/>
      <c r="AN104" s="58"/>
      <c r="AO104" s="58"/>
      <c r="AP104" s="58"/>
      <c r="AQ104" s="58"/>
      <c r="AR104" s="58"/>
      <c r="AS104" s="58"/>
      <c r="AT104" s="58"/>
      <c r="AU104" s="59"/>
      <c r="AV104" s="58"/>
      <c r="AW104" s="58"/>
      <c r="AX104" s="58"/>
      <c r="AY104" s="58"/>
      <c r="AZ104" s="58"/>
      <c r="BA104" s="58"/>
      <c r="BB104" s="142">
        <v>0.5</v>
      </c>
      <c r="BC104" s="58" t="s">
        <v>659</v>
      </c>
      <c r="BD104" s="58" t="s">
        <v>660</v>
      </c>
      <c r="BE104" s="59" t="s">
        <v>661</v>
      </c>
      <c r="BF104" s="58"/>
      <c r="BG104" s="58"/>
      <c r="BH104" s="58"/>
      <c r="BI104" s="58"/>
      <c r="BJ104" s="58"/>
      <c r="BK104" s="58"/>
      <c r="BL104" s="58"/>
      <c r="BM104" s="58"/>
      <c r="BN104" s="58"/>
      <c r="BO104" s="59"/>
      <c r="BP104" s="58"/>
      <c r="BQ104" s="58"/>
      <c r="BR104" s="58"/>
      <c r="BS104" s="58"/>
      <c r="BT104" s="58"/>
      <c r="BU104" s="58"/>
      <c r="BV104" s="58"/>
      <c r="BW104" s="58"/>
      <c r="BX104" s="58"/>
      <c r="BY104" s="59"/>
      <c r="BZ104" s="72">
        <f t="shared" si="18"/>
        <v>0</v>
      </c>
      <c r="CA104" s="72">
        <f t="shared" si="10"/>
        <v>0</v>
      </c>
      <c r="CB104" s="72">
        <f t="shared" si="11"/>
        <v>0.5</v>
      </c>
      <c r="CC104" s="72">
        <f t="shared" si="12"/>
        <v>1</v>
      </c>
      <c r="CD104" s="72">
        <f t="shared" si="13"/>
        <v>0.5</v>
      </c>
      <c r="CE104" s="72">
        <f t="shared" si="14"/>
        <v>1</v>
      </c>
      <c r="CF104" s="72">
        <f t="shared" si="15"/>
        <v>0.5</v>
      </c>
      <c r="CG104" s="72">
        <f t="shared" si="16"/>
        <v>1</v>
      </c>
    </row>
    <row r="105" spans="2:85" ht="110.25" x14ac:dyDescent="0.25">
      <c r="B105" s="87" t="s">
        <v>75</v>
      </c>
      <c r="C105" s="87" t="s">
        <v>29</v>
      </c>
      <c r="D105" s="87" t="s">
        <v>29</v>
      </c>
      <c r="E105" s="87" t="s">
        <v>83</v>
      </c>
      <c r="F105" s="87" t="s">
        <v>122</v>
      </c>
      <c r="G105" s="87" t="s">
        <v>270</v>
      </c>
      <c r="H105" s="88" t="s">
        <v>271</v>
      </c>
      <c r="I105" s="89">
        <v>28</v>
      </c>
      <c r="J105" s="87" t="s">
        <v>662</v>
      </c>
      <c r="K105" s="90"/>
      <c r="L105" s="91"/>
      <c r="M105" s="92" t="s">
        <v>78</v>
      </c>
      <c r="N105" s="93">
        <v>50</v>
      </c>
      <c r="O105" s="94"/>
      <c r="P105" s="95"/>
      <c r="Q105" s="94"/>
      <c r="R105" s="94" t="s">
        <v>10</v>
      </c>
      <c r="S105" s="94" t="s">
        <v>34</v>
      </c>
      <c r="T105" s="94" t="s">
        <v>663</v>
      </c>
      <c r="U105" s="96" t="s">
        <v>91</v>
      </c>
      <c r="V105" s="97"/>
      <c r="W105" s="98">
        <v>44958</v>
      </c>
      <c r="X105" s="98">
        <v>45169</v>
      </c>
      <c r="Y105" s="93"/>
      <c r="Z105" s="93"/>
      <c r="AA105" s="93"/>
      <c r="AB105" s="93"/>
      <c r="AC105" s="93"/>
      <c r="AD105" s="93"/>
      <c r="AE105" s="93"/>
      <c r="AF105" s="93"/>
      <c r="AG105" s="93"/>
      <c r="AH105" s="93"/>
      <c r="AI105" s="93"/>
      <c r="AJ105" s="93"/>
      <c r="AK105" s="93"/>
      <c r="AL105" s="58">
        <v>0</v>
      </c>
      <c r="AM105" s="58"/>
      <c r="AN105" s="58"/>
      <c r="AO105" s="58">
        <v>0</v>
      </c>
      <c r="AP105" s="58"/>
      <c r="AQ105" s="58"/>
      <c r="AR105" s="58">
        <v>0</v>
      </c>
      <c r="AS105" s="58"/>
      <c r="AT105" s="58"/>
      <c r="AU105" s="59"/>
      <c r="AV105" s="58">
        <v>0</v>
      </c>
      <c r="AW105" s="58"/>
      <c r="AX105" s="58"/>
      <c r="AY105" s="58">
        <v>0</v>
      </c>
      <c r="AZ105" s="58"/>
      <c r="BA105" s="58"/>
      <c r="BB105" s="58">
        <v>70</v>
      </c>
      <c r="BC105" s="58" t="s">
        <v>664</v>
      </c>
      <c r="BD105" s="58"/>
      <c r="BE105" s="59"/>
      <c r="BF105" s="58"/>
      <c r="BG105" s="58"/>
      <c r="BH105" s="58"/>
      <c r="BI105" s="58"/>
      <c r="BJ105" s="58"/>
      <c r="BK105" s="58"/>
      <c r="BL105" s="58"/>
      <c r="BM105" s="58"/>
      <c r="BN105" s="58"/>
      <c r="BO105" s="59"/>
      <c r="BP105" s="58"/>
      <c r="BQ105" s="58"/>
      <c r="BR105" s="58"/>
      <c r="BS105" s="58"/>
      <c r="BT105" s="58"/>
      <c r="BU105" s="58"/>
      <c r="BV105" s="58"/>
      <c r="BW105" s="58"/>
      <c r="BX105" s="58"/>
      <c r="BY105" s="59"/>
      <c r="BZ105" s="72" t="str">
        <f t="shared" si="18"/>
        <v xml:space="preserve"> </v>
      </c>
      <c r="CA105" s="72" t="str">
        <f t="shared" si="10"/>
        <v xml:space="preserve"> </v>
      </c>
      <c r="CB105" s="72" t="str">
        <f t="shared" si="11"/>
        <v xml:space="preserve"> </v>
      </c>
      <c r="CC105" s="72" t="str">
        <f t="shared" si="12"/>
        <v xml:space="preserve"> </v>
      </c>
      <c r="CD105" s="72" t="str">
        <f t="shared" si="13"/>
        <v xml:space="preserve"> </v>
      </c>
      <c r="CE105" s="72" t="str">
        <f t="shared" si="14"/>
        <v xml:space="preserve"> </v>
      </c>
      <c r="CF105" s="72" t="str">
        <f t="shared" si="15"/>
        <v xml:space="preserve"> </v>
      </c>
      <c r="CG105" s="72" t="str">
        <f t="shared" si="16"/>
        <v xml:space="preserve"> </v>
      </c>
    </row>
    <row r="106" spans="2:85" ht="110.25" x14ac:dyDescent="0.25">
      <c r="B106" s="99"/>
      <c r="C106" s="99"/>
      <c r="D106" s="99"/>
      <c r="E106" s="99"/>
      <c r="F106" s="100"/>
      <c r="G106" s="100"/>
      <c r="H106" s="100"/>
      <c r="I106" s="101"/>
      <c r="J106" s="99"/>
      <c r="K106" s="102" t="s">
        <v>665</v>
      </c>
      <c r="L106" s="103" t="s">
        <v>666</v>
      </c>
      <c r="M106" s="104" t="s">
        <v>78</v>
      </c>
      <c r="N106" s="105">
        <v>20</v>
      </c>
      <c r="O106" s="106" t="s">
        <v>667</v>
      </c>
      <c r="P106" s="107"/>
      <c r="Q106" s="107"/>
      <c r="R106" s="108"/>
      <c r="S106" s="108"/>
      <c r="T106" s="103" t="s">
        <v>663</v>
      </c>
      <c r="U106" s="108"/>
      <c r="V106" s="109"/>
      <c r="W106" s="110">
        <v>45139</v>
      </c>
      <c r="X106" s="110">
        <v>45169</v>
      </c>
      <c r="Y106" s="105"/>
      <c r="Z106" s="105"/>
      <c r="AA106" s="105"/>
      <c r="AB106" s="105"/>
      <c r="AC106" s="105"/>
      <c r="AD106" s="105"/>
      <c r="AE106" s="105"/>
      <c r="AF106" s="105">
        <v>20</v>
      </c>
      <c r="AG106" s="105"/>
      <c r="AH106" s="105"/>
      <c r="AI106" s="105"/>
      <c r="AJ106" s="105"/>
      <c r="AK106" s="105">
        <f t="shared" ref="AK106" si="27">SUM(Y106:AJ106)</f>
        <v>20</v>
      </c>
      <c r="AL106" s="58"/>
      <c r="AM106" s="58"/>
      <c r="AN106" s="58"/>
      <c r="AO106" s="58"/>
      <c r="AP106" s="58"/>
      <c r="AQ106" s="58"/>
      <c r="AR106" s="58"/>
      <c r="AS106" s="58"/>
      <c r="AT106" s="58"/>
      <c r="AU106" s="59"/>
      <c r="AV106" s="58"/>
      <c r="AW106" s="58"/>
      <c r="AX106" s="58"/>
      <c r="AY106" s="58"/>
      <c r="AZ106" s="58"/>
      <c r="BA106" s="58"/>
      <c r="BB106" s="58">
        <v>70</v>
      </c>
      <c r="BC106" s="58" t="s">
        <v>664</v>
      </c>
      <c r="BD106" s="58"/>
      <c r="BE106" s="59" t="s">
        <v>668</v>
      </c>
      <c r="BF106" s="58"/>
      <c r="BG106" s="58"/>
      <c r="BH106" s="58"/>
      <c r="BI106" s="58"/>
      <c r="BJ106" s="58"/>
      <c r="BK106" s="58"/>
      <c r="BL106" s="58"/>
      <c r="BM106" s="58"/>
      <c r="BN106" s="58"/>
      <c r="BO106" s="59"/>
      <c r="BP106" s="58"/>
      <c r="BQ106" s="58"/>
      <c r="BR106" s="58"/>
      <c r="BS106" s="58"/>
      <c r="BT106" s="58"/>
      <c r="BU106" s="58"/>
      <c r="BV106" s="58"/>
      <c r="BW106" s="58"/>
      <c r="BX106" s="58"/>
      <c r="BY106" s="59"/>
      <c r="BZ106" s="72">
        <f t="shared" si="18"/>
        <v>0</v>
      </c>
      <c r="CA106" s="72">
        <f t="shared" si="10"/>
        <v>0</v>
      </c>
      <c r="CB106" s="72">
        <f t="shared" si="11"/>
        <v>3.5</v>
      </c>
      <c r="CC106" s="72">
        <f t="shared" si="12"/>
        <v>0</v>
      </c>
      <c r="CD106" s="72">
        <f t="shared" si="13"/>
        <v>3.5</v>
      </c>
      <c r="CE106" s="72">
        <f t="shared" si="14"/>
        <v>1</v>
      </c>
      <c r="CF106" s="72">
        <f t="shared" si="15"/>
        <v>3.5</v>
      </c>
      <c r="CG106" s="72">
        <f t="shared" si="16"/>
        <v>1</v>
      </c>
    </row>
    <row r="107" spans="2:85" ht="78.75" x14ac:dyDescent="0.25">
      <c r="B107" s="87" t="s">
        <v>95</v>
      </c>
      <c r="C107" s="87" t="s">
        <v>50</v>
      </c>
      <c r="D107" s="87" t="s">
        <v>65</v>
      </c>
      <c r="E107" s="87" t="s">
        <v>115</v>
      </c>
      <c r="F107" s="87" t="s">
        <v>119</v>
      </c>
      <c r="G107" s="87" t="s">
        <v>234</v>
      </c>
      <c r="H107" s="88" t="s">
        <v>235</v>
      </c>
      <c r="I107" s="89">
        <v>29</v>
      </c>
      <c r="J107" s="87" t="s">
        <v>669</v>
      </c>
      <c r="K107" s="90"/>
      <c r="L107" s="91"/>
      <c r="M107" s="92" t="s">
        <v>84</v>
      </c>
      <c r="N107" s="93">
        <v>4</v>
      </c>
      <c r="O107" s="94"/>
      <c r="P107" s="95"/>
      <c r="Q107" s="94"/>
      <c r="R107" s="94" t="s">
        <v>670</v>
      </c>
      <c r="S107" s="94" t="s">
        <v>38</v>
      </c>
      <c r="T107" s="94" t="s">
        <v>671</v>
      </c>
      <c r="U107" s="96" t="s">
        <v>80</v>
      </c>
      <c r="V107" s="97"/>
      <c r="W107" s="98">
        <v>44986</v>
      </c>
      <c r="X107" s="98">
        <v>45291</v>
      </c>
      <c r="Y107" s="93"/>
      <c r="Z107" s="93"/>
      <c r="AA107" s="93"/>
      <c r="AB107" s="93"/>
      <c r="AC107" s="93"/>
      <c r="AD107" s="93"/>
      <c r="AE107" s="93"/>
      <c r="AF107" s="93"/>
      <c r="AG107" s="93"/>
      <c r="AH107" s="93"/>
      <c r="AI107" s="93"/>
      <c r="AJ107" s="93"/>
      <c r="AK107" s="93"/>
      <c r="AL107" s="58"/>
      <c r="AM107" s="58"/>
      <c r="AN107" s="58"/>
      <c r="AO107" s="58"/>
      <c r="AP107" s="58"/>
      <c r="AQ107" s="58"/>
      <c r="AR107" s="58"/>
      <c r="AS107" s="58"/>
      <c r="AT107" s="58"/>
      <c r="AU107" s="59"/>
      <c r="AV107" s="58"/>
      <c r="AW107" s="58"/>
      <c r="AX107" s="58"/>
      <c r="AY107" s="58"/>
      <c r="AZ107" s="58"/>
      <c r="BA107" s="58"/>
      <c r="BB107" s="58"/>
      <c r="BC107" s="58"/>
      <c r="BD107" s="58"/>
      <c r="BE107" s="59"/>
      <c r="BF107" s="58"/>
      <c r="BG107" s="58"/>
      <c r="BH107" s="58"/>
      <c r="BI107" s="58"/>
      <c r="BJ107" s="58"/>
      <c r="BK107" s="58"/>
      <c r="BL107" s="58"/>
      <c r="BM107" s="58"/>
      <c r="BN107" s="58"/>
      <c r="BO107" s="59"/>
      <c r="BP107" s="58"/>
      <c r="BQ107" s="58"/>
      <c r="BR107" s="58"/>
      <c r="BS107" s="58"/>
      <c r="BT107" s="58"/>
      <c r="BU107" s="58"/>
      <c r="BV107" s="58"/>
      <c r="BW107" s="58"/>
      <c r="BX107" s="58"/>
      <c r="BY107" s="59"/>
      <c r="BZ107" s="72" t="str">
        <f t="shared" si="18"/>
        <v xml:space="preserve"> </v>
      </c>
      <c r="CA107" s="72" t="str">
        <f t="shared" si="10"/>
        <v xml:space="preserve"> </v>
      </c>
      <c r="CB107" s="72" t="str">
        <f t="shared" si="11"/>
        <v xml:space="preserve"> </v>
      </c>
      <c r="CC107" s="72" t="str">
        <f t="shared" si="12"/>
        <v xml:space="preserve"> </v>
      </c>
      <c r="CD107" s="72" t="str">
        <f t="shared" si="13"/>
        <v xml:space="preserve"> </v>
      </c>
      <c r="CE107" s="72" t="str">
        <f t="shared" si="14"/>
        <v xml:space="preserve"> </v>
      </c>
      <c r="CF107" s="72" t="str">
        <f t="shared" si="15"/>
        <v xml:space="preserve"> </v>
      </c>
      <c r="CG107" s="72" t="str">
        <f t="shared" si="16"/>
        <v xml:space="preserve"> </v>
      </c>
    </row>
    <row r="108" spans="2:85" ht="63" x14ac:dyDescent="0.25">
      <c r="B108" s="99"/>
      <c r="C108" s="99"/>
      <c r="D108" s="99"/>
      <c r="E108" s="99"/>
      <c r="F108" s="100"/>
      <c r="G108" s="100"/>
      <c r="H108" s="100"/>
      <c r="I108" s="101"/>
      <c r="J108" s="99"/>
      <c r="K108" s="102" t="s">
        <v>672</v>
      </c>
      <c r="L108" s="103" t="s">
        <v>673</v>
      </c>
      <c r="M108" s="104" t="s">
        <v>84</v>
      </c>
      <c r="N108" s="105">
        <v>4</v>
      </c>
      <c r="O108" s="106" t="s">
        <v>674</v>
      </c>
      <c r="P108" s="107"/>
      <c r="Q108" s="107"/>
      <c r="R108" s="108"/>
      <c r="S108" s="108"/>
      <c r="T108" s="103" t="s">
        <v>671</v>
      </c>
      <c r="U108" s="108"/>
      <c r="V108" s="109"/>
      <c r="W108" s="110">
        <v>44958</v>
      </c>
      <c r="X108" s="110">
        <v>45289</v>
      </c>
      <c r="Y108" s="105"/>
      <c r="Z108" s="105"/>
      <c r="AA108" s="105">
        <v>1</v>
      </c>
      <c r="AB108" s="105"/>
      <c r="AC108" s="105"/>
      <c r="AD108" s="105">
        <v>1</v>
      </c>
      <c r="AE108" s="105"/>
      <c r="AF108" s="105"/>
      <c r="AG108" s="105">
        <v>1</v>
      </c>
      <c r="AH108" s="105"/>
      <c r="AI108" s="105"/>
      <c r="AJ108" s="105">
        <v>1</v>
      </c>
      <c r="AK108" s="105">
        <f t="shared" ref="AK108" si="28">SUM(Y108:AJ108)</f>
        <v>4</v>
      </c>
      <c r="AL108" s="58"/>
      <c r="AM108" s="58"/>
      <c r="AN108" s="58"/>
      <c r="AO108" s="58"/>
      <c r="AP108" s="58"/>
      <c r="AQ108" s="58"/>
      <c r="AR108" s="58">
        <v>0</v>
      </c>
      <c r="AS108" s="58"/>
      <c r="AT108" s="58"/>
      <c r="AU108" s="59" t="s">
        <v>328</v>
      </c>
      <c r="AV108" s="58"/>
      <c r="AW108" s="58"/>
      <c r="AX108" s="58"/>
      <c r="AY108" s="58"/>
      <c r="AZ108" s="58"/>
      <c r="BA108" s="58"/>
      <c r="BB108" s="58">
        <v>0</v>
      </c>
      <c r="BC108" s="58"/>
      <c r="BD108" s="58"/>
      <c r="BE108" s="59" t="s">
        <v>328</v>
      </c>
      <c r="BF108" s="58"/>
      <c r="BG108" s="58"/>
      <c r="BH108" s="58"/>
      <c r="BI108" s="58"/>
      <c r="BJ108" s="58"/>
      <c r="BK108" s="58"/>
      <c r="BL108" s="58"/>
      <c r="BM108" s="58"/>
      <c r="BN108" s="58"/>
      <c r="BO108" s="59"/>
      <c r="BP108" s="58"/>
      <c r="BQ108" s="58"/>
      <c r="BR108" s="58"/>
      <c r="BS108" s="58"/>
      <c r="BT108" s="58"/>
      <c r="BU108" s="58"/>
      <c r="BV108" s="58"/>
      <c r="BW108" s="58"/>
      <c r="BX108" s="58"/>
      <c r="BY108" s="59"/>
      <c r="BZ108" s="72">
        <f t="shared" si="18"/>
        <v>0</v>
      </c>
      <c r="CA108" s="72">
        <f t="shared" si="10"/>
        <v>0.25</v>
      </c>
      <c r="CB108" s="72">
        <f t="shared" si="11"/>
        <v>0</v>
      </c>
      <c r="CC108" s="72">
        <f t="shared" si="12"/>
        <v>0.5</v>
      </c>
      <c r="CD108" s="72">
        <f t="shared" si="13"/>
        <v>0</v>
      </c>
      <c r="CE108" s="72">
        <f t="shared" si="14"/>
        <v>0.75</v>
      </c>
      <c r="CF108" s="72">
        <f t="shared" si="15"/>
        <v>0</v>
      </c>
      <c r="CG108" s="72">
        <f t="shared" si="16"/>
        <v>1</v>
      </c>
    </row>
    <row r="109" spans="2:85" ht="78.75" x14ac:dyDescent="0.25">
      <c r="B109" s="87" t="s">
        <v>95</v>
      </c>
      <c r="C109" s="87" t="s">
        <v>50</v>
      </c>
      <c r="D109" s="87" t="s">
        <v>26</v>
      </c>
      <c r="E109" s="87" t="s">
        <v>107</v>
      </c>
      <c r="F109" s="87" t="s">
        <v>119</v>
      </c>
      <c r="G109" s="87" t="s">
        <v>234</v>
      </c>
      <c r="H109" s="88" t="s">
        <v>235</v>
      </c>
      <c r="I109" s="89">
        <v>30</v>
      </c>
      <c r="J109" s="87" t="s">
        <v>675</v>
      </c>
      <c r="K109" s="90"/>
      <c r="L109" s="91"/>
      <c r="M109" s="92" t="s">
        <v>78</v>
      </c>
      <c r="N109" s="93">
        <v>1</v>
      </c>
      <c r="O109" s="94"/>
      <c r="P109" s="95"/>
      <c r="Q109" s="94"/>
      <c r="R109" s="94" t="s">
        <v>676</v>
      </c>
      <c r="S109" s="94" t="s">
        <v>677</v>
      </c>
      <c r="T109" s="94" t="s">
        <v>678</v>
      </c>
      <c r="U109" s="96" t="s">
        <v>91</v>
      </c>
      <c r="V109" s="97"/>
      <c r="W109" s="98">
        <v>44928</v>
      </c>
      <c r="X109" s="98">
        <v>45289</v>
      </c>
      <c r="Y109" s="93"/>
      <c r="Z109" s="93"/>
      <c r="AA109" s="93"/>
      <c r="AB109" s="93"/>
      <c r="AC109" s="93"/>
      <c r="AD109" s="93"/>
      <c r="AE109" s="93"/>
      <c r="AF109" s="93"/>
      <c r="AG109" s="93"/>
      <c r="AH109" s="93"/>
      <c r="AI109" s="93"/>
      <c r="AJ109" s="93"/>
      <c r="AK109" s="93"/>
      <c r="AL109" s="58"/>
      <c r="AM109" s="58"/>
      <c r="AN109" s="58"/>
      <c r="AO109" s="58"/>
      <c r="AP109" s="58"/>
      <c r="AQ109" s="58"/>
      <c r="AR109" s="58"/>
      <c r="AS109" s="58"/>
      <c r="AT109" s="58"/>
      <c r="AU109" s="59"/>
      <c r="AV109" s="58"/>
      <c r="AW109" s="58"/>
      <c r="AX109" s="58"/>
      <c r="AY109" s="58"/>
      <c r="AZ109" s="58"/>
      <c r="BA109" s="58"/>
      <c r="BB109" s="58"/>
      <c r="BC109" s="58"/>
      <c r="BD109" s="58"/>
      <c r="BE109" s="59"/>
      <c r="BF109" s="58"/>
      <c r="BG109" s="58"/>
      <c r="BH109" s="58"/>
      <c r="BI109" s="58"/>
      <c r="BJ109" s="58"/>
      <c r="BK109" s="58"/>
      <c r="BL109" s="58"/>
      <c r="BM109" s="58"/>
      <c r="BN109" s="58"/>
      <c r="BO109" s="59"/>
      <c r="BP109" s="58"/>
      <c r="BQ109" s="58"/>
      <c r="BR109" s="58"/>
      <c r="BS109" s="58"/>
      <c r="BT109" s="58"/>
      <c r="BU109" s="58"/>
      <c r="BV109" s="58"/>
      <c r="BW109" s="58"/>
      <c r="BX109" s="58"/>
      <c r="BY109" s="59"/>
      <c r="BZ109" s="72" t="str">
        <f t="shared" si="18"/>
        <v xml:space="preserve"> </v>
      </c>
      <c r="CA109" s="72" t="str">
        <f t="shared" si="10"/>
        <v xml:space="preserve"> </v>
      </c>
      <c r="CB109" s="72" t="str">
        <f t="shared" si="11"/>
        <v xml:space="preserve"> </v>
      </c>
      <c r="CC109" s="72" t="str">
        <f t="shared" si="12"/>
        <v xml:space="preserve"> </v>
      </c>
      <c r="CD109" s="72" t="str">
        <f t="shared" si="13"/>
        <v xml:space="preserve"> </v>
      </c>
      <c r="CE109" s="72" t="str">
        <f t="shared" si="14"/>
        <v xml:space="preserve"> </v>
      </c>
      <c r="CF109" s="72" t="str">
        <f t="shared" si="15"/>
        <v xml:space="preserve"> </v>
      </c>
      <c r="CG109" s="72" t="str">
        <f t="shared" si="16"/>
        <v xml:space="preserve"> </v>
      </c>
    </row>
    <row r="110" spans="2:85" ht="225" customHeight="1" x14ac:dyDescent="0.25">
      <c r="B110" s="99"/>
      <c r="C110" s="99"/>
      <c r="D110" s="99"/>
      <c r="E110" s="99"/>
      <c r="F110" s="100"/>
      <c r="G110" s="100"/>
      <c r="H110" s="100"/>
      <c r="I110" s="101"/>
      <c r="J110" s="99"/>
      <c r="K110" s="102" t="s">
        <v>679</v>
      </c>
      <c r="L110" s="103" t="s">
        <v>680</v>
      </c>
      <c r="M110" s="104" t="s">
        <v>78</v>
      </c>
      <c r="N110" s="105">
        <v>1</v>
      </c>
      <c r="O110" s="106" t="s">
        <v>681</v>
      </c>
      <c r="P110" s="107"/>
      <c r="Q110" s="107"/>
      <c r="R110" s="108"/>
      <c r="S110" s="108"/>
      <c r="T110" s="103" t="s">
        <v>678</v>
      </c>
      <c r="U110" s="108"/>
      <c r="V110" s="109"/>
      <c r="W110" s="110">
        <v>44958</v>
      </c>
      <c r="X110" s="110">
        <v>44985</v>
      </c>
      <c r="Y110" s="105"/>
      <c r="Z110" s="105">
        <v>1</v>
      </c>
      <c r="AA110" s="105"/>
      <c r="AB110" s="105"/>
      <c r="AC110" s="105"/>
      <c r="AD110" s="105"/>
      <c r="AE110" s="105"/>
      <c r="AF110" s="105"/>
      <c r="AG110" s="105"/>
      <c r="AH110" s="105"/>
      <c r="AI110" s="105"/>
      <c r="AJ110" s="105"/>
      <c r="AK110" s="105">
        <f t="shared" ref="AK110:AK114" si="29">SUM(Y110:AJ110)</f>
        <v>1</v>
      </c>
      <c r="AL110" s="58"/>
      <c r="AM110" s="58"/>
      <c r="AN110" s="58"/>
      <c r="AO110" s="58">
        <v>0</v>
      </c>
      <c r="AP110" s="58"/>
      <c r="AQ110" s="58"/>
      <c r="AR110" s="58"/>
      <c r="AS110" s="58"/>
      <c r="AT110" s="58"/>
      <c r="AU110" s="59" t="s">
        <v>328</v>
      </c>
      <c r="AV110" s="58"/>
      <c r="AW110" s="58"/>
      <c r="AX110" s="58"/>
      <c r="AY110" s="58"/>
      <c r="AZ110" s="58"/>
      <c r="BA110" s="58"/>
      <c r="BB110" s="58"/>
      <c r="BC110" s="58"/>
      <c r="BD110" s="58"/>
      <c r="BE110" s="59" t="s">
        <v>328</v>
      </c>
      <c r="BF110" s="58">
        <v>1</v>
      </c>
      <c r="BG110" s="58" t="s">
        <v>682</v>
      </c>
      <c r="BH110" s="58" t="s">
        <v>683</v>
      </c>
      <c r="BI110" s="58"/>
      <c r="BJ110" s="58"/>
      <c r="BK110" s="58"/>
      <c r="BL110" s="58"/>
      <c r="BM110" s="58"/>
      <c r="BN110" s="58"/>
      <c r="BO110" s="59"/>
      <c r="BP110" s="58"/>
      <c r="BQ110" s="58"/>
      <c r="BR110" s="58"/>
      <c r="BS110" s="58"/>
      <c r="BT110" s="58"/>
      <c r="BU110" s="58"/>
      <c r="BV110" s="58"/>
      <c r="BW110" s="58"/>
      <c r="BX110" s="58"/>
      <c r="BY110" s="59"/>
      <c r="BZ110" s="72">
        <f t="shared" si="18"/>
        <v>0</v>
      </c>
      <c r="CA110" s="72">
        <f t="shared" si="10"/>
        <v>1</v>
      </c>
      <c r="CB110" s="72">
        <f t="shared" si="11"/>
        <v>0</v>
      </c>
      <c r="CC110" s="72">
        <f t="shared" si="12"/>
        <v>1</v>
      </c>
      <c r="CD110" s="72">
        <f t="shared" si="13"/>
        <v>1</v>
      </c>
      <c r="CE110" s="72">
        <f t="shared" si="14"/>
        <v>1</v>
      </c>
      <c r="CF110" s="72">
        <f t="shared" si="15"/>
        <v>1</v>
      </c>
      <c r="CG110" s="72">
        <f t="shared" si="16"/>
        <v>1</v>
      </c>
    </row>
    <row r="111" spans="2:85" ht="94.5" x14ac:dyDescent="0.25">
      <c r="B111" s="99"/>
      <c r="C111" s="99"/>
      <c r="D111" s="99"/>
      <c r="E111" s="99"/>
      <c r="F111" s="100"/>
      <c r="G111" s="100"/>
      <c r="H111" s="100"/>
      <c r="I111" s="101"/>
      <c r="J111" s="99"/>
      <c r="K111" s="102" t="s">
        <v>684</v>
      </c>
      <c r="L111" s="103" t="s">
        <v>685</v>
      </c>
      <c r="M111" s="104" t="s">
        <v>78</v>
      </c>
      <c r="N111" s="105">
        <v>1</v>
      </c>
      <c r="O111" s="106" t="s">
        <v>686</v>
      </c>
      <c r="P111" s="107"/>
      <c r="Q111" s="107"/>
      <c r="R111" s="108"/>
      <c r="S111" s="108"/>
      <c r="T111" s="103" t="s">
        <v>678</v>
      </c>
      <c r="U111" s="108"/>
      <c r="V111" s="109"/>
      <c r="W111" s="110">
        <v>44958</v>
      </c>
      <c r="X111" s="110">
        <v>44985</v>
      </c>
      <c r="Y111" s="105"/>
      <c r="Z111" s="105">
        <v>1</v>
      </c>
      <c r="AA111" s="105"/>
      <c r="AB111" s="105"/>
      <c r="AC111" s="105"/>
      <c r="AD111" s="105"/>
      <c r="AE111" s="105"/>
      <c r="AF111" s="105"/>
      <c r="AG111" s="105"/>
      <c r="AH111" s="105"/>
      <c r="AI111" s="105"/>
      <c r="AJ111" s="105"/>
      <c r="AK111" s="105">
        <f t="shared" si="29"/>
        <v>1</v>
      </c>
      <c r="AL111" s="58"/>
      <c r="AM111" s="58"/>
      <c r="AN111" s="58"/>
      <c r="AO111" s="58"/>
      <c r="AP111" s="58"/>
      <c r="AQ111" s="58"/>
      <c r="AR111" s="58"/>
      <c r="AS111" s="58"/>
      <c r="AT111" s="58"/>
      <c r="AU111" s="59" t="s">
        <v>328</v>
      </c>
      <c r="AV111" s="58"/>
      <c r="AW111" s="58"/>
      <c r="AX111" s="58"/>
      <c r="AY111" s="58"/>
      <c r="AZ111" s="58"/>
      <c r="BA111" s="58"/>
      <c r="BB111" s="58"/>
      <c r="BC111" s="58"/>
      <c r="BD111" s="58"/>
      <c r="BE111" s="59" t="s">
        <v>328</v>
      </c>
      <c r="BF111" s="58">
        <v>1</v>
      </c>
      <c r="BG111" s="58" t="s">
        <v>687</v>
      </c>
      <c r="BH111" s="58" t="s">
        <v>688</v>
      </c>
      <c r="BI111" s="58"/>
      <c r="BJ111" s="58"/>
      <c r="BK111" s="58"/>
      <c r="BL111" s="58"/>
      <c r="BM111" s="58"/>
      <c r="BN111" s="58"/>
      <c r="BO111" s="59"/>
      <c r="BP111" s="58"/>
      <c r="BQ111" s="58"/>
      <c r="BR111" s="58"/>
      <c r="BS111" s="58"/>
      <c r="BT111" s="58"/>
      <c r="BU111" s="58"/>
      <c r="BV111" s="58"/>
      <c r="BW111" s="58"/>
      <c r="BX111" s="58"/>
      <c r="BY111" s="59"/>
      <c r="BZ111" s="72">
        <f t="shared" si="18"/>
        <v>0</v>
      </c>
      <c r="CA111" s="72">
        <f t="shared" si="10"/>
        <v>1</v>
      </c>
      <c r="CB111" s="72">
        <f t="shared" si="11"/>
        <v>0</v>
      </c>
      <c r="CC111" s="72">
        <f t="shared" si="12"/>
        <v>1</v>
      </c>
      <c r="CD111" s="72">
        <f t="shared" si="13"/>
        <v>1</v>
      </c>
      <c r="CE111" s="72">
        <f t="shared" si="14"/>
        <v>1</v>
      </c>
      <c r="CF111" s="72">
        <f t="shared" si="15"/>
        <v>1</v>
      </c>
      <c r="CG111" s="72">
        <f t="shared" si="16"/>
        <v>1</v>
      </c>
    </row>
    <row r="112" spans="2:85" ht="47.25" x14ac:dyDescent="0.25">
      <c r="B112" s="99"/>
      <c r="C112" s="99"/>
      <c r="D112" s="99"/>
      <c r="E112" s="99"/>
      <c r="F112" s="100"/>
      <c r="G112" s="100"/>
      <c r="H112" s="100"/>
      <c r="I112" s="101"/>
      <c r="J112" s="99"/>
      <c r="K112" s="102" t="s">
        <v>689</v>
      </c>
      <c r="L112" s="103" t="s">
        <v>690</v>
      </c>
      <c r="M112" s="104" t="s">
        <v>78</v>
      </c>
      <c r="N112" s="105">
        <v>10</v>
      </c>
      <c r="O112" s="106" t="s">
        <v>691</v>
      </c>
      <c r="P112" s="107"/>
      <c r="Q112" s="107"/>
      <c r="R112" s="108"/>
      <c r="S112" s="108"/>
      <c r="T112" s="103" t="s">
        <v>678</v>
      </c>
      <c r="U112" s="108"/>
      <c r="V112" s="109"/>
      <c r="W112" s="110">
        <v>44958</v>
      </c>
      <c r="X112" s="110">
        <v>45289</v>
      </c>
      <c r="Y112" s="105"/>
      <c r="Z112" s="105"/>
      <c r="AA112" s="105">
        <v>1</v>
      </c>
      <c r="AB112" s="105">
        <v>1</v>
      </c>
      <c r="AC112" s="105">
        <v>1</v>
      </c>
      <c r="AD112" s="105">
        <v>1</v>
      </c>
      <c r="AE112" s="105">
        <v>1</v>
      </c>
      <c r="AF112" s="105">
        <v>1</v>
      </c>
      <c r="AG112" s="105">
        <v>1</v>
      </c>
      <c r="AH112" s="105">
        <v>1</v>
      </c>
      <c r="AI112" s="105">
        <v>1</v>
      </c>
      <c r="AJ112" s="105">
        <v>1</v>
      </c>
      <c r="AK112" s="105">
        <f t="shared" si="29"/>
        <v>10</v>
      </c>
      <c r="AL112" s="58"/>
      <c r="AM112" s="58"/>
      <c r="AN112" s="58"/>
      <c r="AO112" s="58"/>
      <c r="AP112" s="58"/>
      <c r="AQ112" s="58"/>
      <c r="AR112" s="58">
        <v>0</v>
      </c>
      <c r="AS112" s="58"/>
      <c r="AT112" s="58"/>
      <c r="AU112" s="59" t="s">
        <v>328</v>
      </c>
      <c r="AV112" s="58"/>
      <c r="AW112" s="58"/>
      <c r="AX112" s="58"/>
      <c r="AY112" s="58">
        <v>0</v>
      </c>
      <c r="AZ112" s="58"/>
      <c r="BA112" s="58"/>
      <c r="BB112" s="58">
        <v>0</v>
      </c>
      <c r="BC112" s="58"/>
      <c r="BD112" s="58"/>
      <c r="BE112" s="59" t="s">
        <v>328</v>
      </c>
      <c r="BF112" s="58"/>
      <c r="BG112" s="58"/>
      <c r="BH112" s="58"/>
      <c r="BI112" s="58"/>
      <c r="BJ112" s="58"/>
      <c r="BK112" s="58"/>
      <c r="BL112" s="58"/>
      <c r="BM112" s="58"/>
      <c r="BN112" s="58"/>
      <c r="BO112" s="59"/>
      <c r="BP112" s="58"/>
      <c r="BQ112" s="58"/>
      <c r="BR112" s="58"/>
      <c r="BS112" s="58"/>
      <c r="BT112" s="58"/>
      <c r="BU112" s="58"/>
      <c r="BV112" s="58"/>
      <c r="BW112" s="58"/>
      <c r="BX112" s="58"/>
      <c r="BY112" s="59"/>
      <c r="BZ112" s="72">
        <f t="shared" si="18"/>
        <v>0</v>
      </c>
      <c r="CA112" s="72">
        <f t="shared" si="10"/>
        <v>0.1</v>
      </c>
      <c r="CB112" s="72">
        <f t="shared" si="11"/>
        <v>0</v>
      </c>
      <c r="CC112" s="72">
        <f t="shared" si="12"/>
        <v>0.4</v>
      </c>
      <c r="CD112" s="72">
        <f t="shared" si="13"/>
        <v>0</v>
      </c>
      <c r="CE112" s="72">
        <f t="shared" si="14"/>
        <v>0.7</v>
      </c>
      <c r="CF112" s="72">
        <f t="shared" si="15"/>
        <v>0</v>
      </c>
      <c r="CG112" s="72">
        <f t="shared" si="16"/>
        <v>1</v>
      </c>
    </row>
    <row r="113" spans="2:85" ht="110.25" x14ac:dyDescent="0.25">
      <c r="B113" s="99"/>
      <c r="C113" s="99"/>
      <c r="D113" s="99"/>
      <c r="E113" s="99"/>
      <c r="F113" s="100"/>
      <c r="G113" s="100"/>
      <c r="H113" s="100"/>
      <c r="I113" s="101"/>
      <c r="J113" s="99"/>
      <c r="K113" s="102" t="s">
        <v>692</v>
      </c>
      <c r="L113" s="103" t="s">
        <v>693</v>
      </c>
      <c r="M113" s="104" t="s">
        <v>78</v>
      </c>
      <c r="N113" s="105">
        <v>10</v>
      </c>
      <c r="O113" s="106" t="s">
        <v>694</v>
      </c>
      <c r="P113" s="107"/>
      <c r="Q113" s="107"/>
      <c r="R113" s="108"/>
      <c r="S113" s="108"/>
      <c r="T113" s="103" t="s">
        <v>678</v>
      </c>
      <c r="U113" s="108"/>
      <c r="V113" s="109"/>
      <c r="W113" s="110">
        <v>44928</v>
      </c>
      <c r="X113" s="110">
        <v>45289</v>
      </c>
      <c r="Y113" s="105"/>
      <c r="Z113" s="105"/>
      <c r="AA113" s="105">
        <v>1</v>
      </c>
      <c r="AB113" s="105">
        <v>1</v>
      </c>
      <c r="AC113" s="105">
        <v>1</v>
      </c>
      <c r="AD113" s="105">
        <v>1</v>
      </c>
      <c r="AE113" s="105">
        <v>1</v>
      </c>
      <c r="AF113" s="105">
        <v>1</v>
      </c>
      <c r="AG113" s="105">
        <v>1</v>
      </c>
      <c r="AH113" s="105">
        <v>1</v>
      </c>
      <c r="AI113" s="105">
        <v>1</v>
      </c>
      <c r="AJ113" s="105">
        <v>1</v>
      </c>
      <c r="AK113" s="105">
        <f t="shared" si="29"/>
        <v>10</v>
      </c>
      <c r="AL113" s="58"/>
      <c r="AM113" s="58"/>
      <c r="AN113" s="58"/>
      <c r="AO113" s="58"/>
      <c r="AP113" s="58"/>
      <c r="AQ113" s="58"/>
      <c r="AR113" s="58">
        <v>0</v>
      </c>
      <c r="AS113" s="58"/>
      <c r="AT113" s="58"/>
      <c r="AU113" s="59" t="s">
        <v>328</v>
      </c>
      <c r="AV113" s="58"/>
      <c r="AW113" s="58"/>
      <c r="AX113" s="58"/>
      <c r="AY113" s="58">
        <v>0</v>
      </c>
      <c r="AZ113" s="58"/>
      <c r="BA113" s="58"/>
      <c r="BB113" s="58">
        <v>0</v>
      </c>
      <c r="BC113" s="58"/>
      <c r="BD113" s="58"/>
      <c r="BE113" s="59" t="s">
        <v>328</v>
      </c>
      <c r="BF113" s="58">
        <v>4</v>
      </c>
      <c r="BG113" s="58" t="s">
        <v>695</v>
      </c>
      <c r="BH113" s="58" t="s">
        <v>696</v>
      </c>
      <c r="BI113" s="58"/>
      <c r="BJ113" s="58"/>
      <c r="BK113" s="58"/>
      <c r="BL113" s="58"/>
      <c r="BM113" s="58"/>
      <c r="BN113" s="58"/>
      <c r="BO113" s="59"/>
      <c r="BP113" s="58"/>
      <c r="BQ113" s="58"/>
      <c r="BR113" s="58"/>
      <c r="BS113" s="58"/>
      <c r="BT113" s="58"/>
      <c r="BU113" s="58"/>
      <c r="BV113" s="58"/>
      <c r="BW113" s="58"/>
      <c r="BX113" s="58"/>
      <c r="BY113" s="59"/>
      <c r="BZ113" s="72">
        <f t="shared" si="18"/>
        <v>0</v>
      </c>
      <c r="CA113" s="72">
        <f t="shared" si="10"/>
        <v>0.1</v>
      </c>
      <c r="CB113" s="72">
        <f t="shared" si="11"/>
        <v>0</v>
      </c>
      <c r="CC113" s="72">
        <f t="shared" si="12"/>
        <v>0.4</v>
      </c>
      <c r="CD113" s="72">
        <f t="shared" si="13"/>
        <v>0.4</v>
      </c>
      <c r="CE113" s="72">
        <f t="shared" si="14"/>
        <v>0.7</v>
      </c>
      <c r="CF113" s="72">
        <f t="shared" si="15"/>
        <v>0.4</v>
      </c>
      <c r="CG113" s="72">
        <f t="shared" si="16"/>
        <v>1</v>
      </c>
    </row>
    <row r="114" spans="2:85" ht="94.5" x14ac:dyDescent="0.25">
      <c r="B114" s="99"/>
      <c r="C114" s="99"/>
      <c r="D114" s="99"/>
      <c r="E114" s="99"/>
      <c r="F114" s="100"/>
      <c r="G114" s="100"/>
      <c r="H114" s="100"/>
      <c r="I114" s="101"/>
      <c r="J114" s="99"/>
      <c r="K114" s="102" t="s">
        <v>697</v>
      </c>
      <c r="L114" s="103" t="s">
        <v>698</v>
      </c>
      <c r="M114" s="104" t="s">
        <v>78</v>
      </c>
      <c r="N114" s="105">
        <v>2</v>
      </c>
      <c r="O114" s="106" t="s">
        <v>699</v>
      </c>
      <c r="P114" s="107"/>
      <c r="Q114" s="107"/>
      <c r="R114" s="108"/>
      <c r="S114" s="108"/>
      <c r="T114" s="103" t="s">
        <v>678</v>
      </c>
      <c r="U114" s="108"/>
      <c r="V114" s="109"/>
      <c r="W114" s="110">
        <v>44986</v>
      </c>
      <c r="X114" s="110">
        <v>45289</v>
      </c>
      <c r="Y114" s="105"/>
      <c r="Z114" s="105"/>
      <c r="AA114" s="105"/>
      <c r="AB114" s="105"/>
      <c r="AC114" s="105"/>
      <c r="AD114" s="105"/>
      <c r="AE114" s="105">
        <v>1</v>
      </c>
      <c r="AF114" s="105"/>
      <c r="AG114" s="105"/>
      <c r="AH114" s="105"/>
      <c r="AI114" s="105"/>
      <c r="AJ114" s="105">
        <v>1</v>
      </c>
      <c r="AK114" s="105">
        <f t="shared" si="29"/>
        <v>2</v>
      </c>
      <c r="AL114" s="58"/>
      <c r="AM114" s="58"/>
      <c r="AN114" s="58"/>
      <c r="AO114" s="58"/>
      <c r="AP114" s="58"/>
      <c r="AQ114" s="58"/>
      <c r="AR114" s="58"/>
      <c r="AS114" s="58"/>
      <c r="AT114" s="58"/>
      <c r="AU114" s="59"/>
      <c r="AV114" s="58"/>
      <c r="AW114" s="58"/>
      <c r="AX114" s="58"/>
      <c r="AY114" s="58"/>
      <c r="AZ114" s="58"/>
      <c r="BA114" s="58"/>
      <c r="BB114" s="58"/>
      <c r="BC114" s="58"/>
      <c r="BD114" s="58"/>
      <c r="BE114" s="59"/>
      <c r="BF114" s="58">
        <v>1</v>
      </c>
      <c r="BG114" s="58" t="s">
        <v>700</v>
      </c>
      <c r="BH114" s="58" t="s">
        <v>701</v>
      </c>
      <c r="BI114" s="58"/>
      <c r="BJ114" s="58"/>
      <c r="BK114" s="58"/>
      <c r="BL114" s="58"/>
      <c r="BM114" s="58"/>
      <c r="BN114" s="58"/>
      <c r="BO114" s="59"/>
      <c r="BP114" s="58"/>
      <c r="BQ114" s="58"/>
      <c r="BR114" s="58"/>
      <c r="BS114" s="58"/>
      <c r="BT114" s="58"/>
      <c r="BU114" s="58"/>
      <c r="BV114" s="58"/>
      <c r="BW114" s="58"/>
      <c r="BX114" s="58"/>
      <c r="BY114" s="59"/>
      <c r="BZ114" s="72">
        <f t="shared" si="18"/>
        <v>0</v>
      </c>
      <c r="CA114" s="72">
        <f t="shared" si="10"/>
        <v>0</v>
      </c>
      <c r="CB114" s="72">
        <f t="shared" si="11"/>
        <v>0</v>
      </c>
      <c r="CC114" s="72">
        <f t="shared" si="12"/>
        <v>0</v>
      </c>
      <c r="CD114" s="72">
        <f t="shared" si="13"/>
        <v>0.5</v>
      </c>
      <c r="CE114" s="72">
        <f t="shared" si="14"/>
        <v>0.5</v>
      </c>
      <c r="CF114" s="72">
        <f t="shared" si="15"/>
        <v>0.5</v>
      </c>
      <c r="CG114" s="72">
        <f t="shared" si="16"/>
        <v>1</v>
      </c>
    </row>
    <row r="115" spans="2:85" ht="78.75" x14ac:dyDescent="0.25">
      <c r="B115" s="87" t="s">
        <v>95</v>
      </c>
      <c r="C115" s="87" t="s">
        <v>50</v>
      </c>
      <c r="D115" s="87" t="s">
        <v>26</v>
      </c>
      <c r="E115" s="87" t="s">
        <v>107</v>
      </c>
      <c r="F115" s="87" t="s">
        <v>119</v>
      </c>
      <c r="G115" s="87" t="s">
        <v>234</v>
      </c>
      <c r="H115" s="88" t="s">
        <v>235</v>
      </c>
      <c r="I115" s="89">
        <v>31</v>
      </c>
      <c r="J115" s="87" t="s">
        <v>702</v>
      </c>
      <c r="K115" s="90"/>
      <c r="L115" s="91"/>
      <c r="M115" s="92" t="s">
        <v>78</v>
      </c>
      <c r="N115" s="93">
        <v>12</v>
      </c>
      <c r="O115" s="94"/>
      <c r="P115" s="95"/>
      <c r="Q115" s="94"/>
      <c r="R115" s="94" t="s">
        <v>676</v>
      </c>
      <c r="S115" s="94" t="s">
        <v>39</v>
      </c>
      <c r="T115" s="94" t="s">
        <v>678</v>
      </c>
      <c r="U115" s="96" t="s">
        <v>91</v>
      </c>
      <c r="V115" s="97"/>
      <c r="W115" s="98">
        <v>45047</v>
      </c>
      <c r="X115" s="98">
        <v>45275</v>
      </c>
      <c r="Y115" s="93"/>
      <c r="Z115" s="93"/>
      <c r="AA115" s="93"/>
      <c r="AB115" s="93"/>
      <c r="AC115" s="93"/>
      <c r="AD115" s="93"/>
      <c r="AE115" s="93"/>
      <c r="AF115" s="93"/>
      <c r="AG115" s="93"/>
      <c r="AH115" s="93"/>
      <c r="AI115" s="93"/>
      <c r="AJ115" s="93"/>
      <c r="AK115" s="93"/>
      <c r="AL115" s="58"/>
      <c r="AM115" s="58"/>
      <c r="AN115" s="58"/>
      <c r="AO115" s="58"/>
      <c r="AP115" s="58"/>
      <c r="AQ115" s="58"/>
      <c r="AR115" s="58"/>
      <c r="AS115" s="58"/>
      <c r="AT115" s="58"/>
      <c r="AU115" s="59"/>
      <c r="AV115" s="58"/>
      <c r="AW115" s="58"/>
      <c r="AX115" s="58"/>
      <c r="AY115" s="58"/>
      <c r="AZ115" s="58"/>
      <c r="BA115" s="58"/>
      <c r="BB115" s="58"/>
      <c r="BC115" s="58"/>
      <c r="BD115" s="58"/>
      <c r="BE115" s="59"/>
      <c r="BF115" s="58"/>
      <c r="BG115" s="58"/>
      <c r="BH115" s="58"/>
      <c r="BI115" s="58"/>
      <c r="BJ115" s="58"/>
      <c r="BK115" s="58"/>
      <c r="BL115" s="58"/>
      <c r="BM115" s="58"/>
      <c r="BN115" s="58"/>
      <c r="BO115" s="59"/>
      <c r="BP115" s="58"/>
      <c r="BQ115" s="58"/>
      <c r="BR115" s="58"/>
      <c r="BS115" s="58"/>
      <c r="BT115" s="58"/>
      <c r="BU115" s="58"/>
      <c r="BV115" s="58"/>
      <c r="BW115" s="58"/>
      <c r="BX115" s="58"/>
      <c r="BY115" s="59"/>
      <c r="BZ115" s="72" t="str">
        <f t="shared" si="18"/>
        <v xml:space="preserve"> </v>
      </c>
      <c r="CA115" s="72" t="str">
        <f t="shared" si="10"/>
        <v xml:space="preserve"> </v>
      </c>
      <c r="CB115" s="72" t="str">
        <f t="shared" si="11"/>
        <v xml:space="preserve"> </v>
      </c>
      <c r="CC115" s="72" t="str">
        <f t="shared" si="12"/>
        <v xml:space="preserve"> </v>
      </c>
      <c r="CD115" s="72" t="str">
        <f t="shared" si="13"/>
        <v xml:space="preserve"> </v>
      </c>
      <c r="CE115" s="72" t="str">
        <f t="shared" si="14"/>
        <v xml:space="preserve"> </v>
      </c>
      <c r="CF115" s="72" t="str">
        <f t="shared" si="15"/>
        <v xml:space="preserve"> </v>
      </c>
      <c r="CG115" s="72" t="str">
        <f t="shared" si="16"/>
        <v xml:space="preserve"> </v>
      </c>
    </row>
    <row r="116" spans="2:85" ht="126" x14ac:dyDescent="0.25">
      <c r="B116" s="99"/>
      <c r="C116" s="99"/>
      <c r="D116" s="99"/>
      <c r="E116" s="99"/>
      <c r="F116" s="100"/>
      <c r="G116" s="100"/>
      <c r="H116" s="100"/>
      <c r="I116" s="101"/>
      <c r="J116" s="99"/>
      <c r="K116" s="102" t="s">
        <v>703</v>
      </c>
      <c r="L116" s="103" t="s">
        <v>704</v>
      </c>
      <c r="M116" s="104" t="s">
        <v>78</v>
      </c>
      <c r="N116" s="105">
        <v>1</v>
      </c>
      <c r="O116" s="106" t="s">
        <v>705</v>
      </c>
      <c r="P116" s="107"/>
      <c r="Q116" s="107"/>
      <c r="R116" s="108"/>
      <c r="S116" s="108"/>
      <c r="T116" s="103" t="s">
        <v>678</v>
      </c>
      <c r="U116" s="108"/>
      <c r="V116" s="109"/>
      <c r="W116" s="110">
        <v>45061</v>
      </c>
      <c r="X116" s="110">
        <v>45077</v>
      </c>
      <c r="Y116" s="105"/>
      <c r="Z116" s="105"/>
      <c r="AA116" s="105"/>
      <c r="AB116" s="105"/>
      <c r="AC116" s="105">
        <v>1</v>
      </c>
      <c r="AD116" s="105"/>
      <c r="AE116" s="105"/>
      <c r="AF116" s="105"/>
      <c r="AG116" s="105"/>
      <c r="AH116" s="105"/>
      <c r="AI116" s="105"/>
      <c r="AJ116" s="105"/>
      <c r="AK116" s="105">
        <f t="shared" ref="AK116:AK118" si="30">SUM(Y116:AJ116)</f>
        <v>1</v>
      </c>
      <c r="AL116" s="58"/>
      <c r="AM116" s="58"/>
      <c r="AN116" s="58"/>
      <c r="AO116" s="58"/>
      <c r="AP116" s="58"/>
      <c r="AQ116" s="58"/>
      <c r="AR116" s="58"/>
      <c r="AS116" s="58"/>
      <c r="AT116" s="58"/>
      <c r="AU116" s="59"/>
      <c r="AV116" s="58"/>
      <c r="AW116" s="58"/>
      <c r="AX116" s="58"/>
      <c r="AY116" s="58">
        <v>0</v>
      </c>
      <c r="AZ116" s="58"/>
      <c r="BA116" s="58"/>
      <c r="BB116" s="58"/>
      <c r="BC116" s="58"/>
      <c r="BD116" s="58"/>
      <c r="BE116" s="59" t="s">
        <v>328</v>
      </c>
      <c r="BF116" s="58">
        <v>1</v>
      </c>
      <c r="BG116" s="58" t="s">
        <v>706</v>
      </c>
      <c r="BH116" s="58" t="s">
        <v>707</v>
      </c>
      <c r="BI116" s="58"/>
      <c r="BJ116" s="58"/>
      <c r="BK116" s="58"/>
      <c r="BL116" s="58"/>
      <c r="BM116" s="58"/>
      <c r="BN116" s="58"/>
      <c r="BO116" s="59"/>
      <c r="BP116" s="58"/>
      <c r="BQ116" s="58"/>
      <c r="BR116" s="58"/>
      <c r="BS116" s="58"/>
      <c r="BT116" s="58"/>
      <c r="BU116" s="58"/>
      <c r="BV116" s="58"/>
      <c r="BW116" s="58"/>
      <c r="BX116" s="58"/>
      <c r="BY116" s="59"/>
      <c r="BZ116" s="72">
        <f t="shared" si="18"/>
        <v>0</v>
      </c>
      <c r="CA116" s="72">
        <f t="shared" si="10"/>
        <v>0</v>
      </c>
      <c r="CB116" s="72">
        <f t="shared" si="11"/>
        <v>0</v>
      </c>
      <c r="CC116" s="72">
        <f t="shared" si="12"/>
        <v>1</v>
      </c>
      <c r="CD116" s="72">
        <f t="shared" si="13"/>
        <v>1</v>
      </c>
      <c r="CE116" s="72">
        <f t="shared" si="14"/>
        <v>1</v>
      </c>
      <c r="CF116" s="72">
        <f t="shared" si="15"/>
        <v>1</v>
      </c>
      <c r="CG116" s="72">
        <f t="shared" si="16"/>
        <v>1</v>
      </c>
    </row>
    <row r="117" spans="2:85" ht="31.5" x14ac:dyDescent="0.25">
      <c r="B117" s="99"/>
      <c r="C117" s="99"/>
      <c r="D117" s="99"/>
      <c r="E117" s="99"/>
      <c r="F117" s="100"/>
      <c r="G117" s="100"/>
      <c r="H117" s="100"/>
      <c r="I117" s="101"/>
      <c r="J117" s="99"/>
      <c r="K117" s="102" t="s">
        <v>708</v>
      </c>
      <c r="L117" s="103" t="s">
        <v>709</v>
      </c>
      <c r="M117" s="104" t="s">
        <v>78</v>
      </c>
      <c r="N117" s="105">
        <v>4</v>
      </c>
      <c r="O117" s="106" t="s">
        <v>710</v>
      </c>
      <c r="P117" s="107"/>
      <c r="Q117" s="107"/>
      <c r="R117" s="108"/>
      <c r="S117" s="108"/>
      <c r="T117" s="103" t="s">
        <v>678</v>
      </c>
      <c r="U117" s="108"/>
      <c r="V117" s="109"/>
      <c r="W117" s="110">
        <v>45153</v>
      </c>
      <c r="X117" s="110">
        <v>45275</v>
      </c>
      <c r="Y117" s="105"/>
      <c r="Z117" s="105"/>
      <c r="AA117" s="105"/>
      <c r="AB117" s="105"/>
      <c r="AC117" s="105"/>
      <c r="AD117" s="105"/>
      <c r="AE117" s="105"/>
      <c r="AF117" s="105"/>
      <c r="AG117" s="105">
        <v>1</v>
      </c>
      <c r="AH117" s="105">
        <v>1</v>
      </c>
      <c r="AI117" s="105">
        <v>1</v>
      </c>
      <c r="AJ117" s="105">
        <v>1</v>
      </c>
      <c r="AK117" s="105">
        <f t="shared" si="30"/>
        <v>4</v>
      </c>
      <c r="AL117" s="58"/>
      <c r="AM117" s="58"/>
      <c r="AN117" s="58"/>
      <c r="AO117" s="58"/>
      <c r="AP117" s="58"/>
      <c r="AQ117" s="58"/>
      <c r="AR117" s="58"/>
      <c r="AS117" s="58"/>
      <c r="AT117" s="58"/>
      <c r="AU117" s="59"/>
      <c r="AV117" s="58"/>
      <c r="AW117" s="58"/>
      <c r="AX117" s="58"/>
      <c r="AY117" s="58"/>
      <c r="AZ117" s="58"/>
      <c r="BA117" s="58"/>
      <c r="BB117" s="58"/>
      <c r="BC117" s="58"/>
      <c r="BD117" s="58"/>
      <c r="BE117" s="59"/>
      <c r="BF117" s="58"/>
      <c r="BG117" s="58"/>
      <c r="BH117" s="58"/>
      <c r="BI117" s="58"/>
      <c r="BJ117" s="58"/>
      <c r="BK117" s="58"/>
      <c r="BL117" s="58"/>
      <c r="BM117" s="58"/>
      <c r="BN117" s="58"/>
      <c r="BO117" s="59"/>
      <c r="BP117" s="58"/>
      <c r="BQ117" s="58"/>
      <c r="BR117" s="58"/>
      <c r="BS117" s="58"/>
      <c r="BT117" s="58"/>
      <c r="BU117" s="58"/>
      <c r="BV117" s="58"/>
      <c r="BW117" s="58"/>
      <c r="BX117" s="58"/>
      <c r="BY117" s="59"/>
      <c r="BZ117" s="72">
        <f t="shared" si="18"/>
        <v>0</v>
      </c>
      <c r="CA117" s="72">
        <f t="shared" si="10"/>
        <v>0</v>
      </c>
      <c r="CB117" s="72">
        <f t="shared" si="11"/>
        <v>0</v>
      </c>
      <c r="CC117" s="72">
        <f t="shared" si="12"/>
        <v>0</v>
      </c>
      <c r="CD117" s="72">
        <f t="shared" si="13"/>
        <v>0</v>
      </c>
      <c r="CE117" s="72">
        <f t="shared" si="14"/>
        <v>0.25</v>
      </c>
      <c r="CF117" s="72">
        <f t="shared" si="15"/>
        <v>0</v>
      </c>
      <c r="CG117" s="72">
        <f t="shared" si="16"/>
        <v>1</v>
      </c>
    </row>
    <row r="118" spans="2:85" ht="78.75" x14ac:dyDescent="0.25">
      <c r="B118" s="99"/>
      <c r="C118" s="99"/>
      <c r="D118" s="99"/>
      <c r="E118" s="99"/>
      <c r="F118" s="100"/>
      <c r="G118" s="100"/>
      <c r="H118" s="100"/>
      <c r="I118" s="101"/>
      <c r="J118" s="99"/>
      <c r="K118" s="102" t="s">
        <v>711</v>
      </c>
      <c r="L118" s="103" t="s">
        <v>712</v>
      </c>
      <c r="M118" s="104" t="s">
        <v>78</v>
      </c>
      <c r="N118" s="105">
        <v>7</v>
      </c>
      <c r="O118" s="106" t="s">
        <v>713</v>
      </c>
      <c r="P118" s="107"/>
      <c r="Q118" s="107"/>
      <c r="R118" s="108"/>
      <c r="S118" s="108"/>
      <c r="T118" s="103" t="s">
        <v>678</v>
      </c>
      <c r="U118" s="108"/>
      <c r="V118" s="109"/>
      <c r="W118" s="110">
        <v>45047</v>
      </c>
      <c r="X118" s="110">
        <v>45275</v>
      </c>
      <c r="Y118" s="105"/>
      <c r="Z118" s="105"/>
      <c r="AA118" s="105"/>
      <c r="AB118" s="105"/>
      <c r="AC118" s="105"/>
      <c r="AD118" s="105">
        <v>1</v>
      </c>
      <c r="AE118" s="105">
        <v>1</v>
      </c>
      <c r="AF118" s="105">
        <v>1</v>
      </c>
      <c r="AG118" s="105">
        <v>1</v>
      </c>
      <c r="AH118" s="105">
        <v>1</v>
      </c>
      <c r="AI118" s="105">
        <v>1</v>
      </c>
      <c r="AJ118" s="105">
        <v>1</v>
      </c>
      <c r="AK118" s="105">
        <f t="shared" si="30"/>
        <v>7</v>
      </c>
      <c r="AL118" s="58"/>
      <c r="AM118" s="58"/>
      <c r="AN118" s="58"/>
      <c r="AO118" s="58"/>
      <c r="AP118" s="58"/>
      <c r="AQ118" s="58"/>
      <c r="AR118" s="58"/>
      <c r="AS118" s="58"/>
      <c r="AT118" s="58"/>
      <c r="AU118" s="59"/>
      <c r="AV118" s="58"/>
      <c r="AW118" s="58"/>
      <c r="AX118" s="58"/>
      <c r="AY118" s="58"/>
      <c r="AZ118" s="58"/>
      <c r="BA118" s="58"/>
      <c r="BB118" s="58">
        <v>0</v>
      </c>
      <c r="BC118" s="58"/>
      <c r="BD118" s="58"/>
      <c r="BE118" s="59" t="s">
        <v>328</v>
      </c>
      <c r="BF118" s="58">
        <v>1</v>
      </c>
      <c r="BG118" s="58" t="s">
        <v>714</v>
      </c>
      <c r="BH118" s="58" t="s">
        <v>715</v>
      </c>
      <c r="BI118" s="58"/>
      <c r="BJ118" s="58"/>
      <c r="BK118" s="58"/>
      <c r="BL118" s="58"/>
      <c r="BM118" s="58"/>
      <c r="BN118" s="58"/>
      <c r="BO118" s="59"/>
      <c r="BP118" s="58"/>
      <c r="BQ118" s="58"/>
      <c r="BR118" s="58"/>
      <c r="BS118" s="58"/>
      <c r="BT118" s="58"/>
      <c r="BU118" s="58"/>
      <c r="BV118" s="58"/>
      <c r="BW118" s="58"/>
      <c r="BX118" s="58"/>
      <c r="BY118" s="59"/>
      <c r="BZ118" s="72">
        <f t="shared" si="18"/>
        <v>0</v>
      </c>
      <c r="CA118" s="72">
        <f t="shared" si="10"/>
        <v>0</v>
      </c>
      <c r="CB118" s="72">
        <f t="shared" si="11"/>
        <v>0</v>
      </c>
      <c r="CC118" s="72">
        <f t="shared" si="12"/>
        <v>0.14285714285714285</v>
      </c>
      <c r="CD118" s="72">
        <f t="shared" si="13"/>
        <v>0.14285714285714285</v>
      </c>
      <c r="CE118" s="72">
        <f t="shared" si="14"/>
        <v>0.5714285714285714</v>
      </c>
      <c r="CF118" s="72">
        <f t="shared" si="15"/>
        <v>0.14285714285714285</v>
      </c>
      <c r="CG118" s="72">
        <f t="shared" si="16"/>
        <v>1</v>
      </c>
    </row>
    <row r="119" spans="2:85" ht="78.75" x14ac:dyDescent="0.25">
      <c r="B119" s="87" t="s">
        <v>95</v>
      </c>
      <c r="C119" s="87" t="s">
        <v>50</v>
      </c>
      <c r="D119" s="87" t="s">
        <v>26</v>
      </c>
      <c r="E119" s="87" t="s">
        <v>89</v>
      </c>
      <c r="F119" s="87" t="s">
        <v>93</v>
      </c>
      <c r="G119" s="87" t="s">
        <v>234</v>
      </c>
      <c r="H119" s="88" t="s">
        <v>235</v>
      </c>
      <c r="I119" s="89">
        <v>32</v>
      </c>
      <c r="J119" s="87" t="s">
        <v>716</v>
      </c>
      <c r="K119" s="90"/>
      <c r="L119" s="91"/>
      <c r="M119" s="92" t="s">
        <v>78</v>
      </c>
      <c r="N119" s="93">
        <v>3</v>
      </c>
      <c r="O119" s="94"/>
      <c r="P119" s="95"/>
      <c r="Q119" s="94"/>
      <c r="R119" s="94" t="s">
        <v>676</v>
      </c>
      <c r="S119" s="94" t="s">
        <v>39</v>
      </c>
      <c r="T119" s="94" t="s">
        <v>678</v>
      </c>
      <c r="U119" s="96" t="s">
        <v>86</v>
      </c>
      <c r="V119" s="97"/>
      <c r="W119" s="98">
        <v>45019</v>
      </c>
      <c r="X119" s="98">
        <v>45289</v>
      </c>
      <c r="Y119" s="93"/>
      <c r="Z119" s="93"/>
      <c r="AA119" s="93"/>
      <c r="AB119" s="93"/>
      <c r="AC119" s="93"/>
      <c r="AD119" s="93"/>
      <c r="AE119" s="93"/>
      <c r="AF119" s="93"/>
      <c r="AG119" s="93"/>
      <c r="AH119" s="93"/>
      <c r="AI119" s="93"/>
      <c r="AJ119" s="93"/>
      <c r="AK119" s="93"/>
      <c r="AL119" s="58"/>
      <c r="AM119" s="58"/>
      <c r="AN119" s="58"/>
      <c r="AO119" s="58"/>
      <c r="AP119" s="58"/>
      <c r="AQ119" s="58"/>
      <c r="AR119" s="58"/>
      <c r="AS119" s="58"/>
      <c r="AT119" s="58"/>
      <c r="AU119" s="59"/>
      <c r="AV119" s="58"/>
      <c r="AW119" s="58"/>
      <c r="AX119" s="58"/>
      <c r="AY119" s="58"/>
      <c r="AZ119" s="58"/>
      <c r="BA119" s="58"/>
      <c r="BB119" s="58"/>
      <c r="BC119" s="58"/>
      <c r="BD119" s="58"/>
      <c r="BE119" s="59"/>
      <c r="BF119" s="58"/>
      <c r="BG119" s="58"/>
      <c r="BH119" s="58"/>
      <c r="BI119" s="58"/>
      <c r="BJ119" s="58"/>
      <c r="BK119" s="58"/>
      <c r="BL119" s="58"/>
      <c r="BM119" s="58"/>
      <c r="BN119" s="58"/>
      <c r="BO119" s="59"/>
      <c r="BP119" s="58"/>
      <c r="BQ119" s="58"/>
      <c r="BR119" s="58"/>
      <c r="BS119" s="58"/>
      <c r="BT119" s="58"/>
      <c r="BU119" s="58"/>
      <c r="BV119" s="58"/>
      <c r="BW119" s="58"/>
      <c r="BX119" s="58"/>
      <c r="BY119" s="59"/>
      <c r="BZ119" s="72" t="str">
        <f t="shared" si="18"/>
        <v xml:space="preserve"> </v>
      </c>
      <c r="CA119" s="72" t="str">
        <f t="shared" si="10"/>
        <v xml:space="preserve"> </v>
      </c>
      <c r="CB119" s="72" t="str">
        <f t="shared" si="11"/>
        <v xml:space="preserve"> </v>
      </c>
      <c r="CC119" s="72" t="str">
        <f t="shared" si="12"/>
        <v xml:space="preserve"> </v>
      </c>
      <c r="CD119" s="72" t="str">
        <f t="shared" si="13"/>
        <v xml:space="preserve"> </v>
      </c>
      <c r="CE119" s="72" t="str">
        <f t="shared" si="14"/>
        <v xml:space="preserve"> </v>
      </c>
      <c r="CF119" s="72" t="str">
        <f t="shared" si="15"/>
        <v xml:space="preserve"> </v>
      </c>
      <c r="CG119" s="72" t="str">
        <f t="shared" si="16"/>
        <v xml:space="preserve"> </v>
      </c>
    </row>
    <row r="120" spans="2:85" ht="78.75" x14ac:dyDescent="0.25">
      <c r="B120" s="99"/>
      <c r="C120" s="99"/>
      <c r="D120" s="99"/>
      <c r="E120" s="99"/>
      <c r="F120" s="100"/>
      <c r="G120" s="100"/>
      <c r="H120" s="100"/>
      <c r="I120" s="101"/>
      <c r="J120" s="99"/>
      <c r="K120" s="102" t="s">
        <v>717</v>
      </c>
      <c r="L120" s="103" t="s">
        <v>718</v>
      </c>
      <c r="M120" s="104" t="s">
        <v>78</v>
      </c>
      <c r="N120" s="105">
        <v>3</v>
      </c>
      <c r="O120" s="106" t="s">
        <v>719</v>
      </c>
      <c r="P120" s="107"/>
      <c r="Q120" s="107"/>
      <c r="R120" s="108"/>
      <c r="S120" s="108"/>
      <c r="T120" s="103" t="s">
        <v>678</v>
      </c>
      <c r="U120" s="108"/>
      <c r="V120" s="109"/>
      <c r="W120" s="110">
        <v>44986</v>
      </c>
      <c r="X120" s="110">
        <v>45289</v>
      </c>
      <c r="Y120" s="105"/>
      <c r="Z120" s="105"/>
      <c r="AA120" s="105"/>
      <c r="AB120" s="105">
        <v>1</v>
      </c>
      <c r="AC120" s="105"/>
      <c r="AD120" s="105"/>
      <c r="AE120" s="105"/>
      <c r="AF120" s="105">
        <v>1</v>
      </c>
      <c r="AG120" s="105"/>
      <c r="AH120" s="105"/>
      <c r="AI120" s="105"/>
      <c r="AJ120" s="105">
        <v>1</v>
      </c>
      <c r="AK120" s="105">
        <f t="shared" ref="AK120" si="31">SUM(Y120:AJ120)</f>
        <v>3</v>
      </c>
      <c r="AL120" s="58"/>
      <c r="AM120" s="58"/>
      <c r="AN120" s="58"/>
      <c r="AO120" s="58"/>
      <c r="AP120" s="58"/>
      <c r="AQ120" s="58"/>
      <c r="AR120" s="58"/>
      <c r="AS120" s="58"/>
      <c r="AT120" s="58"/>
      <c r="AU120" s="59"/>
      <c r="AV120" s="58">
        <v>0</v>
      </c>
      <c r="AW120" s="58"/>
      <c r="AX120" s="58"/>
      <c r="AY120" s="58"/>
      <c r="AZ120" s="58"/>
      <c r="BA120" s="58"/>
      <c r="BB120" s="58"/>
      <c r="BC120" s="58"/>
      <c r="BD120" s="58"/>
      <c r="BE120" s="59" t="s">
        <v>328</v>
      </c>
      <c r="BF120" s="58">
        <v>1</v>
      </c>
      <c r="BG120" s="58" t="s">
        <v>720</v>
      </c>
      <c r="BH120" s="58" t="s">
        <v>721</v>
      </c>
      <c r="BI120" s="58"/>
      <c r="BJ120" s="58"/>
      <c r="BK120" s="58"/>
      <c r="BL120" s="58"/>
      <c r="BM120" s="58"/>
      <c r="BN120" s="58"/>
      <c r="BO120" s="59"/>
      <c r="BP120" s="58"/>
      <c r="BQ120" s="58"/>
      <c r="BR120" s="58"/>
      <c r="BS120" s="58"/>
      <c r="BT120" s="58"/>
      <c r="BU120" s="58"/>
      <c r="BV120" s="58"/>
      <c r="BW120" s="58"/>
      <c r="BX120" s="58"/>
      <c r="BY120" s="59"/>
      <c r="BZ120" s="72">
        <f t="shared" si="18"/>
        <v>0</v>
      </c>
      <c r="CA120" s="72">
        <f t="shared" si="10"/>
        <v>0</v>
      </c>
      <c r="CB120" s="72">
        <f t="shared" si="11"/>
        <v>0</v>
      </c>
      <c r="CC120" s="72">
        <f t="shared" si="12"/>
        <v>0.33333333333333331</v>
      </c>
      <c r="CD120" s="72">
        <f t="shared" si="13"/>
        <v>0.33333333333333331</v>
      </c>
      <c r="CE120" s="72">
        <f t="shared" si="14"/>
        <v>0.66666666666666663</v>
      </c>
      <c r="CF120" s="72">
        <f t="shared" si="15"/>
        <v>0.33333333333333331</v>
      </c>
      <c r="CG120" s="72">
        <f t="shared" si="16"/>
        <v>1</v>
      </c>
    </row>
    <row r="121" spans="2:85" ht="271.5" customHeight="1" x14ac:dyDescent="0.25">
      <c r="B121" s="87" t="s">
        <v>95</v>
      </c>
      <c r="C121" s="87" t="s">
        <v>23</v>
      </c>
      <c r="D121" s="87" t="s">
        <v>42</v>
      </c>
      <c r="E121" s="87" t="s">
        <v>119</v>
      </c>
      <c r="F121" s="87" t="s">
        <v>119</v>
      </c>
      <c r="G121" s="87" t="s">
        <v>234</v>
      </c>
      <c r="H121" s="88" t="s">
        <v>722</v>
      </c>
      <c r="I121" s="89">
        <v>33</v>
      </c>
      <c r="J121" s="87" t="s">
        <v>723</v>
      </c>
      <c r="K121" s="90"/>
      <c r="L121" s="91"/>
      <c r="M121" s="92" t="s">
        <v>78</v>
      </c>
      <c r="N121" s="93">
        <v>6</v>
      </c>
      <c r="O121" s="94"/>
      <c r="P121" s="95"/>
      <c r="Q121" s="94"/>
      <c r="R121" s="94" t="s">
        <v>724</v>
      </c>
      <c r="S121" s="94" t="s">
        <v>725</v>
      </c>
      <c r="T121" s="94" t="s">
        <v>726</v>
      </c>
      <c r="U121" s="96" t="s">
        <v>91</v>
      </c>
      <c r="V121" s="97"/>
      <c r="W121" s="98">
        <v>44986</v>
      </c>
      <c r="X121" s="98">
        <v>45275</v>
      </c>
      <c r="Y121" s="93"/>
      <c r="Z121" s="93"/>
      <c r="AA121" s="93"/>
      <c r="AB121" s="93"/>
      <c r="AC121" s="93"/>
      <c r="AD121" s="93"/>
      <c r="AE121" s="93"/>
      <c r="AF121" s="93"/>
      <c r="AG121" s="93"/>
      <c r="AH121" s="93"/>
      <c r="AI121" s="93"/>
      <c r="AJ121" s="93"/>
      <c r="AK121" s="93"/>
      <c r="AL121" s="58"/>
      <c r="AM121" s="58"/>
      <c r="AN121" s="58"/>
      <c r="AO121" s="58"/>
      <c r="AP121" s="58"/>
      <c r="AQ121" s="58"/>
      <c r="AR121" s="58" t="s">
        <v>727</v>
      </c>
      <c r="AS121" s="58"/>
      <c r="AT121" s="58"/>
      <c r="AU121" s="59"/>
      <c r="AV121" s="58"/>
      <c r="AW121" s="58"/>
      <c r="AX121" s="58"/>
      <c r="AY121" s="58"/>
      <c r="AZ121" s="58"/>
      <c r="BA121" s="58"/>
      <c r="BC121" s="58"/>
      <c r="BD121" s="58"/>
      <c r="BE121" s="59"/>
      <c r="BF121" s="58"/>
      <c r="BG121" s="58"/>
      <c r="BH121" s="58"/>
      <c r="BI121" s="58"/>
      <c r="BJ121" s="58"/>
      <c r="BK121" s="58"/>
      <c r="BL121" s="58"/>
      <c r="BM121" s="58"/>
      <c r="BN121" s="58"/>
      <c r="BO121" s="59"/>
      <c r="BP121" s="58"/>
      <c r="BQ121" s="58"/>
      <c r="BR121" s="58"/>
      <c r="BS121" s="58"/>
      <c r="BT121" s="58"/>
      <c r="BU121" s="58"/>
      <c r="BV121" s="58"/>
      <c r="BW121" s="58"/>
      <c r="BX121" s="58"/>
      <c r="BY121" s="59"/>
      <c r="BZ121" s="72" t="str">
        <f>IFERROR(($AL121+$AO121+#REF!)/$AK121," ")</f>
        <v xml:space="preserve"> </v>
      </c>
      <c r="CA121" s="72" t="str">
        <f t="shared" si="10"/>
        <v xml:space="preserve"> </v>
      </c>
      <c r="CB121" s="72" t="str">
        <f>IFERROR(($AL121+$AO121+#REF!+$AV121+$AY121+$AR121)/$AK121," ")</f>
        <v xml:space="preserve"> </v>
      </c>
      <c r="CC121" s="72" t="str">
        <f t="shared" si="12"/>
        <v xml:space="preserve"> </v>
      </c>
      <c r="CD121" s="72" t="str">
        <f>IFERROR(($AL121+$AO121+#REF!+$AV121+$AY121+$AR121+$BF121+$BI121+$BL121)/$AK121," ")</f>
        <v xml:space="preserve"> </v>
      </c>
      <c r="CE121" s="72" t="str">
        <f t="shared" si="14"/>
        <v xml:space="preserve"> </v>
      </c>
      <c r="CF121" s="72" t="str">
        <f>IFERROR(($AL121+$AO121+#REF!+$AV121+$AY121+$AR121+$BF121+$BI121+$BL121+$BP121+$BS121+$BV121)/$AK121," ")</f>
        <v xml:space="preserve"> </v>
      </c>
      <c r="CG121" s="72" t="str">
        <f t="shared" si="16"/>
        <v xml:space="preserve"> </v>
      </c>
    </row>
    <row r="122" spans="2:85" ht="173.25" x14ac:dyDescent="0.25">
      <c r="B122" s="99"/>
      <c r="C122" s="99"/>
      <c r="D122" s="99"/>
      <c r="E122" s="99"/>
      <c r="F122" s="100"/>
      <c r="G122" s="100"/>
      <c r="H122" s="100"/>
      <c r="I122" s="101"/>
      <c r="J122" s="99"/>
      <c r="K122" s="102" t="s">
        <v>728</v>
      </c>
      <c r="L122" s="103" t="s">
        <v>729</v>
      </c>
      <c r="M122" s="104" t="s">
        <v>78</v>
      </c>
      <c r="N122" s="105">
        <v>3</v>
      </c>
      <c r="O122" s="106" t="s">
        <v>730</v>
      </c>
      <c r="P122" s="107"/>
      <c r="Q122" s="107"/>
      <c r="R122" s="108"/>
      <c r="S122" s="108"/>
      <c r="T122" s="103" t="s">
        <v>726</v>
      </c>
      <c r="U122" s="108"/>
      <c r="V122" s="109"/>
      <c r="W122" s="110">
        <v>44988</v>
      </c>
      <c r="X122" s="110">
        <v>45275</v>
      </c>
      <c r="Y122" s="105"/>
      <c r="Z122" s="105"/>
      <c r="AA122" s="105">
        <v>1</v>
      </c>
      <c r="AB122" s="105"/>
      <c r="AC122" s="105"/>
      <c r="AD122" s="105">
        <v>1</v>
      </c>
      <c r="AE122" s="105"/>
      <c r="AF122" s="105"/>
      <c r="AG122" s="105"/>
      <c r="AH122" s="105"/>
      <c r="AI122" s="105">
        <v>1</v>
      </c>
      <c r="AJ122" s="105"/>
      <c r="AK122" s="105">
        <f t="shared" ref="AK122:AK123" si="32">SUM(Y122:AJ122)</f>
        <v>3</v>
      </c>
      <c r="AL122" s="58"/>
      <c r="AM122" s="58"/>
      <c r="AN122" s="58"/>
      <c r="AO122" s="58"/>
      <c r="AP122" s="58"/>
      <c r="AQ122" s="58"/>
      <c r="AR122" s="58">
        <v>1</v>
      </c>
      <c r="AS122" s="58">
        <v>1</v>
      </c>
      <c r="AT122" s="58" t="s">
        <v>727</v>
      </c>
      <c r="AU122" s="59" t="s">
        <v>731</v>
      </c>
      <c r="AV122" s="58"/>
      <c r="AW122" s="58"/>
      <c r="AX122" s="58"/>
      <c r="AY122" s="58"/>
      <c r="AZ122" s="58"/>
      <c r="BA122" s="58"/>
      <c r="BB122" s="58">
        <v>0</v>
      </c>
      <c r="BC122" s="58"/>
      <c r="BD122" s="58"/>
      <c r="BE122" s="59" t="s">
        <v>269</v>
      </c>
      <c r="BF122" s="58"/>
      <c r="BG122" s="58"/>
      <c r="BH122" s="58"/>
      <c r="BI122" s="58"/>
      <c r="BJ122" s="58"/>
      <c r="BK122" s="58"/>
      <c r="BL122" s="58"/>
      <c r="BM122" s="58"/>
      <c r="BN122" s="58"/>
      <c r="BO122" s="59"/>
      <c r="BP122" s="58"/>
      <c r="BQ122" s="58"/>
      <c r="BR122" s="58"/>
      <c r="BS122" s="58"/>
      <c r="BT122" s="58"/>
      <c r="BU122" s="58"/>
      <c r="BV122" s="58"/>
      <c r="BW122" s="58"/>
      <c r="BX122" s="58"/>
      <c r="BY122" s="59"/>
      <c r="BZ122" s="72">
        <f t="shared" si="18"/>
        <v>0.33333333333333331</v>
      </c>
      <c r="CA122" s="72">
        <f t="shared" si="10"/>
        <v>0.33333333333333331</v>
      </c>
      <c r="CB122" s="72">
        <f t="shared" si="11"/>
        <v>0.33333333333333331</v>
      </c>
      <c r="CC122" s="72">
        <f t="shared" si="12"/>
        <v>0.66666666666666663</v>
      </c>
      <c r="CD122" s="72">
        <f t="shared" si="13"/>
        <v>0.33333333333333331</v>
      </c>
      <c r="CE122" s="72">
        <f t="shared" si="14"/>
        <v>0.66666666666666663</v>
      </c>
      <c r="CF122" s="72">
        <f t="shared" si="15"/>
        <v>0.33333333333333331</v>
      </c>
      <c r="CG122" s="72">
        <f t="shared" si="16"/>
        <v>1</v>
      </c>
    </row>
    <row r="123" spans="2:85" ht="47.25" x14ac:dyDescent="0.25">
      <c r="B123" s="99"/>
      <c r="C123" s="99"/>
      <c r="D123" s="99"/>
      <c r="E123" s="99"/>
      <c r="F123" s="100"/>
      <c r="G123" s="100"/>
      <c r="H123" s="100"/>
      <c r="I123" s="101"/>
      <c r="J123" s="99"/>
      <c r="K123" s="102" t="s">
        <v>732</v>
      </c>
      <c r="L123" s="103" t="s">
        <v>733</v>
      </c>
      <c r="M123" s="104" t="s">
        <v>78</v>
      </c>
      <c r="N123" s="105">
        <v>3</v>
      </c>
      <c r="O123" s="106" t="s">
        <v>734</v>
      </c>
      <c r="P123" s="107"/>
      <c r="Q123" s="107"/>
      <c r="R123" s="108"/>
      <c r="S123" s="108"/>
      <c r="T123" s="103" t="s">
        <v>726</v>
      </c>
      <c r="U123" s="108"/>
      <c r="V123" s="109"/>
      <c r="W123" s="110">
        <v>44988</v>
      </c>
      <c r="X123" s="110">
        <v>45275</v>
      </c>
      <c r="Y123" s="105"/>
      <c r="Z123" s="105"/>
      <c r="AA123" s="105"/>
      <c r="AB123" s="105">
        <v>1</v>
      </c>
      <c r="AC123" s="105"/>
      <c r="AD123" s="105"/>
      <c r="AE123" s="105">
        <v>1</v>
      </c>
      <c r="AF123" s="105"/>
      <c r="AG123" s="105"/>
      <c r="AH123" s="105"/>
      <c r="AI123" s="105"/>
      <c r="AJ123" s="105">
        <v>1</v>
      </c>
      <c r="AK123" s="105">
        <f t="shared" si="32"/>
        <v>3</v>
      </c>
      <c r="AL123" s="58"/>
      <c r="AM123" s="58"/>
      <c r="AN123" s="58"/>
      <c r="AO123" s="58"/>
      <c r="AP123" s="58"/>
      <c r="AQ123" s="58"/>
      <c r="AR123" s="58"/>
      <c r="AS123" s="58"/>
      <c r="AT123" s="58"/>
      <c r="AU123" s="59"/>
      <c r="AV123" s="58">
        <v>1</v>
      </c>
      <c r="AW123" s="58" t="s">
        <v>735</v>
      </c>
      <c r="AX123" s="58" t="s">
        <v>736</v>
      </c>
      <c r="AY123" s="58"/>
      <c r="AZ123" s="58"/>
      <c r="BA123" s="58"/>
      <c r="BB123" s="58"/>
      <c r="BC123" s="58"/>
      <c r="BD123" s="58"/>
      <c r="BE123" s="59" t="s">
        <v>255</v>
      </c>
      <c r="BF123" s="58"/>
      <c r="BG123" s="58"/>
      <c r="BH123" s="58"/>
      <c r="BI123" s="58"/>
      <c r="BJ123" s="58"/>
      <c r="BK123" s="58"/>
      <c r="BL123" s="58"/>
      <c r="BM123" s="58"/>
      <c r="BN123" s="58"/>
      <c r="BO123" s="59"/>
      <c r="BP123" s="58"/>
      <c r="BQ123" s="58"/>
      <c r="BR123" s="58"/>
      <c r="BS123" s="58"/>
      <c r="BT123" s="58"/>
      <c r="BU123" s="58"/>
      <c r="BV123" s="58"/>
      <c r="BW123" s="58"/>
      <c r="BX123" s="58"/>
      <c r="BY123" s="59"/>
      <c r="BZ123" s="72">
        <f t="shared" si="18"/>
        <v>0</v>
      </c>
      <c r="CA123" s="72">
        <f t="shared" si="10"/>
        <v>0</v>
      </c>
      <c r="CB123" s="72">
        <f t="shared" si="11"/>
        <v>0.33333333333333331</v>
      </c>
      <c r="CC123" s="72">
        <f t="shared" si="12"/>
        <v>0.33333333333333331</v>
      </c>
      <c r="CD123" s="72">
        <f t="shared" si="13"/>
        <v>0.33333333333333331</v>
      </c>
      <c r="CE123" s="72">
        <f t="shared" si="14"/>
        <v>0.66666666666666663</v>
      </c>
      <c r="CF123" s="72">
        <f t="shared" si="15"/>
        <v>0.33333333333333331</v>
      </c>
      <c r="CG123" s="72">
        <f t="shared" si="16"/>
        <v>1</v>
      </c>
    </row>
    <row r="124" spans="2:85" ht="63" x14ac:dyDescent="0.25">
      <c r="B124" s="87" t="s">
        <v>75</v>
      </c>
      <c r="C124" s="87" t="s">
        <v>50</v>
      </c>
      <c r="D124" s="87" t="s">
        <v>44</v>
      </c>
      <c r="E124" s="87" t="s">
        <v>119</v>
      </c>
      <c r="F124" s="87" t="s">
        <v>119</v>
      </c>
      <c r="G124" s="87" t="s">
        <v>261</v>
      </c>
      <c r="H124" s="88" t="s">
        <v>262</v>
      </c>
      <c r="I124" s="89">
        <v>34</v>
      </c>
      <c r="J124" s="87" t="s">
        <v>737</v>
      </c>
      <c r="K124" s="90"/>
      <c r="L124" s="91"/>
      <c r="M124" s="92" t="s">
        <v>78</v>
      </c>
      <c r="N124" s="93">
        <v>2</v>
      </c>
      <c r="O124" s="94"/>
      <c r="P124" s="95"/>
      <c r="Q124" s="94"/>
      <c r="R124" s="94" t="s">
        <v>20</v>
      </c>
      <c r="S124" s="94" t="s">
        <v>40</v>
      </c>
      <c r="T124" s="94" t="s">
        <v>738</v>
      </c>
      <c r="U124" s="96" t="s">
        <v>91</v>
      </c>
      <c r="V124" s="97"/>
      <c r="W124" s="98">
        <v>44986</v>
      </c>
      <c r="X124" s="98">
        <v>45230</v>
      </c>
      <c r="Y124" s="93"/>
      <c r="Z124" s="93"/>
      <c r="AA124" s="93"/>
      <c r="AB124" s="93"/>
      <c r="AC124" s="93"/>
      <c r="AD124" s="93"/>
      <c r="AE124" s="93"/>
      <c r="AF124" s="93"/>
      <c r="AG124" s="93"/>
      <c r="AH124" s="93"/>
      <c r="AI124" s="93"/>
      <c r="AJ124" s="93"/>
      <c r="AK124" s="93"/>
      <c r="AL124" s="58"/>
      <c r="AM124" s="58"/>
      <c r="AN124" s="58"/>
      <c r="AO124" s="58"/>
      <c r="AP124" s="58"/>
      <c r="AQ124" s="58"/>
      <c r="AR124" s="58"/>
      <c r="AS124" s="58"/>
      <c r="AT124" s="58"/>
      <c r="AU124" s="59"/>
      <c r="AV124" s="58"/>
      <c r="AW124" s="58"/>
      <c r="AX124" s="58"/>
      <c r="AY124" s="58"/>
      <c r="AZ124" s="58"/>
      <c r="BA124" s="58"/>
      <c r="BB124" s="58"/>
      <c r="BC124" s="58"/>
      <c r="BD124" s="58"/>
      <c r="BE124" s="59"/>
      <c r="BF124" s="58"/>
      <c r="BG124" s="58"/>
      <c r="BH124" s="58"/>
      <c r="BI124" s="58"/>
      <c r="BJ124" s="58"/>
      <c r="BK124" s="58"/>
      <c r="BL124" s="58"/>
      <c r="BM124" s="58"/>
      <c r="BN124" s="58"/>
      <c r="BO124" s="59"/>
      <c r="BP124" s="58"/>
      <c r="BQ124" s="58"/>
      <c r="BR124" s="58"/>
      <c r="BS124" s="58"/>
      <c r="BT124" s="58"/>
      <c r="BU124" s="58"/>
      <c r="BV124" s="58"/>
      <c r="BW124" s="58"/>
      <c r="BX124" s="58"/>
      <c r="BY124" s="59"/>
      <c r="BZ124" s="72" t="str">
        <f t="shared" si="18"/>
        <v xml:space="preserve"> </v>
      </c>
      <c r="CA124" s="72" t="str">
        <f t="shared" si="10"/>
        <v xml:space="preserve"> </v>
      </c>
      <c r="CB124" s="72" t="str">
        <f t="shared" si="11"/>
        <v xml:space="preserve"> </v>
      </c>
      <c r="CC124" s="72" t="str">
        <f t="shared" si="12"/>
        <v xml:space="preserve"> </v>
      </c>
      <c r="CD124" s="72" t="str">
        <f t="shared" si="13"/>
        <v xml:space="preserve"> </v>
      </c>
      <c r="CE124" s="72" t="str">
        <f t="shared" si="14"/>
        <v xml:space="preserve"> </v>
      </c>
      <c r="CF124" s="72" t="str">
        <f t="shared" si="15"/>
        <v xml:space="preserve"> </v>
      </c>
      <c r="CG124" s="72" t="str">
        <f t="shared" si="16"/>
        <v xml:space="preserve"> </v>
      </c>
    </row>
    <row r="125" spans="2:85" ht="47.25" x14ac:dyDescent="0.25">
      <c r="B125" s="99"/>
      <c r="C125" s="99"/>
      <c r="D125" s="99"/>
      <c r="E125" s="99"/>
      <c r="F125" s="100"/>
      <c r="G125" s="100"/>
      <c r="H125" s="100"/>
      <c r="I125" s="101"/>
      <c r="J125" s="99"/>
      <c r="K125" s="102" t="s">
        <v>739</v>
      </c>
      <c r="L125" s="103" t="s">
        <v>740</v>
      </c>
      <c r="M125" s="104" t="s">
        <v>78</v>
      </c>
      <c r="N125" s="105">
        <v>2</v>
      </c>
      <c r="O125" s="106" t="s">
        <v>741</v>
      </c>
      <c r="P125" s="107"/>
      <c r="Q125" s="107"/>
      <c r="R125" s="108"/>
      <c r="S125" s="108"/>
      <c r="T125" s="103" t="s">
        <v>738</v>
      </c>
      <c r="U125" s="108"/>
      <c r="V125" s="109"/>
      <c r="W125" s="110">
        <v>44986</v>
      </c>
      <c r="X125" s="110">
        <v>45230</v>
      </c>
      <c r="Y125" s="105"/>
      <c r="Z125" s="105"/>
      <c r="AA125" s="105">
        <v>1</v>
      </c>
      <c r="AB125" s="105"/>
      <c r="AC125" s="105"/>
      <c r="AD125" s="105"/>
      <c r="AE125" s="105"/>
      <c r="AF125" s="105"/>
      <c r="AG125" s="105"/>
      <c r="AH125" s="105">
        <v>1</v>
      </c>
      <c r="AI125" s="105"/>
      <c r="AJ125" s="105"/>
      <c r="AK125" s="105">
        <f t="shared" ref="AK125" si="33">SUM(Y125:AJ125)</f>
        <v>2</v>
      </c>
      <c r="AL125" s="58"/>
      <c r="AM125" s="58"/>
      <c r="AN125" s="58"/>
      <c r="AO125" s="58"/>
      <c r="AP125" s="58"/>
      <c r="AQ125" s="58"/>
      <c r="AR125" s="58"/>
      <c r="AS125" s="58"/>
      <c r="AT125" s="58"/>
      <c r="AU125" s="59" t="s">
        <v>328</v>
      </c>
      <c r="AV125" s="58"/>
      <c r="AW125" s="58"/>
      <c r="AX125" s="58"/>
      <c r="AY125" s="58"/>
      <c r="AZ125" s="58"/>
      <c r="BA125" s="58"/>
      <c r="BB125" s="58"/>
      <c r="BC125" s="58"/>
      <c r="BD125" s="58"/>
      <c r="BE125" s="59" t="s">
        <v>742</v>
      </c>
      <c r="BF125" s="58"/>
      <c r="BG125" s="58"/>
      <c r="BH125" s="58"/>
      <c r="BI125" s="58"/>
      <c r="BJ125" s="58"/>
      <c r="BK125" s="58"/>
      <c r="BL125" s="58"/>
      <c r="BM125" s="58"/>
      <c r="BN125" s="58"/>
      <c r="BO125" s="59"/>
      <c r="BP125" s="58"/>
      <c r="BQ125" s="58"/>
      <c r="BR125" s="58"/>
      <c r="BS125" s="58"/>
      <c r="BT125" s="58"/>
      <c r="BU125" s="58"/>
      <c r="BV125" s="58"/>
      <c r="BW125" s="58"/>
      <c r="BX125" s="58"/>
      <c r="BY125" s="59"/>
      <c r="BZ125" s="72">
        <f t="shared" si="18"/>
        <v>0</v>
      </c>
      <c r="CA125" s="72">
        <f t="shared" si="10"/>
        <v>0.5</v>
      </c>
      <c r="CB125" s="72">
        <f t="shared" si="11"/>
        <v>0</v>
      </c>
      <c r="CC125" s="72">
        <f t="shared" si="12"/>
        <v>0.5</v>
      </c>
      <c r="CD125" s="72">
        <f t="shared" si="13"/>
        <v>0</v>
      </c>
      <c r="CE125" s="72">
        <f t="shared" si="14"/>
        <v>0.5</v>
      </c>
      <c r="CF125" s="72">
        <f t="shared" si="15"/>
        <v>0</v>
      </c>
      <c r="CG125" s="72">
        <f t="shared" si="16"/>
        <v>1</v>
      </c>
    </row>
    <row r="126" spans="2:85" ht="88.5" customHeight="1" x14ac:dyDescent="0.25">
      <c r="B126" s="87" t="s">
        <v>75</v>
      </c>
      <c r="C126" s="87" t="s">
        <v>50</v>
      </c>
      <c r="D126" s="87" t="s">
        <v>44</v>
      </c>
      <c r="E126" s="87" t="s">
        <v>119</v>
      </c>
      <c r="F126" s="87" t="s">
        <v>119</v>
      </c>
      <c r="G126" s="87" t="s">
        <v>261</v>
      </c>
      <c r="H126" s="88" t="s">
        <v>262</v>
      </c>
      <c r="I126" s="89">
        <v>35</v>
      </c>
      <c r="J126" s="87" t="s">
        <v>743</v>
      </c>
      <c r="K126" s="90"/>
      <c r="L126" s="91"/>
      <c r="M126" s="92" t="s">
        <v>78</v>
      </c>
      <c r="N126" s="93">
        <v>4</v>
      </c>
      <c r="O126" s="94"/>
      <c r="P126" s="95"/>
      <c r="Q126" s="94"/>
      <c r="R126" s="94" t="s">
        <v>20</v>
      </c>
      <c r="S126" s="94" t="s">
        <v>40</v>
      </c>
      <c r="T126" s="94" t="s">
        <v>738</v>
      </c>
      <c r="U126" s="96" t="s">
        <v>91</v>
      </c>
      <c r="V126" s="97"/>
      <c r="W126" s="98">
        <v>44958</v>
      </c>
      <c r="X126" s="98">
        <v>45260</v>
      </c>
      <c r="Y126" s="93"/>
      <c r="Z126" s="93"/>
      <c r="AA126" s="93"/>
      <c r="AB126" s="93"/>
      <c r="AC126" s="93"/>
      <c r="AD126" s="93"/>
      <c r="AE126" s="93"/>
      <c r="AF126" s="93"/>
      <c r="AG126" s="93"/>
      <c r="AH126" s="93"/>
      <c r="AI126" s="93"/>
      <c r="AJ126" s="93"/>
      <c r="AK126" s="93"/>
      <c r="AL126" s="58"/>
      <c r="AM126" s="58"/>
      <c r="AN126" s="58"/>
      <c r="AO126" s="58"/>
      <c r="AP126" s="58"/>
      <c r="AQ126" s="58"/>
      <c r="AR126" s="58"/>
      <c r="AS126" s="58"/>
      <c r="AT126" s="58"/>
      <c r="AU126" s="59"/>
      <c r="AV126" s="58"/>
      <c r="AW126" s="58"/>
      <c r="AX126" s="58"/>
      <c r="AY126" s="58"/>
      <c r="AZ126" s="58"/>
      <c r="BA126" s="58"/>
      <c r="BB126" s="58"/>
      <c r="BC126" s="58"/>
      <c r="BD126" s="58"/>
      <c r="BE126" s="59"/>
      <c r="BF126" s="58"/>
      <c r="BG126" s="58"/>
      <c r="BH126" s="58"/>
      <c r="BI126" s="58"/>
      <c r="BJ126" s="58"/>
      <c r="BK126" s="58"/>
      <c r="BL126" s="58"/>
      <c r="BM126" s="58"/>
      <c r="BN126" s="58"/>
      <c r="BO126" s="59"/>
      <c r="BP126" s="58"/>
      <c r="BQ126" s="58"/>
      <c r="BR126" s="58"/>
      <c r="BS126" s="58"/>
      <c r="BT126" s="58"/>
      <c r="BU126" s="58"/>
      <c r="BV126" s="58"/>
      <c r="BW126" s="58"/>
      <c r="BX126" s="58"/>
      <c r="BY126" s="59"/>
      <c r="BZ126" s="72" t="str">
        <f t="shared" si="18"/>
        <v xml:space="preserve"> </v>
      </c>
      <c r="CA126" s="72" t="str">
        <f t="shared" si="10"/>
        <v xml:space="preserve"> </v>
      </c>
      <c r="CB126" s="72" t="str">
        <f t="shared" si="11"/>
        <v xml:space="preserve"> </v>
      </c>
      <c r="CC126" s="72" t="str">
        <f t="shared" si="12"/>
        <v xml:space="preserve"> </v>
      </c>
      <c r="CD126" s="72" t="str">
        <f t="shared" si="13"/>
        <v xml:space="preserve"> </v>
      </c>
      <c r="CE126" s="72" t="str">
        <f t="shared" si="14"/>
        <v xml:space="preserve"> </v>
      </c>
      <c r="CF126" s="72" t="str">
        <f t="shared" si="15"/>
        <v xml:space="preserve"> </v>
      </c>
      <c r="CG126" s="72" t="str">
        <f t="shared" si="16"/>
        <v xml:space="preserve"> </v>
      </c>
    </row>
    <row r="127" spans="2:85" ht="35.25" customHeight="1" x14ac:dyDescent="0.25">
      <c r="B127" s="99"/>
      <c r="C127" s="99"/>
      <c r="D127" s="99"/>
      <c r="E127" s="99"/>
      <c r="F127" s="100"/>
      <c r="G127" s="100"/>
      <c r="H127" s="100"/>
      <c r="I127" s="101"/>
      <c r="J127" s="99"/>
      <c r="K127" s="102" t="s">
        <v>744</v>
      </c>
      <c r="L127" s="103" t="s">
        <v>745</v>
      </c>
      <c r="M127" s="104" t="s">
        <v>78</v>
      </c>
      <c r="N127" s="105">
        <v>1</v>
      </c>
      <c r="O127" s="106" t="s">
        <v>741</v>
      </c>
      <c r="P127" s="107"/>
      <c r="Q127" s="107"/>
      <c r="R127" s="108"/>
      <c r="S127" s="108"/>
      <c r="T127" s="103" t="s">
        <v>738</v>
      </c>
      <c r="U127" s="108"/>
      <c r="V127" s="109"/>
      <c r="W127" s="110">
        <v>45139</v>
      </c>
      <c r="X127" s="110">
        <v>45169</v>
      </c>
      <c r="Y127" s="105"/>
      <c r="Z127" s="105"/>
      <c r="AA127" s="105"/>
      <c r="AB127" s="105"/>
      <c r="AC127" s="105"/>
      <c r="AD127" s="105"/>
      <c r="AE127" s="105"/>
      <c r="AF127" s="105">
        <v>1</v>
      </c>
      <c r="AG127" s="105"/>
      <c r="AH127" s="105"/>
      <c r="AI127" s="105"/>
      <c r="AJ127" s="105"/>
      <c r="AK127" s="105">
        <f t="shared" ref="AK127:AK128" si="34">SUM(Y127:AJ127)</f>
        <v>1</v>
      </c>
      <c r="AL127" s="58"/>
      <c r="AM127" s="58"/>
      <c r="AN127" s="58"/>
      <c r="AO127" s="58"/>
      <c r="AP127" s="58"/>
      <c r="AQ127" s="58"/>
      <c r="AR127" s="58"/>
      <c r="AS127" s="58"/>
      <c r="AT127" s="58"/>
      <c r="AU127" s="59"/>
      <c r="AV127" s="58"/>
      <c r="AW127" s="58"/>
      <c r="AX127" s="58"/>
      <c r="AY127" s="58"/>
      <c r="AZ127" s="58"/>
      <c r="BA127" s="58"/>
      <c r="BB127" s="58"/>
      <c r="BC127" s="58"/>
      <c r="BD127" s="58"/>
      <c r="BE127" s="59" t="s">
        <v>742</v>
      </c>
      <c r="BF127" s="58"/>
      <c r="BG127" s="58"/>
      <c r="BH127" s="58"/>
      <c r="BI127" s="58"/>
      <c r="BJ127" s="58"/>
      <c r="BK127" s="58"/>
      <c r="BL127" s="58"/>
      <c r="BM127" s="58"/>
      <c r="BN127" s="58"/>
      <c r="BO127" s="59"/>
      <c r="BP127" s="58"/>
      <c r="BQ127" s="58"/>
      <c r="BR127" s="58"/>
      <c r="BS127" s="58"/>
      <c r="BT127" s="58"/>
      <c r="BU127" s="58"/>
      <c r="BV127" s="58"/>
      <c r="BW127" s="58"/>
      <c r="BX127" s="58"/>
      <c r="BY127" s="59"/>
      <c r="BZ127" s="72">
        <f t="shared" si="18"/>
        <v>0</v>
      </c>
      <c r="CA127" s="72">
        <f t="shared" si="10"/>
        <v>0</v>
      </c>
      <c r="CB127" s="72">
        <f t="shared" si="11"/>
        <v>0</v>
      </c>
      <c r="CC127" s="72">
        <f t="shared" si="12"/>
        <v>0</v>
      </c>
      <c r="CD127" s="72">
        <f t="shared" si="13"/>
        <v>0</v>
      </c>
      <c r="CE127" s="72">
        <f t="shared" si="14"/>
        <v>1</v>
      </c>
      <c r="CF127" s="72">
        <f t="shared" si="15"/>
        <v>0</v>
      </c>
      <c r="CG127" s="72">
        <f t="shared" si="16"/>
        <v>1</v>
      </c>
    </row>
    <row r="128" spans="2:85" ht="23.25" customHeight="1" x14ac:dyDescent="0.25">
      <c r="B128" s="99"/>
      <c r="C128" s="99"/>
      <c r="D128" s="99"/>
      <c r="E128" s="99"/>
      <c r="F128" s="100"/>
      <c r="G128" s="100"/>
      <c r="H128" s="100"/>
      <c r="I128" s="101"/>
      <c r="J128" s="99"/>
      <c r="K128" s="102" t="s">
        <v>746</v>
      </c>
      <c r="L128" s="103" t="s">
        <v>747</v>
      </c>
      <c r="M128" s="104" t="s">
        <v>78</v>
      </c>
      <c r="N128" s="105">
        <v>3</v>
      </c>
      <c r="O128" s="106" t="s">
        <v>583</v>
      </c>
      <c r="P128" s="107"/>
      <c r="Q128" s="107"/>
      <c r="R128" s="108"/>
      <c r="S128" s="108"/>
      <c r="T128" s="103" t="s">
        <v>738</v>
      </c>
      <c r="U128" s="108"/>
      <c r="V128" s="109"/>
      <c r="W128" s="110">
        <v>44958</v>
      </c>
      <c r="X128" s="110">
        <v>45260</v>
      </c>
      <c r="Y128" s="105"/>
      <c r="Z128" s="105">
        <v>1</v>
      </c>
      <c r="AA128" s="105"/>
      <c r="AB128" s="105"/>
      <c r="AC128" s="105"/>
      <c r="AD128" s="105">
        <v>1</v>
      </c>
      <c r="AE128" s="105"/>
      <c r="AF128" s="105"/>
      <c r="AG128" s="105"/>
      <c r="AH128" s="105"/>
      <c r="AI128" s="105">
        <v>1</v>
      </c>
      <c r="AJ128" s="105"/>
      <c r="AK128" s="105">
        <f t="shared" si="34"/>
        <v>3</v>
      </c>
      <c r="AL128" s="58"/>
      <c r="AM128" s="58"/>
      <c r="AN128" s="58"/>
      <c r="AO128" s="58"/>
      <c r="AP128" s="58"/>
      <c r="AQ128" s="58"/>
      <c r="AR128" s="58"/>
      <c r="AS128" s="58"/>
      <c r="AT128" s="58"/>
      <c r="AU128" s="59" t="s">
        <v>328</v>
      </c>
      <c r="AV128" s="58"/>
      <c r="AW128" s="58"/>
      <c r="AX128" s="58"/>
      <c r="AY128" s="58"/>
      <c r="AZ128" s="58"/>
      <c r="BA128" s="58"/>
      <c r="BB128" s="58">
        <v>0</v>
      </c>
      <c r="BC128" s="58"/>
      <c r="BD128" s="58"/>
      <c r="BE128" s="59" t="s">
        <v>742</v>
      </c>
      <c r="BF128" s="58">
        <v>1</v>
      </c>
      <c r="BG128" s="58" t="s">
        <v>748</v>
      </c>
      <c r="BH128" s="58" t="s">
        <v>749</v>
      </c>
      <c r="BI128" s="58"/>
      <c r="BJ128" s="58"/>
      <c r="BK128" s="58"/>
      <c r="BL128" s="58"/>
      <c r="BM128" s="58"/>
      <c r="BN128" s="58"/>
      <c r="BO128" s="59"/>
      <c r="BP128" s="58"/>
      <c r="BQ128" s="58"/>
      <c r="BR128" s="58"/>
      <c r="BS128" s="58"/>
      <c r="BT128" s="58"/>
      <c r="BU128" s="58"/>
      <c r="BV128" s="58"/>
      <c r="BW128" s="58"/>
      <c r="BX128" s="58"/>
      <c r="BY128" s="59"/>
      <c r="BZ128" s="72">
        <f t="shared" si="18"/>
        <v>0</v>
      </c>
      <c r="CA128" s="72">
        <f t="shared" si="10"/>
        <v>0.33333333333333331</v>
      </c>
      <c r="CB128" s="72">
        <f t="shared" si="11"/>
        <v>0</v>
      </c>
      <c r="CC128" s="72">
        <f t="shared" si="12"/>
        <v>0.66666666666666663</v>
      </c>
      <c r="CD128" s="72">
        <f t="shared" si="13"/>
        <v>0.33333333333333331</v>
      </c>
      <c r="CE128" s="72">
        <f t="shared" si="14"/>
        <v>0.66666666666666663</v>
      </c>
      <c r="CF128" s="72">
        <f t="shared" si="15"/>
        <v>0.33333333333333331</v>
      </c>
      <c r="CG128" s="72">
        <f t="shared" si="16"/>
        <v>1</v>
      </c>
    </row>
    <row r="129" spans="1:85" ht="95.25" customHeight="1" x14ac:dyDescent="0.25">
      <c r="B129" s="125" t="s">
        <v>92</v>
      </c>
      <c r="C129" s="125" t="s">
        <v>41</v>
      </c>
      <c r="D129" s="125" t="s">
        <v>25</v>
      </c>
      <c r="E129" s="125" t="s">
        <v>119</v>
      </c>
      <c r="F129" s="125" t="s">
        <v>233</v>
      </c>
      <c r="G129" s="125" t="s">
        <v>261</v>
      </c>
      <c r="H129" s="126" t="s">
        <v>262</v>
      </c>
      <c r="I129" s="127">
        <v>36</v>
      </c>
      <c r="J129" s="125" t="s">
        <v>750</v>
      </c>
      <c r="K129" s="127"/>
      <c r="L129" s="128"/>
      <c r="M129" s="129" t="s">
        <v>78</v>
      </c>
      <c r="N129" s="130">
        <v>1</v>
      </c>
      <c r="O129" s="131"/>
      <c r="P129" s="132"/>
      <c r="Q129" s="131"/>
      <c r="R129" s="131" t="s">
        <v>10</v>
      </c>
      <c r="S129" s="131" t="s">
        <v>32</v>
      </c>
      <c r="T129" s="131" t="s">
        <v>751</v>
      </c>
      <c r="U129" s="133" t="s">
        <v>91</v>
      </c>
      <c r="V129" s="97"/>
      <c r="W129" s="134">
        <v>44958</v>
      </c>
      <c r="X129" s="134">
        <v>45169</v>
      </c>
      <c r="Y129" s="130"/>
      <c r="Z129" s="130"/>
      <c r="AA129" s="130"/>
      <c r="AB129" s="130"/>
      <c r="AC129" s="130"/>
      <c r="AD129" s="130"/>
      <c r="AE129" s="130"/>
      <c r="AF129" s="130"/>
      <c r="AG129" s="130"/>
      <c r="AH129" s="130"/>
      <c r="AI129" s="130"/>
      <c r="AJ129" s="130"/>
      <c r="AK129" s="130"/>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59"/>
      <c r="BZ129" s="72" t="str">
        <f t="shared" si="18"/>
        <v xml:space="preserve"> </v>
      </c>
      <c r="CA129" s="72" t="str">
        <f t="shared" si="10"/>
        <v xml:space="preserve"> </v>
      </c>
      <c r="CB129" s="72" t="str">
        <f t="shared" si="11"/>
        <v xml:space="preserve"> </v>
      </c>
      <c r="CC129" s="72" t="str">
        <f t="shared" si="12"/>
        <v xml:space="preserve"> </v>
      </c>
      <c r="CD129" s="72" t="str">
        <f t="shared" si="13"/>
        <v xml:space="preserve"> </v>
      </c>
      <c r="CE129" s="72" t="str">
        <f t="shared" si="14"/>
        <v xml:space="preserve"> </v>
      </c>
      <c r="CF129" s="72" t="str">
        <f t="shared" si="15"/>
        <v xml:space="preserve"> </v>
      </c>
      <c r="CG129" s="72" t="str">
        <f t="shared" si="16"/>
        <v xml:space="preserve"> </v>
      </c>
    </row>
    <row r="130" spans="1:85" ht="59.25" customHeight="1" x14ac:dyDescent="0.25">
      <c r="B130" s="125"/>
      <c r="C130" s="125"/>
      <c r="D130" s="125"/>
      <c r="E130" s="125"/>
      <c r="F130" s="126"/>
      <c r="G130" s="126"/>
      <c r="H130" s="126"/>
      <c r="I130" s="136"/>
      <c r="J130" s="125"/>
      <c r="K130" s="137" t="s">
        <v>752</v>
      </c>
      <c r="L130" s="133" t="s">
        <v>753</v>
      </c>
      <c r="M130" s="138" t="s">
        <v>78</v>
      </c>
      <c r="N130" s="130">
        <v>1</v>
      </c>
      <c r="O130" s="131" t="s">
        <v>741</v>
      </c>
      <c r="P130" s="131"/>
      <c r="Q130" s="131"/>
      <c r="R130" s="139"/>
      <c r="S130" s="139"/>
      <c r="T130" s="143" t="s">
        <v>751</v>
      </c>
      <c r="U130" s="139"/>
      <c r="V130" s="109"/>
      <c r="W130" s="134">
        <v>44958</v>
      </c>
      <c r="X130" s="134">
        <v>45169</v>
      </c>
      <c r="Y130" s="130"/>
      <c r="Z130" s="130"/>
      <c r="AA130" s="130"/>
      <c r="AB130" s="130"/>
      <c r="AC130" s="130"/>
      <c r="AD130" s="130"/>
      <c r="AE130" s="130"/>
      <c r="AF130" s="130">
        <v>1</v>
      </c>
      <c r="AG130" s="130"/>
      <c r="AH130" s="130"/>
      <c r="AI130" s="130"/>
      <c r="AJ130" s="130"/>
      <c r="AK130" s="130">
        <f t="shared" ref="AK130" si="35">SUM(Y130:AJ130)</f>
        <v>1</v>
      </c>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t="s">
        <v>317</v>
      </c>
      <c r="BF130" s="133"/>
      <c r="BG130" s="133"/>
      <c r="BH130" s="133"/>
      <c r="BI130" s="133"/>
      <c r="BJ130" s="133"/>
      <c r="BK130" s="133"/>
      <c r="BL130" s="133"/>
      <c r="BM130" s="133"/>
      <c r="BN130" s="133"/>
      <c r="BO130" s="133"/>
      <c r="BP130" s="133"/>
      <c r="BQ130" s="133"/>
      <c r="BR130" s="133"/>
      <c r="BS130" s="133"/>
      <c r="BT130" s="133"/>
      <c r="BU130" s="133"/>
      <c r="BV130" s="133"/>
      <c r="BW130" s="133"/>
      <c r="BX130" s="133"/>
      <c r="BY130" s="59"/>
      <c r="BZ130" s="72">
        <f t="shared" si="18"/>
        <v>0</v>
      </c>
      <c r="CA130" s="72">
        <f t="shared" si="10"/>
        <v>0</v>
      </c>
      <c r="CB130" s="72">
        <f t="shared" si="11"/>
        <v>0</v>
      </c>
      <c r="CC130" s="72">
        <f t="shared" si="12"/>
        <v>0</v>
      </c>
      <c r="CD130" s="72">
        <f t="shared" si="13"/>
        <v>0</v>
      </c>
      <c r="CE130" s="72">
        <f t="shared" si="14"/>
        <v>1</v>
      </c>
      <c r="CF130" s="72">
        <f t="shared" si="15"/>
        <v>0</v>
      </c>
      <c r="CG130" s="72"/>
    </row>
    <row r="131" spans="1:85" ht="66.75" customHeight="1" x14ac:dyDescent="0.25">
      <c r="A131" s="75" t="s">
        <v>754</v>
      </c>
      <c r="B131" s="87" t="s">
        <v>92</v>
      </c>
      <c r="C131" s="87" t="s">
        <v>41</v>
      </c>
      <c r="D131" s="87" t="s">
        <v>25</v>
      </c>
      <c r="E131" s="87" t="s">
        <v>119</v>
      </c>
      <c r="F131" s="87" t="s">
        <v>233</v>
      </c>
      <c r="G131" s="87" t="s">
        <v>755</v>
      </c>
      <c r="H131" s="88" t="s">
        <v>756</v>
      </c>
      <c r="I131" s="89">
        <v>37</v>
      </c>
      <c r="J131" s="87" t="s">
        <v>757</v>
      </c>
      <c r="K131" s="90"/>
      <c r="L131" s="91"/>
      <c r="M131" s="92" t="s">
        <v>78</v>
      </c>
      <c r="N131" s="93">
        <v>1</v>
      </c>
      <c r="O131" s="94"/>
      <c r="P131" s="95"/>
      <c r="Q131" s="94"/>
      <c r="R131" s="94" t="s">
        <v>10</v>
      </c>
      <c r="S131" s="94" t="s">
        <v>32</v>
      </c>
      <c r="T131" s="94" t="s">
        <v>751</v>
      </c>
      <c r="U131" s="96" t="s">
        <v>91</v>
      </c>
      <c r="V131" s="97"/>
      <c r="W131" s="98">
        <v>44958</v>
      </c>
      <c r="X131" s="98">
        <v>45198</v>
      </c>
      <c r="Y131" s="93"/>
      <c r="Z131" s="93"/>
      <c r="AA131" s="93"/>
      <c r="AB131" s="93"/>
      <c r="AC131" s="93"/>
      <c r="AD131" s="93"/>
      <c r="AE131" s="93"/>
      <c r="AF131" s="93"/>
      <c r="AG131" s="93"/>
      <c r="AH131" s="93"/>
      <c r="AI131" s="93"/>
      <c r="AJ131" s="93"/>
      <c r="AK131" s="93"/>
      <c r="AL131" s="58"/>
      <c r="AM131" s="58"/>
      <c r="AN131" s="58"/>
      <c r="AO131" s="58"/>
      <c r="AP131" s="58"/>
      <c r="AQ131" s="58"/>
      <c r="AR131" s="58"/>
      <c r="AS131" s="58"/>
      <c r="AT131" s="58"/>
      <c r="AU131" s="59"/>
      <c r="AV131" s="58"/>
      <c r="AW131" s="58"/>
      <c r="AX131" s="58"/>
      <c r="AY131" s="58"/>
      <c r="AZ131" s="58"/>
      <c r="BA131" s="58"/>
      <c r="BB131" s="58"/>
      <c r="BC131" s="58"/>
      <c r="BD131" s="58"/>
      <c r="BE131" s="59"/>
      <c r="BF131" s="58"/>
      <c r="BG131" s="58"/>
      <c r="BH131" s="58"/>
      <c r="BI131" s="58"/>
      <c r="BJ131" s="58"/>
      <c r="BK131" s="58"/>
      <c r="BL131" s="58"/>
      <c r="BM131" s="58"/>
      <c r="BN131" s="58"/>
      <c r="BO131" s="59"/>
      <c r="BP131" s="58"/>
      <c r="BQ131" s="58"/>
      <c r="BR131" s="58"/>
      <c r="BS131" s="58"/>
      <c r="BT131" s="58"/>
      <c r="BU131" s="58"/>
      <c r="BV131" s="58"/>
      <c r="BW131" s="58"/>
      <c r="BX131" s="58"/>
      <c r="BY131" s="59"/>
      <c r="BZ131" s="72" t="str">
        <f t="shared" si="18"/>
        <v xml:space="preserve"> </v>
      </c>
      <c r="CA131" s="72" t="str">
        <f t="shared" si="10"/>
        <v xml:space="preserve"> </v>
      </c>
      <c r="CB131" s="72" t="str">
        <f t="shared" si="11"/>
        <v xml:space="preserve"> </v>
      </c>
      <c r="CC131" s="72" t="str">
        <f t="shared" si="12"/>
        <v xml:space="preserve"> </v>
      </c>
      <c r="CD131" s="72" t="str">
        <f t="shared" si="13"/>
        <v xml:space="preserve"> </v>
      </c>
      <c r="CE131" s="72" t="str">
        <f t="shared" si="14"/>
        <v xml:space="preserve"> </v>
      </c>
      <c r="CF131" s="72" t="str">
        <f t="shared" si="15"/>
        <v xml:space="preserve"> </v>
      </c>
      <c r="CG131" s="72" t="str">
        <f t="shared" si="16"/>
        <v xml:space="preserve"> </v>
      </c>
    </row>
    <row r="132" spans="1:85" ht="63" x14ac:dyDescent="0.25">
      <c r="A132" s="75" t="s">
        <v>754</v>
      </c>
      <c r="B132" s="99"/>
      <c r="C132" s="99"/>
      <c r="D132" s="99"/>
      <c r="E132" s="99"/>
      <c r="F132" s="100"/>
      <c r="G132" s="100"/>
      <c r="H132" s="100"/>
      <c r="I132" s="101"/>
      <c r="J132" s="99"/>
      <c r="K132" s="102" t="s">
        <v>758</v>
      </c>
      <c r="L132" s="103" t="s">
        <v>759</v>
      </c>
      <c r="M132" s="144" t="s">
        <v>78</v>
      </c>
      <c r="N132" s="105">
        <v>1</v>
      </c>
      <c r="O132" s="106" t="s">
        <v>741</v>
      </c>
      <c r="P132" s="107"/>
      <c r="Q132" s="107"/>
      <c r="R132" s="108"/>
      <c r="S132" s="108"/>
      <c r="T132" s="113" t="s">
        <v>751</v>
      </c>
      <c r="U132" s="108"/>
      <c r="V132" s="109"/>
      <c r="W132" s="110">
        <v>44958</v>
      </c>
      <c r="X132" s="110">
        <v>45169</v>
      </c>
      <c r="Y132" s="105"/>
      <c r="Z132" s="105"/>
      <c r="AA132" s="105"/>
      <c r="AB132" s="105"/>
      <c r="AC132" s="105"/>
      <c r="AD132" s="105"/>
      <c r="AE132" s="105"/>
      <c r="AF132" s="105"/>
      <c r="AG132" s="105"/>
      <c r="AH132" s="105">
        <v>1</v>
      </c>
      <c r="AI132" s="105"/>
      <c r="AJ132" s="105"/>
      <c r="AK132" s="105">
        <f t="shared" ref="AK132" si="36">SUM(Y132:AJ132)</f>
        <v>1</v>
      </c>
      <c r="AL132" s="58"/>
      <c r="AM132" s="58"/>
      <c r="AN132" s="58"/>
      <c r="AO132" s="58"/>
      <c r="AP132" s="58"/>
      <c r="AQ132" s="58"/>
      <c r="AR132" s="58"/>
      <c r="AS132" s="58"/>
      <c r="AT132" s="58"/>
      <c r="AU132" s="59"/>
      <c r="AV132" s="58"/>
      <c r="AW132" s="58"/>
      <c r="AX132" s="58"/>
      <c r="AY132" s="58"/>
      <c r="AZ132" s="58"/>
      <c r="BA132" s="58"/>
      <c r="BB132" s="58"/>
      <c r="BC132" s="58"/>
      <c r="BD132" s="58"/>
      <c r="BE132" s="59" t="s">
        <v>619</v>
      </c>
      <c r="BF132" s="58"/>
      <c r="BG132" s="58"/>
      <c r="BH132" s="58"/>
      <c r="BI132" s="58"/>
      <c r="BJ132" s="58"/>
      <c r="BK132" s="58"/>
      <c r="BL132" s="58"/>
      <c r="BM132" s="58"/>
      <c r="BN132" s="58"/>
      <c r="BO132" s="59"/>
      <c r="BP132" s="58"/>
      <c r="BQ132" s="58"/>
      <c r="BR132" s="58"/>
      <c r="BS132" s="58"/>
      <c r="BT132" s="58"/>
      <c r="BU132" s="58"/>
      <c r="BV132" s="58"/>
      <c r="BW132" s="58"/>
      <c r="BX132" s="58"/>
      <c r="BY132" s="59"/>
      <c r="BZ132" s="72">
        <f>IFERROR(($AL132+$AO132+$AR132)/$AK132," ")</f>
        <v>0</v>
      </c>
      <c r="CA132" s="72">
        <f t="shared" si="10"/>
        <v>0</v>
      </c>
      <c r="CB132" s="72">
        <f>IFERROR(($AL132+$AO132+$AR132+$AV132+$AY132+$BB132)/$AK132," ")</f>
        <v>0</v>
      </c>
      <c r="CC132" s="72">
        <f t="shared" si="12"/>
        <v>0</v>
      </c>
      <c r="CD132" s="72">
        <f t="shared" si="13"/>
        <v>0</v>
      </c>
      <c r="CE132" s="72">
        <f t="shared" si="14"/>
        <v>0</v>
      </c>
      <c r="CF132" s="72">
        <f t="shared" si="15"/>
        <v>0</v>
      </c>
      <c r="CG132" s="72">
        <f t="shared" si="16"/>
        <v>1</v>
      </c>
    </row>
    <row r="133" spans="1:85" s="75" customFormat="1" x14ac:dyDescent="0.25">
      <c r="B133" s="79"/>
      <c r="C133" s="79"/>
      <c r="D133" s="79"/>
      <c r="E133" s="79"/>
      <c r="F133" s="79"/>
      <c r="G133" s="79"/>
      <c r="H133" s="79"/>
      <c r="I133" s="61"/>
      <c r="J133" s="60"/>
      <c r="K133" s="61"/>
      <c r="M133" s="77"/>
      <c r="N133" s="74"/>
      <c r="W133" s="76"/>
      <c r="X133" s="77"/>
    </row>
    <row r="134" spans="1:85" s="75" customFormat="1" x14ac:dyDescent="0.25">
      <c r="B134" s="79"/>
      <c r="C134" s="79"/>
      <c r="D134" s="79"/>
      <c r="E134" s="79"/>
      <c r="F134" s="79"/>
      <c r="G134" s="79"/>
      <c r="H134" s="79"/>
      <c r="I134" s="61"/>
      <c r="J134" s="60"/>
      <c r="K134" s="61"/>
      <c r="M134" s="77"/>
      <c r="N134" s="74"/>
      <c r="W134" s="76"/>
      <c r="X134" s="77"/>
      <c r="Y134" s="75">
        <f>COUNTA(Y6:Y132)</f>
        <v>2</v>
      </c>
      <c r="Z134" s="75">
        <f t="shared" ref="Z134:AK134" si="37">COUNTA(Z6:Z132)</f>
        <v>6</v>
      </c>
      <c r="AA134" s="75">
        <f t="shared" si="37"/>
        <v>34</v>
      </c>
      <c r="AB134" s="75">
        <f t="shared" si="37"/>
        <v>16</v>
      </c>
      <c r="AC134" s="75">
        <f t="shared" si="37"/>
        <v>15</v>
      </c>
      <c r="AD134" s="75">
        <f t="shared" si="37"/>
        <v>41</v>
      </c>
      <c r="AE134" s="75">
        <f t="shared" si="37"/>
        <v>16</v>
      </c>
      <c r="AF134" s="75">
        <f t="shared" si="37"/>
        <v>13</v>
      </c>
      <c r="AG134" s="75">
        <f t="shared" si="37"/>
        <v>39</v>
      </c>
      <c r="AH134" s="75">
        <f t="shared" si="37"/>
        <v>15</v>
      </c>
      <c r="AI134" s="75">
        <f t="shared" si="37"/>
        <v>17</v>
      </c>
      <c r="AJ134" s="75">
        <f t="shared" si="37"/>
        <v>52</v>
      </c>
      <c r="AK134" s="75">
        <f t="shared" si="37"/>
        <v>90</v>
      </c>
      <c r="BZ134" s="114">
        <f>SUM(BZ6:BZ132)/$CG$134</f>
        <v>0.10801092052257368</v>
      </c>
      <c r="CA134" s="114">
        <f t="shared" ref="CA134:CE134" si="38">SUM(CA6:CA132)/$CG$134</f>
        <v>0.14733393318567733</v>
      </c>
      <c r="CB134" s="114">
        <f>SUM(CB6:CB132)/$CG$134</f>
        <v>0.39343361119135883</v>
      </c>
      <c r="CC134" s="114">
        <f>SUM(CC6:CC132)/$CG$134</f>
        <v>0.43207696566998893</v>
      </c>
      <c r="CD134" s="114">
        <f t="shared" si="38"/>
        <v>0.44819551595326368</v>
      </c>
      <c r="CE134" s="114">
        <f t="shared" si="38"/>
        <v>0.70216883536360275</v>
      </c>
      <c r="CF134" s="114">
        <f>SUM(CF6:CF132)/$CG$134</f>
        <v>0.44819551595326368</v>
      </c>
      <c r="CG134" s="114">
        <f>SUM(CG6:CG132)</f>
        <v>86</v>
      </c>
    </row>
    <row r="135" spans="1:85" s="75" customFormat="1" x14ac:dyDescent="0.25">
      <c r="B135" s="79"/>
      <c r="C135" s="79"/>
      <c r="D135" s="79"/>
      <c r="E135" s="79"/>
      <c r="F135" s="79"/>
      <c r="G135" s="79"/>
      <c r="H135" s="79"/>
      <c r="I135" s="61"/>
      <c r="J135" s="60"/>
      <c r="K135" s="61"/>
      <c r="M135" s="77"/>
      <c r="N135" s="74"/>
      <c r="W135" s="76"/>
      <c r="X135" s="77"/>
    </row>
    <row r="136" spans="1:85" s="75" customFormat="1" x14ac:dyDescent="0.25">
      <c r="B136" s="79"/>
      <c r="C136" s="79"/>
      <c r="D136" s="79"/>
      <c r="E136" s="79"/>
      <c r="F136" s="79"/>
      <c r="G136" s="79"/>
      <c r="H136" s="79"/>
      <c r="I136" s="61"/>
      <c r="J136" s="60"/>
      <c r="K136" s="61"/>
      <c r="M136" s="77"/>
      <c r="N136" s="74"/>
      <c r="W136" s="76"/>
      <c r="X136" s="77"/>
    </row>
    <row r="137" spans="1:85" s="75" customFormat="1" x14ac:dyDescent="0.25">
      <c r="B137" s="79"/>
      <c r="C137" s="79"/>
      <c r="D137" s="79"/>
      <c r="E137" s="79"/>
      <c r="F137" s="79"/>
      <c r="G137" s="79"/>
      <c r="H137" s="79"/>
      <c r="I137" s="61"/>
      <c r="J137" s="60"/>
      <c r="K137" s="61"/>
      <c r="M137" s="77"/>
      <c r="N137" s="74"/>
      <c r="W137" s="76"/>
      <c r="X137" s="77"/>
    </row>
    <row r="138" spans="1:85" s="75" customFormat="1" x14ac:dyDescent="0.25">
      <c r="B138" s="79"/>
      <c r="C138" s="79"/>
      <c r="D138" s="79"/>
      <c r="E138" s="79"/>
      <c r="F138" s="79"/>
      <c r="G138" s="79"/>
      <c r="H138" s="79"/>
      <c r="I138" s="61"/>
      <c r="J138" s="60"/>
      <c r="K138" s="61"/>
      <c r="M138" s="77"/>
      <c r="N138" s="74"/>
      <c r="W138" s="76"/>
      <c r="X138" s="77"/>
    </row>
    <row r="139" spans="1:85" s="75" customFormat="1" x14ac:dyDescent="0.25">
      <c r="B139" s="79"/>
      <c r="C139" s="79"/>
      <c r="D139" s="79"/>
      <c r="E139" s="79"/>
      <c r="F139" s="79"/>
      <c r="G139" s="79"/>
      <c r="H139" s="79"/>
      <c r="I139" s="61"/>
      <c r="J139" s="60"/>
      <c r="K139" s="61"/>
      <c r="M139" s="77"/>
      <c r="N139" s="74"/>
      <c r="W139" s="76"/>
      <c r="X139" s="77"/>
    </row>
    <row r="140" spans="1:85" s="75" customFormat="1" x14ac:dyDescent="0.25">
      <c r="B140" s="79"/>
      <c r="C140" s="79"/>
      <c r="D140" s="79"/>
      <c r="E140" s="79"/>
      <c r="F140" s="79"/>
      <c r="G140" s="79"/>
      <c r="H140" s="79"/>
      <c r="I140" s="61"/>
      <c r="J140" s="60"/>
      <c r="K140" s="61"/>
      <c r="M140" s="77"/>
      <c r="N140" s="74"/>
      <c r="W140" s="76"/>
      <c r="X140" s="77"/>
    </row>
    <row r="141" spans="1:85" s="75" customFormat="1" x14ac:dyDescent="0.25">
      <c r="B141" s="79"/>
      <c r="C141" s="79"/>
      <c r="D141" s="79"/>
      <c r="E141" s="79"/>
      <c r="F141" s="79"/>
      <c r="G141" s="79"/>
      <c r="H141" s="79"/>
      <c r="I141" s="61"/>
      <c r="J141" s="60"/>
      <c r="K141" s="61"/>
      <c r="M141" s="77"/>
      <c r="N141" s="74"/>
      <c r="W141" s="76"/>
      <c r="X141" s="77"/>
    </row>
    <row r="142" spans="1:85" s="75" customFormat="1" x14ac:dyDescent="0.25">
      <c r="B142" s="79"/>
      <c r="C142" s="79"/>
      <c r="D142" s="79"/>
      <c r="E142" s="79"/>
      <c r="F142" s="79"/>
      <c r="G142" s="79"/>
      <c r="H142" s="79"/>
      <c r="I142" s="61"/>
      <c r="J142" s="60"/>
      <c r="K142" s="61"/>
      <c r="M142" s="77"/>
      <c r="N142" s="74"/>
      <c r="W142" s="76"/>
      <c r="X142" s="77"/>
    </row>
    <row r="143" spans="1:85" s="75" customFormat="1" x14ac:dyDescent="0.25">
      <c r="B143" s="79"/>
      <c r="C143" s="79"/>
      <c r="D143" s="79"/>
      <c r="E143" s="79"/>
      <c r="F143" s="79"/>
      <c r="G143" s="79"/>
      <c r="H143" s="79"/>
      <c r="I143" s="61"/>
      <c r="J143" s="60"/>
      <c r="K143" s="61"/>
      <c r="M143" s="77"/>
      <c r="N143" s="74"/>
      <c r="W143" s="76"/>
      <c r="X143" s="77"/>
    </row>
    <row r="144" spans="1:85" s="75" customFormat="1" x14ac:dyDescent="0.25">
      <c r="B144" s="79"/>
      <c r="C144" s="79"/>
      <c r="D144" s="79"/>
      <c r="E144" s="79"/>
      <c r="F144" s="79"/>
      <c r="G144" s="79"/>
      <c r="H144" s="79"/>
      <c r="I144" s="61"/>
      <c r="J144" s="60"/>
      <c r="K144" s="61"/>
      <c r="M144" s="77"/>
      <c r="N144" s="74"/>
      <c r="W144" s="76"/>
      <c r="X144" s="77"/>
    </row>
    <row r="145" spans="2:24" s="75" customFormat="1" x14ac:dyDescent="0.25">
      <c r="B145" s="79"/>
      <c r="C145" s="79"/>
      <c r="D145" s="79"/>
      <c r="E145" s="79"/>
      <c r="F145" s="79"/>
      <c r="G145" s="79"/>
      <c r="H145" s="79"/>
      <c r="I145" s="61"/>
      <c r="J145" s="60"/>
      <c r="K145" s="61"/>
      <c r="M145" s="77"/>
      <c r="N145" s="74"/>
      <c r="W145" s="76"/>
      <c r="X145" s="77"/>
    </row>
    <row r="146" spans="2:24" s="75" customFormat="1" x14ac:dyDescent="0.25">
      <c r="B146" s="79"/>
      <c r="C146" s="79"/>
      <c r="D146" s="79"/>
      <c r="E146" s="79"/>
      <c r="F146" s="79"/>
      <c r="G146" s="79"/>
      <c r="H146" s="79"/>
      <c r="I146" s="61"/>
      <c r="J146" s="60"/>
      <c r="K146" s="61"/>
      <c r="M146" s="77"/>
      <c r="N146" s="74"/>
      <c r="W146" s="76"/>
      <c r="X146" s="77"/>
    </row>
    <row r="147" spans="2:24" s="75" customFormat="1" x14ac:dyDescent="0.25">
      <c r="B147" s="79"/>
      <c r="C147" s="79"/>
      <c r="D147" s="79"/>
      <c r="E147" s="79"/>
      <c r="F147" s="79"/>
      <c r="G147" s="79"/>
      <c r="H147" s="79"/>
      <c r="I147" s="61"/>
      <c r="J147" s="60"/>
      <c r="K147" s="61"/>
      <c r="M147" s="77"/>
      <c r="N147" s="74"/>
      <c r="W147" s="76"/>
      <c r="X147" s="77"/>
    </row>
    <row r="148" spans="2:24" s="75" customFormat="1" x14ac:dyDescent="0.25">
      <c r="B148" s="79"/>
      <c r="C148" s="79"/>
      <c r="D148" s="79"/>
      <c r="E148" s="79"/>
      <c r="F148" s="79"/>
      <c r="G148" s="79"/>
      <c r="H148" s="79"/>
      <c r="I148" s="61"/>
      <c r="J148" s="60"/>
      <c r="K148" s="61"/>
      <c r="M148" s="77"/>
      <c r="N148" s="74"/>
      <c r="W148" s="76"/>
      <c r="X148" s="77"/>
    </row>
    <row r="149" spans="2:24" s="75" customFormat="1" x14ac:dyDescent="0.25">
      <c r="B149" s="79"/>
      <c r="C149" s="79"/>
      <c r="D149" s="79"/>
      <c r="E149" s="79"/>
      <c r="F149" s="79"/>
      <c r="G149" s="79"/>
      <c r="H149" s="79"/>
      <c r="I149" s="61"/>
      <c r="J149" s="60"/>
      <c r="K149" s="61"/>
      <c r="M149" s="77"/>
      <c r="N149" s="74"/>
      <c r="W149" s="76"/>
      <c r="X149" s="77"/>
    </row>
    <row r="150" spans="2:24" s="75" customFormat="1" x14ac:dyDescent="0.25">
      <c r="B150" s="79"/>
      <c r="C150" s="79"/>
      <c r="D150" s="79"/>
      <c r="E150" s="79"/>
      <c r="F150" s="79"/>
      <c r="G150" s="79"/>
      <c r="H150" s="79"/>
      <c r="I150" s="61"/>
      <c r="J150" s="60"/>
      <c r="K150" s="61"/>
      <c r="M150" s="77"/>
      <c r="N150" s="74"/>
      <c r="W150" s="76"/>
      <c r="X150" s="77"/>
    </row>
    <row r="151" spans="2:24" s="75" customFormat="1" x14ac:dyDescent="0.25">
      <c r="B151" s="79"/>
      <c r="C151" s="79"/>
      <c r="D151" s="79"/>
      <c r="E151" s="79"/>
      <c r="F151" s="79"/>
      <c r="G151" s="79"/>
      <c r="H151" s="79"/>
      <c r="I151" s="61"/>
      <c r="J151" s="60"/>
      <c r="K151" s="61"/>
      <c r="M151" s="77"/>
      <c r="N151" s="74"/>
      <c r="W151" s="76"/>
      <c r="X151" s="77"/>
    </row>
    <row r="152" spans="2:24" s="75" customFormat="1" x14ac:dyDescent="0.25">
      <c r="B152" s="79"/>
      <c r="C152" s="79"/>
      <c r="D152" s="79"/>
      <c r="E152" s="79"/>
      <c r="F152" s="79"/>
      <c r="G152" s="79"/>
      <c r="H152" s="79"/>
      <c r="I152" s="61"/>
      <c r="J152" s="60"/>
      <c r="K152" s="61"/>
      <c r="M152" s="77"/>
      <c r="N152" s="74"/>
      <c r="W152" s="76"/>
      <c r="X152" s="77"/>
    </row>
    <row r="153" spans="2:24" s="75" customFormat="1" x14ac:dyDescent="0.25">
      <c r="B153" s="79"/>
      <c r="C153" s="79"/>
      <c r="D153" s="79"/>
      <c r="E153" s="79"/>
      <c r="F153" s="79"/>
      <c r="G153" s="79"/>
      <c r="H153" s="79"/>
      <c r="I153" s="61"/>
      <c r="J153" s="60"/>
      <c r="K153" s="61"/>
      <c r="M153" s="77"/>
      <c r="N153" s="74"/>
      <c r="W153" s="76"/>
      <c r="X153" s="77"/>
    </row>
    <row r="154" spans="2:24" s="75" customFormat="1" x14ac:dyDescent="0.25">
      <c r="B154" s="79"/>
      <c r="C154" s="79"/>
      <c r="D154" s="79"/>
      <c r="E154" s="79"/>
      <c r="F154" s="79"/>
      <c r="G154" s="79"/>
      <c r="H154" s="79"/>
      <c r="I154" s="61"/>
      <c r="J154" s="60"/>
      <c r="K154" s="61"/>
      <c r="M154" s="77"/>
      <c r="N154" s="74"/>
      <c r="W154" s="76"/>
      <c r="X154" s="77"/>
    </row>
    <row r="155" spans="2:24" s="75" customFormat="1" x14ac:dyDescent="0.25">
      <c r="B155" s="79"/>
      <c r="C155" s="79"/>
      <c r="D155" s="79"/>
      <c r="E155" s="79"/>
      <c r="F155" s="79"/>
      <c r="G155" s="79"/>
      <c r="H155" s="79"/>
      <c r="I155" s="61"/>
      <c r="J155" s="60"/>
      <c r="K155" s="61"/>
      <c r="M155" s="77"/>
      <c r="N155" s="74"/>
      <c r="W155" s="76"/>
      <c r="X155" s="77"/>
    </row>
    <row r="156" spans="2:24" s="75" customFormat="1" x14ac:dyDescent="0.25">
      <c r="B156" s="79"/>
      <c r="C156" s="79"/>
      <c r="D156" s="79"/>
      <c r="E156" s="79"/>
      <c r="F156" s="79"/>
      <c r="G156" s="79"/>
      <c r="H156" s="79"/>
      <c r="I156" s="61"/>
      <c r="J156" s="60"/>
      <c r="K156" s="61"/>
      <c r="M156" s="77"/>
      <c r="N156" s="74"/>
      <c r="W156" s="76"/>
      <c r="X156" s="77"/>
    </row>
    <row r="157" spans="2:24" s="75" customFormat="1" x14ac:dyDescent="0.25">
      <c r="B157" s="79"/>
      <c r="C157" s="79"/>
      <c r="D157" s="79"/>
      <c r="E157" s="79"/>
      <c r="F157" s="79"/>
      <c r="G157" s="79"/>
      <c r="H157" s="79"/>
      <c r="I157" s="61"/>
      <c r="J157" s="60"/>
      <c r="K157" s="61"/>
      <c r="M157" s="77"/>
      <c r="N157" s="74"/>
      <c r="W157" s="76"/>
      <c r="X157" s="77"/>
    </row>
    <row r="158" spans="2:24" s="75" customFormat="1" x14ac:dyDescent="0.25">
      <c r="B158" s="79"/>
      <c r="C158" s="79"/>
      <c r="D158" s="79"/>
      <c r="E158" s="79"/>
      <c r="F158" s="79"/>
      <c r="G158" s="79"/>
      <c r="H158" s="79"/>
      <c r="I158" s="61"/>
      <c r="J158" s="60"/>
      <c r="K158" s="61"/>
      <c r="M158" s="77"/>
      <c r="N158" s="74"/>
      <c r="W158" s="76"/>
      <c r="X158" s="77"/>
    </row>
    <row r="159" spans="2:24" s="75" customFormat="1" x14ac:dyDescent="0.25">
      <c r="B159" s="79"/>
      <c r="C159" s="79"/>
      <c r="D159" s="79"/>
      <c r="E159" s="79"/>
      <c r="F159" s="79"/>
      <c r="G159" s="79"/>
      <c r="H159" s="79"/>
      <c r="I159" s="61"/>
      <c r="J159" s="60"/>
      <c r="K159" s="61"/>
      <c r="M159" s="77"/>
      <c r="N159" s="74"/>
      <c r="W159" s="76"/>
      <c r="X159" s="77"/>
    </row>
    <row r="160" spans="2:24" s="75" customFormat="1" x14ac:dyDescent="0.25">
      <c r="B160" s="79"/>
      <c r="C160" s="79"/>
      <c r="D160" s="79"/>
      <c r="E160" s="79"/>
      <c r="F160" s="79"/>
      <c r="G160" s="79"/>
      <c r="H160" s="79"/>
      <c r="I160" s="61"/>
      <c r="J160" s="60"/>
      <c r="K160" s="61"/>
      <c r="M160" s="77"/>
      <c r="N160" s="74"/>
      <c r="W160" s="76"/>
      <c r="X160" s="77"/>
    </row>
    <row r="161" spans="2:24" s="75" customFormat="1" x14ac:dyDescent="0.25">
      <c r="B161" s="79"/>
      <c r="C161" s="79"/>
      <c r="D161" s="79"/>
      <c r="E161" s="79"/>
      <c r="F161" s="79"/>
      <c r="G161" s="79"/>
      <c r="H161" s="79"/>
      <c r="I161" s="61"/>
      <c r="J161" s="60"/>
      <c r="K161" s="61"/>
      <c r="M161" s="77"/>
      <c r="N161" s="74"/>
      <c r="W161" s="76"/>
      <c r="X161" s="77"/>
    </row>
    <row r="162" spans="2:24" s="75" customFormat="1" x14ac:dyDescent="0.25">
      <c r="B162" s="79"/>
      <c r="C162" s="79"/>
      <c r="D162" s="79"/>
      <c r="E162" s="79"/>
      <c r="F162" s="79"/>
      <c r="G162" s="79"/>
      <c r="H162" s="79"/>
      <c r="I162" s="61"/>
      <c r="J162" s="60"/>
      <c r="K162" s="61"/>
      <c r="M162" s="77"/>
      <c r="N162" s="74"/>
      <c r="W162" s="76"/>
      <c r="X162" s="77"/>
    </row>
    <row r="163" spans="2:24" s="75" customFormat="1" x14ac:dyDescent="0.25">
      <c r="B163" s="79"/>
      <c r="C163" s="79"/>
      <c r="D163" s="79"/>
      <c r="E163" s="79"/>
      <c r="F163" s="79"/>
      <c r="G163" s="79"/>
      <c r="H163" s="79"/>
      <c r="I163" s="61"/>
      <c r="J163" s="60"/>
      <c r="K163" s="61"/>
      <c r="M163" s="77"/>
      <c r="N163" s="74"/>
      <c r="W163" s="76"/>
      <c r="X163" s="77"/>
    </row>
    <row r="164" spans="2:24" s="75" customFormat="1" x14ac:dyDescent="0.25">
      <c r="B164" s="79"/>
      <c r="C164" s="79"/>
      <c r="D164" s="79"/>
      <c r="E164" s="79"/>
      <c r="F164" s="79"/>
      <c r="G164" s="79"/>
      <c r="H164" s="79"/>
      <c r="I164" s="61"/>
      <c r="J164" s="60"/>
      <c r="K164" s="61"/>
      <c r="M164" s="77"/>
      <c r="N164" s="74"/>
      <c r="W164" s="76"/>
      <c r="X164" s="77"/>
    </row>
    <row r="165" spans="2:24" s="75" customFormat="1" x14ac:dyDescent="0.25">
      <c r="B165" s="79"/>
      <c r="C165" s="79"/>
      <c r="D165" s="79"/>
      <c r="E165" s="79"/>
      <c r="F165" s="79"/>
      <c r="G165" s="79"/>
      <c r="H165" s="79"/>
      <c r="I165" s="61"/>
      <c r="J165" s="60"/>
      <c r="K165" s="61"/>
      <c r="M165" s="77"/>
      <c r="N165" s="74"/>
      <c r="W165" s="76"/>
      <c r="X165" s="77"/>
    </row>
    <row r="166" spans="2:24" s="75" customFormat="1" x14ac:dyDescent="0.25">
      <c r="B166" s="79"/>
      <c r="C166" s="79"/>
      <c r="D166" s="79"/>
      <c r="E166" s="79"/>
      <c r="F166" s="79"/>
      <c r="G166" s="79"/>
      <c r="H166" s="79"/>
      <c r="I166" s="61"/>
      <c r="J166" s="60"/>
      <c r="K166" s="61"/>
      <c r="M166" s="77"/>
      <c r="N166" s="74"/>
      <c r="W166" s="76"/>
      <c r="X166" s="77"/>
    </row>
    <row r="167" spans="2:24" s="75" customFormat="1" x14ac:dyDescent="0.25">
      <c r="B167" s="79"/>
      <c r="C167" s="79"/>
      <c r="D167" s="79"/>
      <c r="E167" s="79"/>
      <c r="F167" s="79"/>
      <c r="G167" s="79"/>
      <c r="H167" s="79"/>
      <c r="I167" s="61"/>
      <c r="J167" s="60"/>
      <c r="K167" s="61"/>
      <c r="M167" s="77"/>
      <c r="N167" s="74"/>
      <c r="W167" s="76"/>
      <c r="X167" s="77"/>
    </row>
    <row r="168" spans="2:24" s="75" customFormat="1" x14ac:dyDescent="0.25">
      <c r="B168" s="79"/>
      <c r="C168" s="79"/>
      <c r="D168" s="79"/>
      <c r="E168" s="79"/>
      <c r="F168" s="79"/>
      <c r="G168" s="79"/>
      <c r="H168" s="79"/>
      <c r="I168" s="61"/>
      <c r="J168" s="60"/>
      <c r="K168" s="61"/>
      <c r="M168" s="77"/>
      <c r="N168" s="74"/>
      <c r="W168" s="76"/>
      <c r="X168" s="77"/>
    </row>
    <row r="169" spans="2:24" s="75" customFormat="1" x14ac:dyDescent="0.25">
      <c r="B169" s="79"/>
      <c r="C169" s="79"/>
      <c r="D169" s="79"/>
      <c r="E169" s="79"/>
      <c r="F169" s="79"/>
      <c r="G169" s="79"/>
      <c r="H169" s="79"/>
      <c r="I169" s="61"/>
      <c r="J169" s="60"/>
      <c r="K169" s="61"/>
      <c r="M169" s="77"/>
      <c r="N169" s="74"/>
      <c r="W169" s="76"/>
      <c r="X169" s="77"/>
    </row>
    <row r="170" spans="2:24" s="75" customFormat="1" x14ac:dyDescent="0.25">
      <c r="B170" s="79"/>
      <c r="C170" s="79"/>
      <c r="D170" s="79"/>
      <c r="E170" s="79"/>
      <c r="F170" s="79"/>
      <c r="G170" s="79"/>
      <c r="H170" s="79"/>
      <c r="I170" s="61"/>
      <c r="J170" s="60"/>
      <c r="K170" s="61"/>
      <c r="M170" s="77"/>
      <c r="N170" s="74"/>
      <c r="W170" s="76"/>
      <c r="X170" s="77"/>
    </row>
    <row r="171" spans="2:24" s="75" customFormat="1" x14ac:dyDescent="0.25">
      <c r="B171" s="79"/>
      <c r="C171" s="79"/>
      <c r="D171" s="79"/>
      <c r="E171" s="79"/>
      <c r="F171" s="79"/>
      <c r="G171" s="79"/>
      <c r="H171" s="79"/>
      <c r="I171" s="61"/>
      <c r="J171" s="60"/>
      <c r="K171" s="61"/>
      <c r="M171" s="77"/>
      <c r="N171" s="74"/>
      <c r="W171" s="76"/>
      <c r="X171" s="77"/>
    </row>
    <row r="172" spans="2:24" s="75" customFormat="1" x14ac:dyDescent="0.25">
      <c r="B172" s="79"/>
      <c r="C172" s="79"/>
      <c r="D172" s="79"/>
      <c r="E172" s="79"/>
      <c r="F172" s="79"/>
      <c r="G172" s="79"/>
      <c r="H172" s="79"/>
      <c r="I172" s="61"/>
      <c r="J172" s="60"/>
      <c r="K172" s="61"/>
      <c r="M172" s="77"/>
      <c r="N172" s="74"/>
      <c r="W172" s="76"/>
      <c r="X172" s="77"/>
    </row>
    <row r="173" spans="2:24" s="75" customFormat="1" x14ac:dyDescent="0.25">
      <c r="B173" s="79"/>
      <c r="C173" s="79"/>
      <c r="D173" s="79"/>
      <c r="E173" s="79"/>
      <c r="F173" s="79"/>
      <c r="G173" s="79"/>
      <c r="H173" s="79"/>
      <c r="I173" s="61"/>
      <c r="J173" s="60"/>
      <c r="K173" s="61"/>
      <c r="M173" s="77"/>
      <c r="N173" s="74"/>
      <c r="W173" s="76"/>
      <c r="X173" s="77"/>
    </row>
    <row r="174" spans="2:24" s="75" customFormat="1" x14ac:dyDescent="0.25">
      <c r="B174" s="79"/>
      <c r="C174" s="79"/>
      <c r="D174" s="79"/>
      <c r="E174" s="79"/>
      <c r="F174" s="79"/>
      <c r="G174" s="79"/>
      <c r="H174" s="79"/>
      <c r="I174" s="61"/>
      <c r="J174" s="60"/>
      <c r="K174" s="61"/>
      <c r="M174" s="77"/>
      <c r="N174" s="74"/>
      <c r="W174" s="76"/>
      <c r="X174" s="77"/>
    </row>
    <row r="175" spans="2:24" s="75" customFormat="1" x14ac:dyDescent="0.25">
      <c r="B175" s="79"/>
      <c r="C175" s="79"/>
      <c r="D175" s="79"/>
      <c r="E175" s="79"/>
      <c r="F175" s="79"/>
      <c r="G175" s="79"/>
      <c r="H175" s="79"/>
      <c r="I175" s="61"/>
      <c r="J175" s="60"/>
      <c r="K175" s="61"/>
      <c r="M175" s="77"/>
      <c r="N175" s="74"/>
      <c r="W175" s="76"/>
      <c r="X175" s="77"/>
    </row>
    <row r="176" spans="2:24" s="75" customFormat="1" x14ac:dyDescent="0.25">
      <c r="B176" s="79"/>
      <c r="C176" s="79"/>
      <c r="D176" s="79"/>
      <c r="E176" s="79"/>
      <c r="F176" s="79"/>
      <c r="G176" s="79"/>
      <c r="H176" s="79"/>
      <c r="I176" s="61"/>
      <c r="J176" s="60"/>
      <c r="K176" s="61"/>
      <c r="M176" s="77"/>
      <c r="N176" s="74"/>
      <c r="W176" s="76"/>
      <c r="X176" s="77"/>
    </row>
    <row r="177" spans="2:24" s="75" customFormat="1" x14ac:dyDescent="0.25">
      <c r="B177" s="79"/>
      <c r="C177" s="79"/>
      <c r="D177" s="79"/>
      <c r="E177" s="79"/>
      <c r="F177" s="79"/>
      <c r="G177" s="79"/>
      <c r="H177" s="79"/>
      <c r="I177" s="61"/>
      <c r="J177" s="60"/>
      <c r="K177" s="61"/>
      <c r="M177" s="77"/>
      <c r="N177" s="74"/>
      <c r="W177" s="76"/>
      <c r="X177" s="77"/>
    </row>
    <row r="178" spans="2:24" s="75" customFormat="1" x14ac:dyDescent="0.25">
      <c r="B178" s="79"/>
      <c r="C178" s="79"/>
      <c r="D178" s="79"/>
      <c r="E178" s="79"/>
      <c r="F178" s="79"/>
      <c r="G178" s="79"/>
      <c r="H178" s="79"/>
      <c r="I178" s="61"/>
      <c r="J178" s="60"/>
      <c r="K178" s="61"/>
      <c r="M178" s="77"/>
      <c r="N178" s="74"/>
      <c r="W178" s="76"/>
      <c r="X178" s="77"/>
    </row>
    <row r="179" spans="2:24" s="75" customFormat="1" x14ac:dyDescent="0.25">
      <c r="B179" s="79"/>
      <c r="C179" s="79"/>
      <c r="D179" s="79"/>
      <c r="E179" s="79"/>
      <c r="F179" s="79"/>
      <c r="G179" s="79"/>
      <c r="H179" s="79"/>
      <c r="I179" s="61"/>
      <c r="J179" s="60"/>
      <c r="K179" s="61"/>
      <c r="M179" s="77"/>
      <c r="N179" s="74"/>
      <c r="W179" s="76"/>
      <c r="X179" s="77"/>
    </row>
    <row r="180" spans="2:24" s="75" customFormat="1" x14ac:dyDescent="0.25">
      <c r="B180" s="79"/>
      <c r="C180" s="79"/>
      <c r="D180" s="79"/>
      <c r="E180" s="79"/>
      <c r="F180" s="79"/>
      <c r="G180" s="79"/>
      <c r="H180" s="79"/>
      <c r="I180" s="61"/>
      <c r="J180" s="60"/>
      <c r="K180" s="61"/>
      <c r="M180" s="77"/>
      <c r="N180" s="74"/>
      <c r="W180" s="76"/>
      <c r="X180" s="77"/>
    </row>
    <row r="181" spans="2:24" s="75" customFormat="1" x14ac:dyDescent="0.25">
      <c r="B181" s="79"/>
      <c r="C181" s="79"/>
      <c r="D181" s="79"/>
      <c r="E181" s="79"/>
      <c r="F181" s="79"/>
      <c r="G181" s="79"/>
      <c r="H181" s="79"/>
      <c r="I181" s="61"/>
      <c r="J181" s="60"/>
      <c r="K181" s="61"/>
      <c r="M181" s="77"/>
      <c r="N181" s="74"/>
      <c r="W181" s="76"/>
      <c r="X181" s="77"/>
    </row>
    <row r="182" spans="2:24" s="75" customFormat="1" x14ac:dyDescent="0.25">
      <c r="B182" s="79"/>
      <c r="C182" s="79"/>
      <c r="D182" s="79"/>
      <c r="E182" s="79"/>
      <c r="F182" s="79"/>
      <c r="G182" s="79"/>
      <c r="H182" s="79"/>
      <c r="I182" s="61"/>
      <c r="J182" s="60"/>
      <c r="K182" s="61"/>
      <c r="M182" s="77"/>
      <c r="N182" s="74"/>
      <c r="W182" s="76"/>
      <c r="X182" s="77"/>
    </row>
    <row r="183" spans="2:24" s="75" customFormat="1" x14ac:dyDescent="0.25">
      <c r="B183" s="79"/>
      <c r="C183" s="79"/>
      <c r="D183" s="79"/>
      <c r="E183" s="79"/>
      <c r="F183" s="79"/>
      <c r="G183" s="79"/>
      <c r="H183" s="79"/>
      <c r="I183" s="61"/>
      <c r="J183" s="60"/>
      <c r="K183" s="61"/>
      <c r="M183" s="77"/>
      <c r="N183" s="74"/>
      <c r="W183" s="76"/>
      <c r="X183" s="77"/>
    </row>
    <row r="184" spans="2:24" s="75" customFormat="1" x14ac:dyDescent="0.25">
      <c r="B184" s="79"/>
      <c r="C184" s="79"/>
      <c r="D184" s="79"/>
      <c r="E184" s="79"/>
      <c r="F184" s="79"/>
      <c r="G184" s="79"/>
      <c r="H184" s="79"/>
      <c r="I184" s="61"/>
      <c r="J184" s="60"/>
      <c r="K184" s="61"/>
      <c r="M184" s="77"/>
      <c r="N184" s="74"/>
      <c r="W184" s="76"/>
      <c r="X184" s="77"/>
    </row>
    <row r="185" spans="2:24" s="75" customFormat="1" x14ac:dyDescent="0.25">
      <c r="B185" s="79"/>
      <c r="C185" s="79"/>
      <c r="D185" s="79"/>
      <c r="E185" s="79"/>
      <c r="F185" s="79"/>
      <c r="G185" s="79"/>
      <c r="H185" s="79"/>
      <c r="I185" s="61"/>
      <c r="J185" s="60"/>
      <c r="K185" s="61"/>
      <c r="M185" s="77"/>
      <c r="N185" s="74"/>
      <c r="W185" s="76"/>
      <c r="X185" s="77"/>
    </row>
    <row r="186" spans="2:24" s="75" customFormat="1" x14ac:dyDescent="0.25">
      <c r="B186" s="79"/>
      <c r="C186" s="79"/>
      <c r="D186" s="79"/>
      <c r="E186" s="79"/>
      <c r="F186" s="79"/>
      <c r="G186" s="79"/>
      <c r="H186" s="79"/>
      <c r="I186" s="61"/>
      <c r="J186" s="60"/>
      <c r="K186" s="61"/>
      <c r="M186" s="77"/>
      <c r="N186" s="74"/>
      <c r="W186" s="76"/>
      <c r="X186" s="77"/>
    </row>
    <row r="187" spans="2:24" s="75" customFormat="1" x14ac:dyDescent="0.25">
      <c r="B187" s="79"/>
      <c r="C187" s="79"/>
      <c r="D187" s="79"/>
      <c r="E187" s="79"/>
      <c r="F187" s="79"/>
      <c r="G187" s="79"/>
      <c r="H187" s="79"/>
      <c r="I187" s="61"/>
      <c r="J187" s="60"/>
      <c r="K187" s="61"/>
      <c r="M187" s="77"/>
      <c r="N187" s="74"/>
      <c r="W187" s="76"/>
      <c r="X187" s="77"/>
    </row>
    <row r="188" spans="2:24" s="75" customFormat="1" x14ac:dyDescent="0.25">
      <c r="B188" s="79"/>
      <c r="C188" s="79"/>
      <c r="D188" s="79"/>
      <c r="E188" s="79"/>
      <c r="F188" s="79"/>
      <c r="G188" s="79"/>
      <c r="H188" s="79"/>
      <c r="I188" s="61"/>
      <c r="J188" s="60"/>
      <c r="K188" s="61"/>
      <c r="M188" s="77"/>
      <c r="N188" s="74"/>
      <c r="W188" s="76"/>
      <c r="X188" s="77"/>
    </row>
    <row r="189" spans="2:24" s="75" customFormat="1" x14ac:dyDescent="0.25">
      <c r="B189" s="79"/>
      <c r="C189" s="79"/>
      <c r="D189" s="79"/>
      <c r="E189" s="79"/>
      <c r="F189" s="79"/>
      <c r="G189" s="79"/>
      <c r="H189" s="79"/>
      <c r="I189" s="61"/>
      <c r="J189" s="60"/>
      <c r="K189" s="61"/>
      <c r="M189" s="77"/>
      <c r="N189" s="74"/>
      <c r="W189" s="76"/>
      <c r="X189" s="77"/>
    </row>
    <row r="190" spans="2:24" s="75" customFormat="1" x14ac:dyDescent="0.25">
      <c r="B190" s="79"/>
      <c r="C190" s="79"/>
      <c r="D190" s="79"/>
      <c r="E190" s="79"/>
      <c r="F190" s="79"/>
      <c r="G190" s="79"/>
      <c r="H190" s="79"/>
      <c r="I190" s="61"/>
      <c r="J190" s="60"/>
      <c r="K190" s="61"/>
      <c r="M190" s="77"/>
      <c r="N190" s="74"/>
      <c r="W190" s="76"/>
      <c r="X190" s="77"/>
    </row>
    <row r="191" spans="2:24" s="75" customFormat="1" x14ac:dyDescent="0.25">
      <c r="B191" s="79"/>
      <c r="C191" s="79"/>
      <c r="D191" s="79"/>
      <c r="E191" s="79"/>
      <c r="F191" s="79"/>
      <c r="G191" s="79"/>
      <c r="H191" s="79"/>
      <c r="I191" s="61"/>
      <c r="J191" s="60"/>
      <c r="K191" s="61"/>
      <c r="M191" s="77"/>
      <c r="N191" s="74"/>
      <c r="W191" s="76"/>
      <c r="X191" s="77"/>
    </row>
    <row r="192" spans="2:24" s="75" customFormat="1" x14ac:dyDescent="0.25">
      <c r="B192" s="79"/>
      <c r="C192" s="79"/>
      <c r="D192" s="79"/>
      <c r="E192" s="79"/>
      <c r="F192" s="79"/>
      <c r="G192" s="79"/>
      <c r="H192" s="79"/>
      <c r="I192" s="61"/>
      <c r="J192" s="60"/>
      <c r="K192" s="61"/>
      <c r="M192" s="77"/>
      <c r="N192" s="74"/>
      <c r="W192" s="76"/>
      <c r="X192" s="77"/>
    </row>
    <row r="193" spans="2:24" s="75" customFormat="1" x14ac:dyDescent="0.25">
      <c r="B193" s="79"/>
      <c r="C193" s="79"/>
      <c r="D193" s="79"/>
      <c r="E193" s="79"/>
      <c r="F193" s="79"/>
      <c r="G193" s="79"/>
      <c r="H193" s="79"/>
      <c r="I193" s="61"/>
      <c r="J193" s="60"/>
      <c r="K193" s="61"/>
      <c r="M193" s="77"/>
      <c r="N193" s="74"/>
      <c r="W193" s="76"/>
      <c r="X193" s="77"/>
    </row>
    <row r="194" spans="2:24" s="75" customFormat="1" x14ac:dyDescent="0.25">
      <c r="B194" s="79"/>
      <c r="C194" s="79"/>
      <c r="D194" s="79"/>
      <c r="E194" s="79"/>
      <c r="F194" s="79"/>
      <c r="G194" s="79"/>
      <c r="H194" s="79"/>
      <c r="I194" s="61"/>
      <c r="J194" s="60"/>
      <c r="K194" s="61"/>
      <c r="M194" s="77"/>
      <c r="N194" s="74"/>
      <c r="W194" s="76"/>
      <c r="X194" s="77"/>
    </row>
    <row r="195" spans="2:24" s="75" customFormat="1" x14ac:dyDescent="0.25">
      <c r="B195" s="79"/>
      <c r="C195" s="79"/>
      <c r="D195" s="79"/>
      <c r="E195" s="79"/>
      <c r="F195" s="79"/>
      <c r="G195" s="79"/>
      <c r="H195" s="79"/>
      <c r="I195" s="61"/>
      <c r="J195" s="60"/>
      <c r="K195" s="61"/>
      <c r="M195" s="77"/>
      <c r="N195" s="74"/>
      <c r="W195" s="76"/>
      <c r="X195" s="77"/>
    </row>
    <row r="196" spans="2:24" s="75" customFormat="1" x14ac:dyDescent="0.25">
      <c r="B196" s="79"/>
      <c r="C196" s="79"/>
      <c r="D196" s="79"/>
      <c r="E196" s="79"/>
      <c r="F196" s="79"/>
      <c r="G196" s="79"/>
      <c r="H196" s="79"/>
      <c r="I196" s="61"/>
      <c r="J196" s="60"/>
      <c r="K196" s="61"/>
      <c r="M196" s="77"/>
      <c r="N196" s="74"/>
      <c r="W196" s="76"/>
      <c r="X196" s="77"/>
    </row>
    <row r="197" spans="2:24" s="75" customFormat="1" x14ac:dyDescent="0.25">
      <c r="B197" s="79"/>
      <c r="C197" s="79"/>
      <c r="D197" s="79"/>
      <c r="E197" s="79"/>
      <c r="F197" s="79"/>
      <c r="G197" s="79"/>
      <c r="H197" s="79"/>
      <c r="I197" s="61"/>
      <c r="J197" s="60"/>
      <c r="K197" s="61"/>
      <c r="M197" s="77"/>
      <c r="N197" s="74"/>
      <c r="W197" s="76"/>
      <c r="X197" s="77"/>
    </row>
    <row r="198" spans="2:24" s="75" customFormat="1" x14ac:dyDescent="0.25">
      <c r="B198" s="79"/>
      <c r="C198" s="79"/>
      <c r="D198" s="79"/>
      <c r="E198" s="79"/>
      <c r="F198" s="79"/>
      <c r="G198" s="79"/>
      <c r="H198" s="79"/>
      <c r="I198" s="61"/>
      <c r="J198" s="60"/>
      <c r="K198" s="61"/>
      <c r="M198" s="77"/>
      <c r="N198" s="74"/>
      <c r="W198" s="76"/>
      <c r="X198" s="77"/>
    </row>
    <row r="199" spans="2:24" s="75" customFormat="1" x14ac:dyDescent="0.25">
      <c r="B199" s="79"/>
      <c r="C199" s="79"/>
      <c r="D199" s="79"/>
      <c r="E199" s="79"/>
      <c r="F199" s="79"/>
      <c r="G199" s="79"/>
      <c r="H199" s="79"/>
      <c r="I199" s="61"/>
      <c r="J199" s="60"/>
      <c r="K199" s="61"/>
      <c r="M199" s="77"/>
      <c r="N199" s="74"/>
      <c r="W199" s="76"/>
      <c r="X199" s="77"/>
    </row>
    <row r="200" spans="2:24" s="75" customFormat="1" x14ac:dyDescent="0.25">
      <c r="B200" s="79"/>
      <c r="C200" s="79"/>
      <c r="D200" s="79"/>
      <c r="E200" s="79"/>
      <c r="F200" s="79"/>
      <c r="G200" s="79"/>
      <c r="H200" s="79"/>
      <c r="I200" s="61"/>
      <c r="J200" s="60"/>
      <c r="K200" s="61"/>
      <c r="M200" s="77"/>
      <c r="N200" s="74"/>
      <c r="W200" s="76"/>
      <c r="X200" s="77"/>
    </row>
    <row r="201" spans="2:24" s="75" customFormat="1" x14ac:dyDescent="0.25">
      <c r="B201" s="79"/>
      <c r="C201" s="79"/>
      <c r="D201" s="79"/>
      <c r="E201" s="79"/>
      <c r="F201" s="79"/>
      <c r="G201" s="79"/>
      <c r="H201" s="79"/>
      <c r="I201" s="61"/>
      <c r="J201" s="60"/>
      <c r="K201" s="61"/>
      <c r="M201" s="77"/>
      <c r="N201" s="74"/>
      <c r="W201" s="76"/>
      <c r="X201" s="77"/>
    </row>
    <row r="202" spans="2:24" s="75" customFormat="1" x14ac:dyDescent="0.25">
      <c r="B202" s="79"/>
      <c r="C202" s="79"/>
      <c r="D202" s="79"/>
      <c r="E202" s="79"/>
      <c r="F202" s="79"/>
      <c r="G202" s="79"/>
      <c r="H202" s="79"/>
      <c r="I202" s="61"/>
      <c r="J202" s="60"/>
      <c r="K202" s="61"/>
      <c r="M202" s="77"/>
      <c r="N202" s="74"/>
      <c r="W202" s="76"/>
      <c r="X202" s="77"/>
    </row>
    <row r="203" spans="2:24" s="75" customFormat="1" x14ac:dyDescent="0.25">
      <c r="B203" s="79"/>
      <c r="C203" s="79"/>
      <c r="D203" s="79"/>
      <c r="E203" s="79"/>
      <c r="F203" s="79"/>
      <c r="G203" s="79"/>
      <c r="H203" s="79"/>
      <c r="I203" s="61"/>
      <c r="J203" s="60"/>
      <c r="K203" s="61"/>
      <c r="M203" s="77"/>
      <c r="N203" s="74"/>
      <c r="W203" s="76"/>
      <c r="X203" s="77"/>
    </row>
    <row r="204" spans="2:24" s="75" customFormat="1" x14ac:dyDescent="0.25">
      <c r="B204" s="79"/>
      <c r="C204" s="79"/>
      <c r="D204" s="79"/>
      <c r="E204" s="79"/>
      <c r="F204" s="79"/>
      <c r="G204" s="79"/>
      <c r="H204" s="79"/>
      <c r="I204" s="61"/>
      <c r="J204" s="60"/>
      <c r="K204" s="61"/>
      <c r="M204" s="77"/>
      <c r="N204" s="74"/>
      <c r="W204" s="76"/>
      <c r="X204" s="77"/>
    </row>
    <row r="205" spans="2:24" s="75" customFormat="1" x14ac:dyDescent="0.25">
      <c r="B205" s="79"/>
      <c r="C205" s="79"/>
      <c r="D205" s="79"/>
      <c r="E205" s="79"/>
      <c r="F205" s="79"/>
      <c r="G205" s="79"/>
      <c r="H205" s="79"/>
      <c r="I205" s="61"/>
      <c r="J205" s="60"/>
      <c r="K205" s="61"/>
      <c r="M205" s="77"/>
      <c r="N205" s="74"/>
      <c r="W205" s="76"/>
      <c r="X205" s="77"/>
    </row>
    <row r="206" spans="2:24" s="75" customFormat="1" x14ac:dyDescent="0.25">
      <c r="B206" s="79"/>
      <c r="C206" s="79"/>
      <c r="D206" s="79"/>
      <c r="E206" s="79"/>
      <c r="F206" s="79"/>
      <c r="G206" s="79"/>
      <c r="H206" s="79"/>
      <c r="I206" s="61"/>
      <c r="J206" s="60"/>
      <c r="K206" s="61"/>
      <c r="M206" s="77"/>
      <c r="N206" s="74"/>
      <c r="W206" s="76"/>
      <c r="X206" s="77"/>
    </row>
    <row r="207" spans="2:24" s="75" customFormat="1" x14ac:dyDescent="0.25">
      <c r="B207" s="79"/>
      <c r="C207" s="79"/>
      <c r="D207" s="79"/>
      <c r="E207" s="79"/>
      <c r="F207" s="79"/>
      <c r="G207" s="79"/>
      <c r="H207" s="79"/>
      <c r="I207" s="61"/>
      <c r="J207" s="60"/>
      <c r="K207" s="61"/>
      <c r="M207" s="77"/>
      <c r="N207" s="74"/>
      <c r="W207" s="76"/>
      <c r="X207" s="77"/>
    </row>
    <row r="208" spans="2:24" s="75" customFormat="1" x14ac:dyDescent="0.25">
      <c r="B208" s="79"/>
      <c r="C208" s="79"/>
      <c r="D208" s="79"/>
      <c r="E208" s="79"/>
      <c r="F208" s="79"/>
      <c r="G208" s="79"/>
      <c r="H208" s="79"/>
      <c r="I208" s="61"/>
      <c r="J208" s="60"/>
      <c r="K208" s="61"/>
      <c r="M208" s="77"/>
      <c r="N208" s="74"/>
      <c r="W208" s="76"/>
      <c r="X208" s="77"/>
    </row>
    <row r="209" spans="2:24" s="75" customFormat="1" x14ac:dyDescent="0.25">
      <c r="B209" s="79"/>
      <c r="C209" s="79"/>
      <c r="D209" s="79"/>
      <c r="E209" s="79"/>
      <c r="F209" s="79"/>
      <c r="G209" s="79"/>
      <c r="H209" s="79"/>
      <c r="I209" s="61"/>
      <c r="J209" s="60"/>
      <c r="K209" s="61"/>
      <c r="M209" s="77"/>
      <c r="N209" s="74"/>
      <c r="W209" s="76"/>
      <c r="X209" s="77"/>
    </row>
    <row r="210" spans="2:24" s="75" customFormat="1" x14ac:dyDescent="0.25">
      <c r="B210" s="79"/>
      <c r="C210" s="79"/>
      <c r="D210" s="79"/>
      <c r="E210" s="79"/>
      <c r="F210" s="79"/>
      <c r="G210" s="79"/>
      <c r="H210" s="79"/>
      <c r="I210" s="61"/>
      <c r="J210" s="60"/>
      <c r="K210" s="61"/>
      <c r="M210" s="77"/>
      <c r="N210" s="74"/>
      <c r="W210" s="76"/>
      <c r="X210" s="77"/>
    </row>
    <row r="211" spans="2:24" s="75" customFormat="1" x14ac:dyDescent="0.25">
      <c r="B211" s="79"/>
      <c r="C211" s="79"/>
      <c r="D211" s="79"/>
      <c r="E211" s="79"/>
      <c r="F211" s="79"/>
      <c r="G211" s="79"/>
      <c r="H211" s="79"/>
      <c r="I211" s="61"/>
      <c r="J211" s="60"/>
      <c r="K211" s="61"/>
      <c r="M211" s="77"/>
      <c r="N211" s="74"/>
      <c r="W211" s="76"/>
      <c r="X211" s="77"/>
    </row>
    <row r="212" spans="2:24" s="75" customFormat="1" x14ac:dyDescent="0.25">
      <c r="B212" s="79"/>
      <c r="C212" s="79"/>
      <c r="D212" s="79"/>
      <c r="E212" s="79"/>
      <c r="F212" s="79"/>
      <c r="G212" s="79"/>
      <c r="H212" s="79"/>
      <c r="I212" s="61"/>
      <c r="J212" s="60"/>
      <c r="K212" s="61"/>
      <c r="M212" s="77"/>
      <c r="N212" s="74"/>
      <c r="W212" s="76"/>
      <c r="X212" s="77"/>
    </row>
    <row r="213" spans="2:24" s="75" customFormat="1" x14ac:dyDescent="0.25">
      <c r="B213" s="79"/>
      <c r="C213" s="79"/>
      <c r="D213" s="79"/>
      <c r="E213" s="79"/>
      <c r="F213" s="79"/>
      <c r="G213" s="79"/>
      <c r="H213" s="79"/>
      <c r="I213" s="61"/>
      <c r="J213" s="60"/>
      <c r="K213" s="61"/>
      <c r="M213" s="77"/>
      <c r="N213" s="74"/>
      <c r="W213" s="76"/>
      <c r="X213" s="77"/>
    </row>
    <row r="214" spans="2:24" s="75" customFormat="1" x14ac:dyDescent="0.25">
      <c r="B214" s="79"/>
      <c r="C214" s="79"/>
      <c r="D214" s="79"/>
      <c r="E214" s="79"/>
      <c r="F214" s="79"/>
      <c r="G214" s="79"/>
      <c r="H214" s="79"/>
      <c r="I214" s="61"/>
      <c r="J214" s="60"/>
      <c r="K214" s="61"/>
      <c r="M214" s="77"/>
      <c r="N214" s="74"/>
      <c r="W214" s="76"/>
      <c r="X214" s="77"/>
    </row>
    <row r="215" spans="2:24" s="75" customFormat="1" x14ac:dyDescent="0.25">
      <c r="B215" s="79"/>
      <c r="C215" s="79"/>
      <c r="D215" s="79"/>
      <c r="E215" s="79"/>
      <c r="F215" s="79"/>
      <c r="G215" s="79"/>
      <c r="H215" s="79"/>
      <c r="I215" s="61"/>
      <c r="J215" s="60"/>
      <c r="K215" s="61"/>
      <c r="M215" s="77"/>
      <c r="N215" s="74"/>
      <c r="W215" s="76"/>
      <c r="X215" s="77"/>
    </row>
    <row r="216" spans="2:24" s="75" customFormat="1" x14ac:dyDescent="0.25">
      <c r="B216" s="79"/>
      <c r="C216" s="79"/>
      <c r="D216" s="79"/>
      <c r="E216" s="79"/>
      <c r="F216" s="79"/>
      <c r="G216" s="79"/>
      <c r="H216" s="79"/>
      <c r="I216" s="61"/>
      <c r="J216" s="60"/>
      <c r="K216" s="61"/>
      <c r="M216" s="77"/>
      <c r="N216" s="74"/>
      <c r="W216" s="76"/>
      <c r="X216" s="77"/>
    </row>
    <row r="217" spans="2:24" s="75" customFormat="1" x14ac:dyDescent="0.25">
      <c r="B217" s="79"/>
      <c r="C217" s="79"/>
      <c r="D217" s="79"/>
      <c r="E217" s="79"/>
      <c r="F217" s="79"/>
      <c r="G217" s="79"/>
      <c r="H217" s="79"/>
      <c r="I217" s="61"/>
      <c r="J217" s="60"/>
      <c r="K217" s="61"/>
      <c r="M217" s="77"/>
      <c r="N217" s="74"/>
      <c r="W217" s="76"/>
      <c r="X217" s="77"/>
    </row>
    <row r="218" spans="2:24" s="75" customFormat="1" x14ac:dyDescent="0.25">
      <c r="B218" s="79"/>
      <c r="C218" s="79"/>
      <c r="D218" s="79"/>
      <c r="E218" s="79"/>
      <c r="F218" s="79"/>
      <c r="G218" s="79"/>
      <c r="H218" s="79"/>
      <c r="I218" s="61"/>
      <c r="J218" s="60"/>
      <c r="K218" s="61"/>
      <c r="M218" s="77"/>
      <c r="N218" s="74"/>
      <c r="W218" s="76"/>
      <c r="X218" s="77"/>
    </row>
    <row r="219" spans="2:24" s="75" customFormat="1" x14ac:dyDescent="0.25">
      <c r="B219" s="79"/>
      <c r="C219" s="79"/>
      <c r="D219" s="79"/>
      <c r="E219" s="79"/>
      <c r="F219" s="79"/>
      <c r="G219" s="79"/>
      <c r="H219" s="79"/>
      <c r="I219" s="61"/>
      <c r="J219" s="60"/>
      <c r="K219" s="61"/>
      <c r="M219" s="77"/>
      <c r="N219" s="74"/>
      <c r="W219" s="76"/>
      <c r="X219" s="77"/>
    </row>
    <row r="220" spans="2:24" s="75" customFormat="1" x14ac:dyDescent="0.25">
      <c r="B220" s="79"/>
      <c r="C220" s="79"/>
      <c r="D220" s="79"/>
      <c r="E220" s="79"/>
      <c r="F220" s="79"/>
      <c r="G220" s="79"/>
      <c r="H220" s="79"/>
      <c r="I220" s="61"/>
      <c r="J220" s="60"/>
      <c r="K220" s="61"/>
      <c r="M220" s="77"/>
      <c r="N220" s="74"/>
      <c r="W220" s="76"/>
      <c r="X220" s="77"/>
    </row>
    <row r="221" spans="2:24" s="75" customFormat="1" x14ac:dyDescent="0.25">
      <c r="B221" s="79"/>
      <c r="C221" s="79"/>
      <c r="D221" s="79"/>
      <c r="E221" s="79"/>
      <c r="F221" s="79"/>
      <c r="G221" s="79"/>
      <c r="H221" s="79"/>
      <c r="I221" s="61"/>
      <c r="J221" s="60"/>
      <c r="K221" s="61"/>
      <c r="M221" s="77"/>
      <c r="N221" s="74"/>
      <c r="W221" s="76"/>
      <c r="X221" s="77"/>
    </row>
    <row r="222" spans="2:24" s="75" customFormat="1" x14ac:dyDescent="0.25">
      <c r="B222" s="79"/>
      <c r="C222" s="79"/>
      <c r="D222" s="79"/>
      <c r="E222" s="79"/>
      <c r="F222" s="79"/>
      <c r="G222" s="79"/>
      <c r="H222" s="79"/>
      <c r="I222" s="61"/>
      <c r="J222" s="60"/>
      <c r="K222" s="61"/>
      <c r="M222" s="77"/>
      <c r="N222" s="74"/>
      <c r="W222" s="76"/>
      <c r="X222" s="77"/>
    </row>
    <row r="223" spans="2:24" s="75" customFormat="1" x14ac:dyDescent="0.25">
      <c r="B223" s="79"/>
      <c r="C223" s="79"/>
      <c r="D223" s="79"/>
      <c r="E223" s="79"/>
      <c r="F223" s="79"/>
      <c r="G223" s="79"/>
      <c r="H223" s="79"/>
      <c r="I223" s="61"/>
      <c r="J223" s="60"/>
      <c r="K223" s="61"/>
      <c r="M223" s="77"/>
      <c r="N223" s="74"/>
      <c r="W223" s="76"/>
      <c r="X223" s="77"/>
    </row>
    <row r="224" spans="2:24" s="75" customFormat="1" x14ac:dyDescent="0.25">
      <c r="B224" s="79"/>
      <c r="C224" s="79"/>
      <c r="D224" s="79"/>
      <c r="E224" s="79"/>
      <c r="F224" s="79"/>
      <c r="G224" s="79"/>
      <c r="H224" s="79"/>
      <c r="I224" s="61"/>
      <c r="J224" s="60"/>
      <c r="K224" s="61"/>
      <c r="M224" s="77"/>
      <c r="N224" s="74"/>
      <c r="W224" s="76"/>
      <c r="X224" s="77"/>
    </row>
    <row r="225" spans="2:24" s="75" customFormat="1" x14ac:dyDescent="0.25">
      <c r="B225" s="79"/>
      <c r="C225" s="79"/>
      <c r="D225" s="79"/>
      <c r="E225" s="79"/>
      <c r="F225" s="79"/>
      <c r="G225" s="79"/>
      <c r="H225" s="79"/>
      <c r="I225" s="61"/>
      <c r="J225" s="60"/>
      <c r="K225" s="61"/>
      <c r="M225" s="77"/>
      <c r="N225" s="74"/>
      <c r="W225" s="76"/>
      <c r="X225" s="77"/>
    </row>
    <row r="226" spans="2:24" s="75" customFormat="1" x14ac:dyDescent="0.25">
      <c r="B226" s="79"/>
      <c r="C226" s="79"/>
      <c r="D226" s="79"/>
      <c r="E226" s="79"/>
      <c r="F226" s="79"/>
      <c r="G226" s="79"/>
      <c r="H226" s="79"/>
      <c r="I226" s="61"/>
      <c r="J226" s="60"/>
      <c r="K226" s="61"/>
      <c r="M226" s="77"/>
      <c r="N226" s="74"/>
      <c r="W226" s="76"/>
      <c r="X226" s="77"/>
    </row>
    <row r="227" spans="2:24" s="75" customFormat="1" x14ac:dyDescent="0.25">
      <c r="B227" s="79"/>
      <c r="C227" s="79"/>
      <c r="D227" s="79"/>
      <c r="E227" s="79"/>
      <c r="F227" s="79"/>
      <c r="G227" s="79"/>
      <c r="H227" s="79"/>
      <c r="I227" s="61"/>
      <c r="J227" s="60"/>
      <c r="K227" s="61"/>
      <c r="M227" s="77"/>
      <c r="N227" s="74"/>
      <c r="W227" s="76"/>
      <c r="X227" s="77"/>
    </row>
    <row r="228" spans="2:24" s="75" customFormat="1" x14ac:dyDescent="0.25">
      <c r="B228" s="79"/>
      <c r="C228" s="79"/>
      <c r="D228" s="79"/>
      <c r="E228" s="79"/>
      <c r="F228" s="79"/>
      <c r="G228" s="79"/>
      <c r="H228" s="79"/>
      <c r="I228" s="61"/>
      <c r="J228" s="60"/>
      <c r="K228" s="61"/>
      <c r="M228" s="77"/>
      <c r="N228" s="74"/>
      <c r="W228" s="76"/>
      <c r="X228" s="77"/>
    </row>
    <row r="229" spans="2:24" s="75" customFormat="1" x14ac:dyDescent="0.25">
      <c r="B229" s="79"/>
      <c r="C229" s="79"/>
      <c r="D229" s="79"/>
      <c r="E229" s="79"/>
      <c r="F229" s="79"/>
      <c r="G229" s="79"/>
      <c r="H229" s="79"/>
      <c r="I229" s="61"/>
      <c r="J229" s="60"/>
      <c r="K229" s="61"/>
      <c r="M229" s="77"/>
      <c r="N229" s="74"/>
      <c r="W229" s="76"/>
      <c r="X229" s="77"/>
    </row>
    <row r="230" spans="2:24" s="75" customFormat="1" x14ac:dyDescent="0.25">
      <c r="B230" s="79"/>
      <c r="C230" s="79"/>
      <c r="D230" s="79"/>
      <c r="E230" s="79"/>
      <c r="F230" s="79"/>
      <c r="G230" s="79"/>
      <c r="H230" s="79"/>
      <c r="I230" s="61"/>
      <c r="J230" s="60"/>
      <c r="K230" s="61"/>
      <c r="M230" s="77"/>
      <c r="N230" s="74"/>
      <c r="W230" s="76"/>
      <c r="X230" s="77"/>
    </row>
    <row r="231" spans="2:24" s="75" customFormat="1" x14ac:dyDescent="0.25">
      <c r="B231" s="79"/>
      <c r="C231" s="79"/>
      <c r="D231" s="79"/>
      <c r="E231" s="79"/>
      <c r="F231" s="79"/>
      <c r="G231" s="79"/>
      <c r="H231" s="79"/>
      <c r="I231" s="61"/>
      <c r="J231" s="60"/>
      <c r="K231" s="61"/>
      <c r="M231" s="77"/>
      <c r="N231" s="74"/>
      <c r="W231" s="76"/>
      <c r="X231" s="77"/>
    </row>
    <row r="232" spans="2:24" s="75" customFormat="1" x14ac:dyDescent="0.25">
      <c r="B232" s="79"/>
      <c r="C232" s="79"/>
      <c r="D232" s="79"/>
      <c r="E232" s="79"/>
      <c r="F232" s="79"/>
      <c r="G232" s="79"/>
      <c r="H232" s="79"/>
      <c r="I232" s="61"/>
      <c r="J232" s="60"/>
      <c r="K232" s="61"/>
      <c r="M232" s="77"/>
      <c r="N232" s="74"/>
      <c r="W232" s="76"/>
      <c r="X232" s="77"/>
    </row>
    <row r="233" spans="2:24" s="75" customFormat="1" x14ac:dyDescent="0.25">
      <c r="B233" s="79"/>
      <c r="C233" s="79"/>
      <c r="D233" s="79"/>
      <c r="E233" s="79"/>
      <c r="F233" s="79"/>
      <c r="G233" s="79"/>
      <c r="H233" s="79"/>
      <c r="I233" s="61"/>
      <c r="J233" s="60"/>
      <c r="K233" s="61"/>
      <c r="M233" s="77"/>
      <c r="N233" s="74"/>
      <c r="W233" s="76"/>
      <c r="X233" s="77"/>
    </row>
    <row r="234" spans="2:24" s="75" customFormat="1" x14ac:dyDescent="0.25">
      <c r="B234" s="79"/>
      <c r="C234" s="79"/>
      <c r="D234" s="79"/>
      <c r="E234" s="79"/>
      <c r="F234" s="79"/>
      <c r="G234" s="79"/>
      <c r="H234" s="79"/>
      <c r="I234" s="61"/>
      <c r="J234" s="60"/>
      <c r="K234" s="61"/>
      <c r="M234" s="77"/>
      <c r="N234" s="74"/>
      <c r="W234" s="76"/>
      <c r="X234" s="77"/>
    </row>
    <row r="235" spans="2:24" s="75" customFormat="1" x14ac:dyDescent="0.25">
      <c r="B235" s="79"/>
      <c r="C235" s="79"/>
      <c r="D235" s="79"/>
      <c r="E235" s="79"/>
      <c r="F235" s="79"/>
      <c r="G235" s="79"/>
      <c r="H235" s="79"/>
      <c r="I235" s="61"/>
      <c r="J235" s="60"/>
      <c r="K235" s="61"/>
      <c r="M235" s="77"/>
      <c r="N235" s="74"/>
      <c r="W235" s="76"/>
      <c r="X235" s="77"/>
    </row>
    <row r="236" spans="2:24" s="75" customFormat="1" x14ac:dyDescent="0.25">
      <c r="B236" s="79"/>
      <c r="C236" s="79"/>
      <c r="D236" s="79"/>
      <c r="E236" s="79"/>
      <c r="F236" s="79"/>
      <c r="G236" s="79"/>
      <c r="H236" s="79"/>
      <c r="I236" s="61"/>
      <c r="J236" s="60"/>
      <c r="K236" s="61"/>
      <c r="M236" s="77"/>
      <c r="N236" s="74"/>
      <c r="W236" s="76"/>
      <c r="X236" s="77"/>
    </row>
    <row r="237" spans="2:24" s="75" customFormat="1" x14ac:dyDescent="0.25">
      <c r="B237" s="79"/>
      <c r="C237" s="79"/>
      <c r="D237" s="79"/>
      <c r="E237" s="79"/>
      <c r="F237" s="79"/>
      <c r="G237" s="79"/>
      <c r="H237" s="79"/>
      <c r="I237" s="61"/>
      <c r="J237" s="60"/>
      <c r="K237" s="61"/>
      <c r="M237" s="77"/>
      <c r="N237" s="74"/>
      <c r="W237" s="76"/>
      <c r="X237" s="77"/>
    </row>
    <row r="238" spans="2:24" s="75" customFormat="1" x14ac:dyDescent="0.25">
      <c r="B238" s="79"/>
      <c r="C238" s="79"/>
      <c r="D238" s="79"/>
      <c r="E238" s="79"/>
      <c r="F238" s="79"/>
      <c r="G238" s="79"/>
      <c r="H238" s="79"/>
      <c r="I238" s="61"/>
      <c r="J238" s="60"/>
      <c r="K238" s="61"/>
      <c r="M238" s="77"/>
      <c r="N238" s="74"/>
      <c r="W238" s="76"/>
      <c r="X238" s="77"/>
    </row>
    <row r="239" spans="2:24" s="75" customFormat="1" x14ac:dyDescent="0.25">
      <c r="B239" s="79"/>
      <c r="C239" s="79"/>
      <c r="D239" s="79"/>
      <c r="E239" s="79"/>
      <c r="F239" s="79"/>
      <c r="G239" s="79"/>
      <c r="H239" s="79"/>
      <c r="I239" s="61"/>
      <c r="J239" s="60"/>
      <c r="K239" s="61"/>
      <c r="M239" s="77"/>
      <c r="N239" s="74"/>
      <c r="W239" s="76"/>
      <c r="X239" s="77"/>
    </row>
    <row r="240" spans="2:24" s="75" customFormat="1" x14ac:dyDescent="0.25">
      <c r="B240" s="79"/>
      <c r="C240" s="79"/>
      <c r="D240" s="79"/>
      <c r="E240" s="79"/>
      <c r="F240" s="79"/>
      <c r="G240" s="79"/>
      <c r="H240" s="79"/>
      <c r="I240" s="61"/>
      <c r="J240" s="60"/>
      <c r="K240" s="61"/>
      <c r="M240" s="77"/>
      <c r="N240" s="74"/>
      <c r="W240" s="76"/>
      <c r="X240" s="77"/>
    </row>
    <row r="241" spans="2:24" s="75" customFormat="1" x14ac:dyDescent="0.25">
      <c r="B241" s="79"/>
      <c r="C241" s="79"/>
      <c r="D241" s="79"/>
      <c r="E241" s="79"/>
      <c r="F241" s="79"/>
      <c r="G241" s="79"/>
      <c r="H241" s="79"/>
      <c r="I241" s="61"/>
      <c r="J241" s="60"/>
      <c r="K241" s="61"/>
      <c r="M241" s="77"/>
      <c r="N241" s="74"/>
      <c r="W241" s="76"/>
      <c r="X241" s="77"/>
    </row>
    <row r="242" spans="2:24" s="75" customFormat="1" x14ac:dyDescent="0.25">
      <c r="B242" s="79"/>
      <c r="C242" s="79"/>
      <c r="D242" s="79"/>
      <c r="E242" s="79"/>
      <c r="F242" s="79"/>
      <c r="G242" s="79"/>
      <c r="H242" s="79"/>
      <c r="I242" s="61"/>
      <c r="J242" s="60"/>
      <c r="K242" s="61"/>
      <c r="M242" s="77"/>
      <c r="N242" s="74"/>
      <c r="W242" s="76"/>
      <c r="X242" s="77"/>
    </row>
    <row r="243" spans="2:24" s="75" customFormat="1" x14ac:dyDescent="0.25">
      <c r="B243" s="79"/>
      <c r="C243" s="79"/>
      <c r="D243" s="79"/>
      <c r="E243" s="79"/>
      <c r="F243" s="79"/>
      <c r="G243" s="79"/>
      <c r="H243" s="79"/>
      <c r="I243" s="61"/>
      <c r="J243" s="60"/>
      <c r="K243" s="61"/>
      <c r="M243" s="77"/>
      <c r="N243" s="74"/>
      <c r="W243" s="76"/>
      <c r="X243" s="77"/>
    </row>
    <row r="244" spans="2:24" s="75" customFormat="1" x14ac:dyDescent="0.25">
      <c r="B244" s="79"/>
      <c r="C244" s="79"/>
      <c r="D244" s="79"/>
      <c r="E244" s="79"/>
      <c r="F244" s="79"/>
      <c r="G244" s="79"/>
      <c r="H244" s="79"/>
      <c r="I244" s="61"/>
      <c r="J244" s="60"/>
      <c r="K244" s="61"/>
      <c r="M244" s="77"/>
      <c r="N244" s="74"/>
      <c r="W244" s="76"/>
      <c r="X244" s="77"/>
    </row>
    <row r="245" spans="2:24" s="75" customFormat="1" x14ac:dyDescent="0.25">
      <c r="B245" s="79"/>
      <c r="C245" s="79"/>
      <c r="D245" s="79"/>
      <c r="E245" s="79"/>
      <c r="F245" s="79"/>
      <c r="G245" s="79"/>
      <c r="H245" s="79"/>
      <c r="I245" s="61"/>
      <c r="J245" s="60"/>
      <c r="K245" s="61"/>
      <c r="M245" s="77"/>
      <c r="N245" s="74"/>
      <c r="W245" s="76"/>
      <c r="X245" s="77"/>
    </row>
    <row r="246" spans="2:24" s="75" customFormat="1" x14ac:dyDescent="0.25">
      <c r="B246" s="79"/>
      <c r="C246" s="79"/>
      <c r="D246" s="79"/>
      <c r="E246" s="79"/>
      <c r="F246" s="79"/>
      <c r="G246" s="79"/>
      <c r="H246" s="79"/>
      <c r="I246" s="61"/>
      <c r="J246" s="60"/>
      <c r="K246" s="61"/>
      <c r="M246" s="77"/>
      <c r="N246" s="74"/>
      <c r="W246" s="76"/>
      <c r="X246" s="77"/>
    </row>
    <row r="247" spans="2:24" s="75" customFormat="1" x14ac:dyDescent="0.25">
      <c r="B247" s="79"/>
      <c r="C247" s="79"/>
      <c r="D247" s="79"/>
      <c r="E247" s="79"/>
      <c r="F247" s="79"/>
      <c r="G247" s="79"/>
      <c r="H247" s="79"/>
      <c r="I247" s="61"/>
      <c r="J247" s="60"/>
      <c r="K247" s="61"/>
      <c r="M247" s="77"/>
      <c r="N247" s="74"/>
      <c r="W247" s="76"/>
      <c r="X247" s="77"/>
    </row>
    <row r="248" spans="2:24" s="75" customFormat="1" x14ac:dyDescent="0.25">
      <c r="B248" s="79"/>
      <c r="C248" s="79"/>
      <c r="D248" s="79"/>
      <c r="E248" s="79"/>
      <c r="F248" s="79"/>
      <c r="G248" s="79"/>
      <c r="H248" s="79"/>
      <c r="I248" s="61"/>
      <c r="J248" s="60"/>
      <c r="K248" s="61"/>
      <c r="M248" s="77"/>
      <c r="N248" s="74"/>
      <c r="W248" s="76"/>
      <c r="X248" s="77"/>
    </row>
    <row r="249" spans="2:24" s="75" customFormat="1" x14ac:dyDescent="0.25">
      <c r="B249" s="79"/>
      <c r="C249" s="79"/>
      <c r="D249" s="79"/>
      <c r="E249" s="79"/>
      <c r="F249" s="79"/>
      <c r="G249" s="79"/>
      <c r="H249" s="79"/>
      <c r="I249" s="61"/>
      <c r="J249" s="60"/>
      <c r="K249" s="61"/>
      <c r="M249" s="77"/>
      <c r="N249" s="74"/>
      <c r="W249" s="76"/>
      <c r="X249" s="77"/>
    </row>
    <row r="250" spans="2:24" s="75" customFormat="1" x14ac:dyDescent="0.25">
      <c r="B250" s="79"/>
      <c r="C250" s="79"/>
      <c r="D250" s="79"/>
      <c r="E250" s="79"/>
      <c r="F250" s="79"/>
      <c r="G250" s="79"/>
      <c r="H250" s="79"/>
      <c r="I250" s="61"/>
      <c r="J250" s="60"/>
      <c r="K250" s="61"/>
      <c r="M250" s="77"/>
      <c r="N250" s="74"/>
      <c r="W250" s="76"/>
      <c r="X250" s="77"/>
    </row>
    <row r="251" spans="2:24" s="75" customFormat="1" x14ac:dyDescent="0.25">
      <c r="B251" s="79"/>
      <c r="C251" s="79"/>
      <c r="D251" s="79"/>
      <c r="E251" s="79"/>
      <c r="F251" s="79"/>
      <c r="G251" s="79"/>
      <c r="H251" s="79"/>
      <c r="I251" s="61"/>
      <c r="J251" s="60"/>
      <c r="K251" s="61"/>
      <c r="M251" s="77"/>
      <c r="N251" s="74"/>
      <c r="W251" s="76"/>
      <c r="X251" s="77"/>
    </row>
    <row r="252" spans="2:24" s="75" customFormat="1" x14ac:dyDescent="0.25">
      <c r="B252" s="79"/>
      <c r="C252" s="79"/>
      <c r="D252" s="79"/>
      <c r="E252" s="79"/>
      <c r="F252" s="79"/>
      <c r="G252" s="79"/>
      <c r="H252" s="79"/>
      <c r="I252" s="61"/>
      <c r="J252" s="60"/>
      <c r="K252" s="61"/>
      <c r="M252" s="77"/>
      <c r="N252" s="74"/>
      <c r="W252" s="76"/>
      <c r="X252" s="77"/>
    </row>
    <row r="253" spans="2:24" s="75" customFormat="1" x14ac:dyDescent="0.25">
      <c r="B253" s="79"/>
      <c r="C253" s="79"/>
      <c r="D253" s="79"/>
      <c r="E253" s="79"/>
      <c r="F253" s="79"/>
      <c r="G253" s="79"/>
      <c r="H253" s="79"/>
      <c r="I253" s="61"/>
      <c r="J253" s="60"/>
      <c r="K253" s="61"/>
      <c r="M253" s="77"/>
      <c r="N253" s="74"/>
      <c r="W253" s="76"/>
      <c r="X253" s="77"/>
    </row>
    <row r="254" spans="2:24" s="75" customFormat="1" x14ac:dyDescent="0.25">
      <c r="B254" s="79"/>
      <c r="C254" s="79"/>
      <c r="D254" s="79"/>
      <c r="E254" s="79"/>
      <c r="F254" s="79"/>
      <c r="G254" s="79"/>
      <c r="H254" s="79"/>
      <c r="I254" s="61"/>
      <c r="J254" s="60"/>
      <c r="K254" s="61"/>
      <c r="M254" s="77"/>
      <c r="N254" s="74"/>
      <c r="W254" s="76"/>
      <c r="X254" s="77"/>
    </row>
    <row r="255" spans="2:24" s="75" customFormat="1" x14ac:dyDescent="0.25">
      <c r="B255" s="79"/>
      <c r="C255" s="79"/>
      <c r="D255" s="79"/>
      <c r="E255" s="79"/>
      <c r="F255" s="79"/>
      <c r="G255" s="79"/>
      <c r="H255" s="79"/>
      <c r="I255" s="61"/>
      <c r="J255" s="60"/>
      <c r="K255" s="61"/>
      <c r="M255" s="77"/>
      <c r="N255" s="74"/>
      <c r="W255" s="76"/>
      <c r="X255" s="77"/>
    </row>
    <row r="256" spans="2:24" s="75" customFormat="1" x14ac:dyDescent="0.25">
      <c r="B256" s="79"/>
      <c r="C256" s="79"/>
      <c r="D256" s="79"/>
      <c r="E256" s="79"/>
      <c r="F256" s="79"/>
      <c r="G256" s="79"/>
      <c r="H256" s="79"/>
      <c r="I256" s="61"/>
      <c r="J256" s="60"/>
      <c r="K256" s="61"/>
      <c r="M256" s="77"/>
      <c r="N256" s="74"/>
      <c r="W256" s="76"/>
      <c r="X256" s="77"/>
    </row>
    <row r="257" spans="2:24" s="75" customFormat="1" x14ac:dyDescent="0.25">
      <c r="B257" s="79"/>
      <c r="C257" s="79"/>
      <c r="D257" s="79"/>
      <c r="E257" s="79"/>
      <c r="F257" s="79"/>
      <c r="G257" s="79"/>
      <c r="H257" s="79"/>
      <c r="I257" s="61"/>
      <c r="J257" s="60"/>
      <c r="K257" s="61"/>
      <c r="M257" s="77"/>
      <c r="N257" s="74"/>
      <c r="W257" s="76"/>
      <c r="X257" s="77"/>
    </row>
    <row r="258" spans="2:24" s="75" customFormat="1" x14ac:dyDescent="0.25">
      <c r="B258" s="79"/>
      <c r="C258" s="79"/>
      <c r="D258" s="79"/>
      <c r="E258" s="79"/>
      <c r="F258" s="79"/>
      <c r="G258" s="79"/>
      <c r="H258" s="79"/>
      <c r="I258" s="61"/>
      <c r="J258" s="60"/>
      <c r="K258" s="61"/>
      <c r="M258" s="77"/>
      <c r="N258" s="74"/>
      <c r="W258" s="76"/>
      <c r="X258" s="77"/>
    </row>
    <row r="259" spans="2:24" s="75" customFormat="1" x14ac:dyDescent="0.25">
      <c r="B259" s="79"/>
      <c r="C259" s="79"/>
      <c r="D259" s="79"/>
      <c r="E259" s="79"/>
      <c r="F259" s="79"/>
      <c r="G259" s="79"/>
      <c r="H259" s="79"/>
      <c r="I259" s="61"/>
      <c r="J259" s="60"/>
      <c r="K259" s="61"/>
      <c r="M259" s="77"/>
      <c r="N259" s="74"/>
      <c r="W259" s="76"/>
      <c r="X259" s="77"/>
    </row>
    <row r="260" spans="2:24" s="75" customFormat="1" x14ac:dyDescent="0.25">
      <c r="B260" s="79"/>
      <c r="C260" s="79"/>
      <c r="D260" s="79"/>
      <c r="E260" s="79"/>
      <c r="F260" s="79"/>
      <c r="G260" s="79"/>
      <c r="H260" s="79"/>
      <c r="I260" s="61"/>
      <c r="J260" s="60"/>
      <c r="K260" s="61"/>
      <c r="M260" s="77"/>
      <c r="N260" s="74"/>
      <c r="W260" s="76"/>
      <c r="X260" s="77"/>
    </row>
    <row r="261" spans="2:24" s="75" customFormat="1" x14ac:dyDescent="0.25">
      <c r="B261" s="79"/>
      <c r="C261" s="79"/>
      <c r="D261" s="79"/>
      <c r="E261" s="79"/>
      <c r="F261" s="79"/>
      <c r="G261" s="79"/>
      <c r="H261" s="79"/>
      <c r="I261" s="61"/>
      <c r="J261" s="60"/>
      <c r="K261" s="61"/>
      <c r="M261" s="77"/>
      <c r="N261" s="74"/>
      <c r="W261" s="76"/>
      <c r="X261" s="77"/>
    </row>
    <row r="262" spans="2:24" s="75" customFormat="1" x14ac:dyDescent="0.25">
      <c r="B262" s="79"/>
      <c r="C262" s="79"/>
      <c r="D262" s="79"/>
      <c r="E262" s="79"/>
      <c r="F262" s="79"/>
      <c r="G262" s="79"/>
      <c r="H262" s="79"/>
      <c r="I262" s="61"/>
      <c r="J262" s="60"/>
      <c r="K262" s="61"/>
      <c r="M262" s="77"/>
      <c r="N262" s="74"/>
      <c r="W262" s="76"/>
      <c r="X262" s="77"/>
    </row>
    <row r="263" spans="2:24" s="75" customFormat="1" x14ac:dyDescent="0.25">
      <c r="B263" s="79"/>
      <c r="C263" s="79"/>
      <c r="D263" s="79"/>
      <c r="E263" s="79"/>
      <c r="F263" s="79"/>
      <c r="G263" s="79"/>
      <c r="H263" s="79"/>
      <c r="I263" s="61"/>
      <c r="J263" s="60"/>
      <c r="K263" s="61"/>
      <c r="M263" s="77"/>
      <c r="N263" s="74"/>
      <c r="W263" s="76"/>
      <c r="X263" s="77"/>
    </row>
    <row r="264" spans="2:24" s="75" customFormat="1" x14ac:dyDescent="0.25">
      <c r="B264" s="79"/>
      <c r="C264" s="79"/>
      <c r="D264" s="79"/>
      <c r="E264" s="79"/>
      <c r="F264" s="79"/>
      <c r="G264" s="79"/>
      <c r="H264" s="79"/>
      <c r="I264" s="61"/>
      <c r="J264" s="60"/>
      <c r="K264" s="61"/>
      <c r="M264" s="77"/>
      <c r="N264" s="74"/>
      <c r="W264" s="76"/>
      <c r="X264" s="77"/>
    </row>
    <row r="265" spans="2:24" s="75" customFormat="1" x14ac:dyDescent="0.25">
      <c r="B265" s="79"/>
      <c r="C265" s="79"/>
      <c r="D265" s="79"/>
      <c r="E265" s="79"/>
      <c r="F265" s="79"/>
      <c r="G265" s="79"/>
      <c r="H265" s="79"/>
      <c r="I265" s="61"/>
      <c r="J265" s="60"/>
      <c r="K265" s="61"/>
      <c r="M265" s="77"/>
      <c r="N265" s="74"/>
      <c r="W265" s="76"/>
      <c r="X265" s="77"/>
    </row>
    <row r="266" spans="2:24" s="75" customFormat="1" x14ac:dyDescent="0.25">
      <c r="B266" s="79"/>
      <c r="C266" s="79"/>
      <c r="D266" s="79"/>
      <c r="E266" s="79"/>
      <c r="F266" s="79"/>
      <c r="G266" s="79"/>
      <c r="H266" s="79"/>
      <c r="I266" s="61"/>
      <c r="J266" s="60"/>
      <c r="K266" s="61"/>
      <c r="M266" s="77"/>
      <c r="N266" s="74"/>
      <c r="W266" s="76"/>
      <c r="X266" s="77"/>
    </row>
    <row r="267" spans="2:24" s="75" customFormat="1" x14ac:dyDescent="0.25">
      <c r="B267" s="79"/>
      <c r="C267" s="79"/>
      <c r="D267" s="79"/>
      <c r="E267" s="79"/>
      <c r="F267" s="79"/>
      <c r="G267" s="79"/>
      <c r="H267" s="79"/>
      <c r="I267" s="61"/>
      <c r="J267" s="60"/>
      <c r="K267" s="61"/>
      <c r="M267" s="77"/>
      <c r="N267" s="74"/>
      <c r="W267" s="76"/>
      <c r="X267" s="77"/>
    </row>
    <row r="268" spans="2:24" s="75" customFormat="1" x14ac:dyDescent="0.25">
      <c r="B268" s="79"/>
      <c r="C268" s="79"/>
      <c r="D268" s="79"/>
      <c r="E268" s="79"/>
      <c r="F268" s="79"/>
      <c r="G268" s="79"/>
      <c r="H268" s="79"/>
      <c r="I268" s="61"/>
      <c r="J268" s="60"/>
      <c r="K268" s="61"/>
      <c r="M268" s="77"/>
      <c r="N268" s="74"/>
      <c r="W268" s="76"/>
      <c r="X268" s="77"/>
    </row>
    <row r="269" spans="2:24" s="75" customFormat="1" x14ac:dyDescent="0.25">
      <c r="B269" s="79"/>
      <c r="C269" s="79"/>
      <c r="D269" s="79"/>
      <c r="E269" s="79"/>
      <c r="F269" s="79"/>
      <c r="G269" s="79"/>
      <c r="H269" s="79"/>
      <c r="I269" s="61"/>
      <c r="J269" s="60"/>
      <c r="K269" s="61"/>
      <c r="M269" s="77"/>
      <c r="N269" s="74"/>
      <c r="W269" s="76"/>
      <c r="X269" s="77"/>
    </row>
    <row r="270" spans="2:24" s="75" customFormat="1" x14ac:dyDescent="0.25">
      <c r="B270" s="79"/>
      <c r="C270" s="79"/>
      <c r="D270" s="79"/>
      <c r="E270" s="79"/>
      <c r="F270" s="79"/>
      <c r="G270" s="79"/>
      <c r="H270" s="79"/>
      <c r="I270" s="61"/>
      <c r="J270" s="60"/>
      <c r="K270" s="61"/>
      <c r="M270" s="77"/>
      <c r="N270" s="74"/>
      <c r="W270" s="76"/>
      <c r="X270" s="77"/>
    </row>
    <row r="271" spans="2:24" s="75" customFormat="1" x14ac:dyDescent="0.25">
      <c r="B271" s="79"/>
      <c r="C271" s="79"/>
      <c r="D271" s="79"/>
      <c r="E271" s="79"/>
      <c r="F271" s="79"/>
      <c r="G271" s="79"/>
      <c r="H271" s="79"/>
      <c r="I271" s="61"/>
      <c r="J271" s="60"/>
      <c r="K271" s="61"/>
      <c r="M271" s="77"/>
      <c r="N271" s="74"/>
      <c r="W271" s="76"/>
      <c r="X271" s="77"/>
    </row>
    <row r="272" spans="2:24" s="75" customFormat="1" x14ac:dyDescent="0.25">
      <c r="B272" s="79"/>
      <c r="C272" s="79"/>
      <c r="D272" s="79"/>
      <c r="E272" s="79"/>
      <c r="F272" s="79"/>
      <c r="G272" s="79"/>
      <c r="H272" s="79"/>
      <c r="I272" s="61"/>
      <c r="J272" s="60"/>
      <c r="K272" s="61"/>
      <c r="M272" s="77"/>
      <c r="N272" s="74"/>
      <c r="W272" s="76"/>
      <c r="X272" s="77"/>
    </row>
    <row r="273" spans="2:24" s="75" customFormat="1" x14ac:dyDescent="0.25">
      <c r="B273" s="79"/>
      <c r="C273" s="79"/>
      <c r="D273" s="79"/>
      <c r="E273" s="79"/>
      <c r="F273" s="79"/>
      <c r="G273" s="79"/>
      <c r="H273" s="79"/>
      <c r="I273" s="61"/>
      <c r="J273" s="60"/>
      <c r="K273" s="61"/>
      <c r="M273" s="77"/>
      <c r="N273" s="74"/>
      <c r="W273" s="76"/>
      <c r="X273" s="77"/>
    </row>
    <row r="274" spans="2:24" s="75" customFormat="1" x14ac:dyDescent="0.25">
      <c r="B274" s="79"/>
      <c r="C274" s="79"/>
      <c r="D274" s="79"/>
      <c r="E274" s="79"/>
      <c r="F274" s="79"/>
      <c r="G274" s="79"/>
      <c r="H274" s="79"/>
      <c r="I274" s="61"/>
      <c r="J274" s="60"/>
      <c r="K274" s="61"/>
      <c r="M274" s="77"/>
      <c r="N274" s="74"/>
      <c r="W274" s="76"/>
      <c r="X274" s="77"/>
    </row>
    <row r="275" spans="2:24" s="75" customFormat="1" x14ac:dyDescent="0.25">
      <c r="B275" s="79"/>
      <c r="C275" s="79"/>
      <c r="D275" s="79"/>
      <c r="E275" s="79"/>
      <c r="F275" s="79"/>
      <c r="G275" s="79"/>
      <c r="H275" s="79"/>
      <c r="I275" s="61"/>
      <c r="J275" s="60"/>
      <c r="K275" s="61"/>
      <c r="M275" s="77"/>
      <c r="N275" s="74"/>
      <c r="W275" s="76"/>
      <c r="X275" s="77"/>
    </row>
    <row r="276" spans="2:24" s="75" customFormat="1" x14ac:dyDescent="0.25">
      <c r="B276" s="79"/>
      <c r="C276" s="79"/>
      <c r="D276" s="79"/>
      <c r="E276" s="79"/>
      <c r="F276" s="79"/>
      <c r="G276" s="79"/>
      <c r="H276" s="79"/>
      <c r="I276" s="61"/>
      <c r="J276" s="60"/>
      <c r="K276" s="61"/>
      <c r="M276" s="77"/>
      <c r="N276" s="74"/>
      <c r="W276" s="76"/>
      <c r="X276" s="77"/>
    </row>
    <row r="277" spans="2:24" s="75" customFormat="1" x14ac:dyDescent="0.25">
      <c r="B277" s="79"/>
      <c r="C277" s="79"/>
      <c r="D277" s="79"/>
      <c r="E277" s="79"/>
      <c r="F277" s="79"/>
      <c r="G277" s="79"/>
      <c r="H277" s="79"/>
      <c r="I277" s="61"/>
      <c r="J277" s="60"/>
      <c r="K277" s="61"/>
      <c r="M277" s="77"/>
      <c r="N277" s="74"/>
      <c r="W277" s="76"/>
      <c r="X277" s="77"/>
    </row>
    <row r="278" spans="2:24" s="75" customFormat="1" x14ac:dyDescent="0.25">
      <c r="B278" s="79"/>
      <c r="C278" s="79"/>
      <c r="D278" s="79"/>
      <c r="E278" s="79"/>
      <c r="F278" s="79"/>
      <c r="G278" s="79"/>
      <c r="H278" s="79"/>
      <c r="I278" s="61"/>
      <c r="J278" s="60"/>
      <c r="K278" s="61"/>
      <c r="M278" s="77"/>
      <c r="N278" s="74"/>
      <c r="W278" s="76"/>
      <c r="X278" s="77"/>
    </row>
    <row r="279" spans="2:24" s="75" customFormat="1" x14ac:dyDescent="0.25">
      <c r="B279" s="79"/>
      <c r="C279" s="79"/>
      <c r="D279" s="79"/>
      <c r="E279" s="79"/>
      <c r="F279" s="79"/>
      <c r="G279" s="79"/>
      <c r="H279" s="79"/>
      <c r="I279" s="61"/>
      <c r="J279" s="60"/>
      <c r="K279" s="61"/>
      <c r="M279" s="77"/>
      <c r="N279" s="74"/>
      <c r="W279" s="76"/>
      <c r="X279" s="77"/>
    </row>
    <row r="280" spans="2:24" s="75" customFormat="1" x14ac:dyDescent="0.25">
      <c r="B280" s="79"/>
      <c r="C280" s="79"/>
      <c r="D280" s="79"/>
      <c r="E280" s="79"/>
      <c r="F280" s="79"/>
      <c r="G280" s="79"/>
      <c r="H280" s="79"/>
      <c r="I280" s="61"/>
      <c r="J280" s="60"/>
      <c r="K280" s="61"/>
      <c r="M280" s="77"/>
      <c r="N280" s="74"/>
      <c r="W280" s="76"/>
      <c r="X280" s="77"/>
    </row>
    <row r="281" spans="2:24" s="75" customFormat="1" x14ac:dyDescent="0.25">
      <c r="B281" s="79"/>
      <c r="C281" s="79"/>
      <c r="D281" s="79"/>
      <c r="E281" s="79"/>
      <c r="F281" s="79"/>
      <c r="G281" s="79"/>
      <c r="H281" s="79"/>
      <c r="I281" s="61"/>
      <c r="J281" s="60"/>
      <c r="K281" s="61"/>
      <c r="M281" s="77"/>
      <c r="N281" s="74"/>
      <c r="W281" s="76"/>
      <c r="X281" s="77"/>
    </row>
    <row r="282" spans="2:24" s="75" customFormat="1" x14ac:dyDescent="0.25">
      <c r="B282" s="79"/>
      <c r="C282" s="79"/>
      <c r="D282" s="79"/>
      <c r="E282" s="79"/>
      <c r="F282" s="79"/>
      <c r="G282" s="79"/>
      <c r="H282" s="79"/>
      <c r="I282" s="61"/>
      <c r="J282" s="60"/>
      <c r="K282" s="61"/>
      <c r="M282" s="77"/>
      <c r="N282" s="74"/>
      <c r="W282" s="76"/>
      <c r="X282" s="77"/>
    </row>
    <row r="283" spans="2:24" s="75" customFormat="1" x14ac:dyDescent="0.25">
      <c r="B283" s="79"/>
      <c r="C283" s="79"/>
      <c r="D283" s="79"/>
      <c r="E283" s="79"/>
      <c r="F283" s="79"/>
      <c r="G283" s="79"/>
      <c r="H283" s="79"/>
      <c r="I283" s="61"/>
      <c r="J283" s="60"/>
      <c r="K283" s="61"/>
      <c r="M283" s="77"/>
      <c r="N283" s="74"/>
      <c r="W283" s="76"/>
      <c r="X283" s="77"/>
    </row>
    <row r="284" spans="2:24" s="75" customFormat="1" x14ac:dyDescent="0.25">
      <c r="B284" s="79"/>
      <c r="C284" s="79"/>
      <c r="D284" s="79"/>
      <c r="E284" s="79"/>
      <c r="F284" s="79"/>
      <c r="G284" s="79"/>
      <c r="H284" s="79"/>
      <c r="I284" s="61"/>
      <c r="J284" s="60"/>
      <c r="K284" s="61"/>
      <c r="M284" s="77"/>
      <c r="N284" s="74"/>
      <c r="W284" s="76"/>
      <c r="X284" s="77"/>
    </row>
    <row r="285" spans="2:24" s="75" customFormat="1" x14ac:dyDescent="0.25">
      <c r="B285" s="79"/>
      <c r="C285" s="79"/>
      <c r="D285" s="79"/>
      <c r="E285" s="79"/>
      <c r="F285" s="79"/>
      <c r="G285" s="79"/>
      <c r="H285" s="79"/>
      <c r="I285" s="61"/>
      <c r="J285" s="60"/>
      <c r="K285" s="61"/>
      <c r="M285" s="77"/>
      <c r="N285" s="74"/>
      <c r="W285" s="76"/>
      <c r="X285" s="77"/>
    </row>
    <row r="286" spans="2:24" s="75" customFormat="1" x14ac:dyDescent="0.25">
      <c r="B286" s="79"/>
      <c r="C286" s="79"/>
      <c r="D286" s="79"/>
      <c r="E286" s="79"/>
      <c r="F286" s="79"/>
      <c r="G286" s="79"/>
      <c r="H286" s="79"/>
      <c r="I286" s="61"/>
      <c r="J286" s="60"/>
      <c r="K286" s="61"/>
      <c r="M286" s="77"/>
      <c r="N286" s="74"/>
      <c r="W286" s="76"/>
      <c r="X286" s="77"/>
    </row>
    <row r="287" spans="2:24" s="75" customFormat="1" x14ac:dyDescent="0.25">
      <c r="B287" s="79"/>
      <c r="C287" s="79"/>
      <c r="D287" s="79"/>
      <c r="E287" s="79"/>
      <c r="F287" s="79"/>
      <c r="G287" s="79"/>
      <c r="H287" s="79"/>
      <c r="I287" s="61"/>
      <c r="J287" s="60"/>
      <c r="K287" s="61"/>
      <c r="M287" s="77"/>
      <c r="N287" s="74"/>
      <c r="W287" s="76"/>
      <c r="X287" s="77"/>
    </row>
    <row r="288" spans="2:24" s="75" customFormat="1" x14ac:dyDescent="0.25">
      <c r="B288" s="79"/>
      <c r="C288" s="79"/>
      <c r="D288" s="79"/>
      <c r="E288" s="79"/>
      <c r="F288" s="79"/>
      <c r="G288" s="79"/>
      <c r="H288" s="79"/>
      <c r="I288" s="61"/>
      <c r="J288" s="60"/>
      <c r="K288" s="61"/>
      <c r="M288" s="77"/>
      <c r="N288" s="74"/>
      <c r="W288" s="76"/>
      <c r="X288" s="77"/>
    </row>
    <row r="289" spans="2:24" s="75" customFormat="1" x14ac:dyDescent="0.25">
      <c r="B289" s="79"/>
      <c r="C289" s="79"/>
      <c r="D289" s="79"/>
      <c r="E289" s="79"/>
      <c r="F289" s="79"/>
      <c r="G289" s="79"/>
      <c r="H289" s="79"/>
      <c r="I289" s="61"/>
      <c r="J289" s="60"/>
      <c r="K289" s="61"/>
      <c r="M289" s="77"/>
      <c r="N289" s="74"/>
      <c r="W289" s="76"/>
      <c r="X289" s="77"/>
    </row>
    <row r="290" spans="2:24" s="75" customFormat="1" x14ac:dyDescent="0.25">
      <c r="B290" s="79"/>
      <c r="C290" s="79"/>
      <c r="D290" s="79"/>
      <c r="E290" s="79"/>
      <c r="F290" s="79"/>
      <c r="G290" s="79"/>
      <c r="H290" s="79"/>
      <c r="I290" s="61"/>
      <c r="J290" s="60"/>
      <c r="K290" s="61"/>
      <c r="M290" s="77"/>
      <c r="N290" s="74"/>
      <c r="W290" s="76"/>
      <c r="X290" s="77"/>
    </row>
    <row r="291" spans="2:24" s="75" customFormat="1" x14ac:dyDescent="0.25">
      <c r="B291" s="79"/>
      <c r="C291" s="79"/>
      <c r="D291" s="79"/>
      <c r="E291" s="79"/>
      <c r="F291" s="79"/>
      <c r="G291" s="79"/>
      <c r="H291" s="79"/>
      <c r="I291" s="61"/>
      <c r="J291" s="60"/>
      <c r="K291" s="61"/>
      <c r="M291" s="77"/>
      <c r="N291" s="74"/>
      <c r="W291" s="76"/>
      <c r="X291" s="77"/>
    </row>
    <row r="292" spans="2:24" s="75" customFormat="1" x14ac:dyDescent="0.25">
      <c r="B292" s="79"/>
      <c r="C292" s="79"/>
      <c r="D292" s="79"/>
      <c r="E292" s="79"/>
      <c r="F292" s="79"/>
      <c r="G292" s="79"/>
      <c r="H292" s="79"/>
      <c r="I292" s="61"/>
      <c r="J292" s="60"/>
      <c r="K292" s="61"/>
      <c r="M292" s="77"/>
      <c r="N292" s="74"/>
      <c r="W292" s="76"/>
      <c r="X292" s="77"/>
    </row>
    <row r="293" spans="2:24" s="75" customFormat="1" x14ac:dyDescent="0.25">
      <c r="B293" s="79"/>
      <c r="C293" s="79"/>
      <c r="D293" s="79"/>
      <c r="E293" s="79"/>
      <c r="F293" s="79"/>
      <c r="G293" s="79"/>
      <c r="H293" s="79"/>
      <c r="I293" s="61"/>
      <c r="J293" s="60"/>
      <c r="K293" s="61"/>
      <c r="M293" s="77"/>
      <c r="N293" s="74"/>
      <c r="W293" s="76"/>
      <c r="X293" s="77"/>
    </row>
    <row r="294" spans="2:24" s="75" customFormat="1" x14ac:dyDescent="0.25">
      <c r="B294" s="79"/>
      <c r="C294" s="79"/>
      <c r="D294" s="79"/>
      <c r="E294" s="79"/>
      <c r="F294" s="79"/>
      <c r="G294" s="79"/>
      <c r="H294" s="79"/>
      <c r="I294" s="61"/>
      <c r="J294" s="60"/>
      <c r="K294" s="61"/>
      <c r="M294" s="77"/>
      <c r="N294" s="74"/>
      <c r="W294" s="76"/>
      <c r="X294" s="77"/>
    </row>
    <row r="295" spans="2:24" s="75" customFormat="1" x14ac:dyDescent="0.25">
      <c r="B295" s="79"/>
      <c r="C295" s="79"/>
      <c r="D295" s="79"/>
      <c r="E295" s="79"/>
      <c r="F295" s="79"/>
      <c r="G295" s="79"/>
      <c r="H295" s="79"/>
      <c r="I295" s="61"/>
      <c r="J295" s="60"/>
      <c r="K295" s="61"/>
      <c r="M295" s="77"/>
      <c r="N295" s="74"/>
      <c r="W295" s="76"/>
      <c r="X295" s="77"/>
    </row>
    <row r="296" spans="2:24" s="75" customFormat="1" x14ac:dyDescent="0.25">
      <c r="B296" s="79"/>
      <c r="C296" s="79"/>
      <c r="D296" s="79"/>
      <c r="E296" s="79"/>
      <c r="F296" s="79"/>
      <c r="G296" s="79"/>
      <c r="H296" s="79"/>
      <c r="I296" s="61"/>
      <c r="J296" s="60"/>
      <c r="K296" s="61"/>
      <c r="M296" s="77"/>
      <c r="N296" s="74"/>
      <c r="W296" s="76"/>
      <c r="X296" s="77"/>
    </row>
    <row r="297" spans="2:24" s="75" customFormat="1" x14ac:dyDescent="0.25">
      <c r="B297" s="79"/>
      <c r="C297" s="79"/>
      <c r="D297" s="79"/>
      <c r="E297" s="79"/>
      <c r="F297" s="79"/>
      <c r="G297" s="79"/>
      <c r="H297" s="79"/>
      <c r="I297" s="61"/>
      <c r="J297" s="60"/>
      <c r="K297" s="61"/>
      <c r="M297" s="77"/>
      <c r="N297" s="74"/>
      <c r="W297" s="76"/>
      <c r="X297" s="77"/>
    </row>
    <row r="298" spans="2:24" s="75" customFormat="1" x14ac:dyDescent="0.25">
      <c r="B298" s="79"/>
      <c r="C298" s="79"/>
      <c r="D298" s="79"/>
      <c r="E298" s="79"/>
      <c r="F298" s="79"/>
      <c r="G298" s="79"/>
      <c r="H298" s="79"/>
      <c r="I298" s="61"/>
      <c r="J298" s="60"/>
      <c r="K298" s="61"/>
      <c r="M298" s="77"/>
      <c r="N298" s="74"/>
      <c r="W298" s="76"/>
      <c r="X298" s="77"/>
    </row>
    <row r="299" spans="2:24" s="75" customFormat="1" x14ac:dyDescent="0.25">
      <c r="B299" s="79"/>
      <c r="C299" s="79"/>
      <c r="D299" s="79"/>
      <c r="E299" s="79"/>
      <c r="F299" s="79"/>
      <c r="G299" s="79"/>
      <c r="H299" s="79"/>
      <c r="I299" s="61"/>
      <c r="J299" s="60"/>
      <c r="K299" s="61"/>
      <c r="M299" s="77"/>
      <c r="N299" s="74"/>
      <c r="W299" s="76"/>
      <c r="X299" s="77"/>
    </row>
    <row r="300" spans="2:24" s="75" customFormat="1" x14ac:dyDescent="0.25">
      <c r="B300" s="79"/>
      <c r="C300" s="79"/>
      <c r="D300" s="79"/>
      <c r="E300" s="79"/>
      <c r="F300" s="79"/>
      <c r="G300" s="79"/>
      <c r="H300" s="79"/>
      <c r="I300" s="61"/>
      <c r="J300" s="60"/>
      <c r="K300" s="61"/>
      <c r="M300" s="77"/>
      <c r="N300" s="74"/>
      <c r="W300" s="76"/>
      <c r="X300" s="77"/>
    </row>
    <row r="301" spans="2:24" s="75" customFormat="1" x14ac:dyDescent="0.25">
      <c r="B301" s="79"/>
      <c r="C301" s="79"/>
      <c r="D301" s="79"/>
      <c r="E301" s="79"/>
      <c r="F301" s="79"/>
      <c r="G301" s="79"/>
      <c r="H301" s="79"/>
      <c r="I301" s="61"/>
      <c r="J301" s="60"/>
      <c r="K301" s="61"/>
      <c r="M301" s="77"/>
      <c r="N301" s="74"/>
      <c r="W301" s="76"/>
      <c r="X301" s="77"/>
    </row>
    <row r="302" spans="2:24" s="75" customFormat="1" x14ac:dyDescent="0.25">
      <c r="B302" s="79"/>
      <c r="C302" s="79"/>
      <c r="D302" s="79"/>
      <c r="E302" s="79"/>
      <c r="F302" s="79"/>
      <c r="G302" s="79"/>
      <c r="H302" s="79"/>
      <c r="I302" s="61"/>
      <c r="J302" s="60"/>
      <c r="K302" s="61"/>
      <c r="M302" s="77"/>
      <c r="N302" s="74"/>
      <c r="W302" s="76"/>
      <c r="X302" s="77"/>
    </row>
    <row r="303" spans="2:24" s="75" customFormat="1" x14ac:dyDescent="0.25">
      <c r="B303" s="79"/>
      <c r="C303" s="79"/>
      <c r="D303" s="79"/>
      <c r="E303" s="79"/>
      <c r="F303" s="79"/>
      <c r="G303" s="79"/>
      <c r="H303" s="79"/>
      <c r="I303" s="61"/>
      <c r="J303" s="60"/>
      <c r="K303" s="61"/>
      <c r="M303" s="77"/>
      <c r="N303" s="74"/>
      <c r="W303" s="76"/>
      <c r="X303" s="77"/>
    </row>
    <row r="304" spans="2:24" s="75" customFormat="1" x14ac:dyDescent="0.25">
      <c r="B304" s="79"/>
      <c r="C304" s="79"/>
      <c r="D304" s="79"/>
      <c r="E304" s="79"/>
      <c r="F304" s="79"/>
      <c r="G304" s="79"/>
      <c r="H304" s="79"/>
      <c r="I304" s="61"/>
      <c r="J304" s="60"/>
      <c r="K304" s="61"/>
      <c r="M304" s="77"/>
      <c r="N304" s="74"/>
      <c r="W304" s="76"/>
      <c r="X304" s="77"/>
    </row>
    <row r="305" spans="2:24" s="75" customFormat="1" x14ac:dyDescent="0.25">
      <c r="B305" s="79"/>
      <c r="C305" s="79"/>
      <c r="D305" s="79"/>
      <c r="E305" s="79"/>
      <c r="F305" s="79"/>
      <c r="G305" s="79"/>
      <c r="H305" s="79"/>
      <c r="I305" s="61"/>
      <c r="J305" s="60"/>
      <c r="K305" s="61"/>
      <c r="M305" s="77"/>
      <c r="N305" s="74"/>
      <c r="W305" s="76"/>
      <c r="X305" s="77"/>
    </row>
    <row r="306" spans="2:24" s="75" customFormat="1" x14ac:dyDescent="0.25">
      <c r="B306" s="79"/>
      <c r="C306" s="79"/>
      <c r="D306" s="79"/>
      <c r="E306" s="79"/>
      <c r="F306" s="79"/>
      <c r="G306" s="79"/>
      <c r="H306" s="79"/>
      <c r="I306" s="61"/>
      <c r="J306" s="60"/>
      <c r="K306" s="61"/>
      <c r="M306" s="77"/>
      <c r="N306" s="74"/>
      <c r="W306" s="76"/>
      <c r="X306" s="77"/>
    </row>
    <row r="307" spans="2:24" s="75" customFormat="1" x14ac:dyDescent="0.25">
      <c r="B307" s="79"/>
      <c r="C307" s="79"/>
      <c r="D307" s="79"/>
      <c r="E307" s="79"/>
      <c r="F307" s="79"/>
      <c r="G307" s="79"/>
      <c r="H307" s="79"/>
      <c r="I307" s="61"/>
      <c r="J307" s="60"/>
      <c r="K307" s="61"/>
      <c r="M307" s="77"/>
      <c r="N307" s="74"/>
      <c r="W307" s="76"/>
      <c r="X307" s="77"/>
    </row>
    <row r="308" spans="2:24" s="75" customFormat="1" x14ac:dyDescent="0.25">
      <c r="B308" s="79"/>
      <c r="C308" s="79"/>
      <c r="D308" s="79"/>
      <c r="E308" s="79"/>
      <c r="F308" s="79"/>
      <c r="G308" s="79"/>
      <c r="H308" s="79"/>
      <c r="I308" s="61"/>
      <c r="J308" s="60"/>
      <c r="K308" s="61"/>
      <c r="M308" s="77"/>
      <c r="N308" s="74"/>
      <c r="W308" s="76"/>
      <c r="X308" s="77"/>
    </row>
    <row r="309" spans="2:24" s="75" customFormat="1" x14ac:dyDescent="0.25">
      <c r="B309" s="79"/>
      <c r="C309" s="79"/>
      <c r="D309" s="79"/>
      <c r="E309" s="79"/>
      <c r="F309" s="79"/>
      <c r="G309" s="79"/>
      <c r="H309" s="79"/>
      <c r="I309" s="61"/>
      <c r="J309" s="60"/>
      <c r="K309" s="61"/>
      <c r="M309" s="77"/>
      <c r="N309" s="74"/>
      <c r="W309" s="76"/>
      <c r="X309" s="77"/>
    </row>
    <row r="310" spans="2:24" s="75" customFormat="1" x14ac:dyDescent="0.25">
      <c r="B310" s="79"/>
      <c r="C310" s="79"/>
      <c r="D310" s="79"/>
      <c r="E310" s="79"/>
      <c r="F310" s="79"/>
      <c r="G310" s="79"/>
      <c r="H310" s="79"/>
      <c r="I310" s="61"/>
      <c r="J310" s="60"/>
      <c r="K310" s="61"/>
      <c r="M310" s="77"/>
      <c r="N310" s="74"/>
      <c r="W310" s="76"/>
      <c r="X310" s="77"/>
    </row>
    <row r="311" spans="2:24" s="75" customFormat="1" x14ac:dyDescent="0.25">
      <c r="B311" s="79"/>
      <c r="C311" s="79"/>
      <c r="D311" s="79"/>
      <c r="E311" s="79"/>
      <c r="F311" s="79"/>
      <c r="G311" s="79"/>
      <c r="H311" s="79"/>
      <c r="I311" s="61"/>
      <c r="J311" s="60"/>
      <c r="K311" s="61"/>
      <c r="M311" s="77"/>
      <c r="N311" s="74"/>
      <c r="W311" s="76"/>
      <c r="X311" s="77"/>
    </row>
    <row r="312" spans="2:24" s="75" customFormat="1" x14ac:dyDescent="0.25">
      <c r="B312" s="79"/>
      <c r="C312" s="79"/>
      <c r="D312" s="79"/>
      <c r="E312" s="79"/>
      <c r="F312" s="79"/>
      <c r="G312" s="79"/>
      <c r="H312" s="79"/>
      <c r="I312" s="61"/>
      <c r="J312" s="60"/>
      <c r="K312" s="61"/>
      <c r="M312" s="77"/>
      <c r="N312" s="74"/>
      <c r="W312" s="76"/>
      <c r="X312" s="77"/>
    </row>
    <row r="313" spans="2:24" s="75" customFormat="1" x14ac:dyDescent="0.25">
      <c r="B313" s="79"/>
      <c r="C313" s="79"/>
      <c r="D313" s="79"/>
      <c r="E313" s="79"/>
      <c r="F313" s="79"/>
      <c r="G313" s="79"/>
      <c r="H313" s="79"/>
      <c r="I313" s="61"/>
      <c r="J313" s="60"/>
      <c r="K313" s="61"/>
      <c r="M313" s="77"/>
      <c r="N313" s="74"/>
      <c r="W313" s="76"/>
      <c r="X313" s="77"/>
    </row>
    <row r="314" spans="2:24" s="75" customFormat="1" x14ac:dyDescent="0.25">
      <c r="B314" s="79"/>
      <c r="C314" s="79"/>
      <c r="D314" s="79"/>
      <c r="E314" s="79"/>
      <c r="F314" s="79"/>
      <c r="G314" s="79"/>
      <c r="H314" s="79"/>
      <c r="I314" s="61"/>
      <c r="J314" s="60"/>
      <c r="K314" s="61"/>
      <c r="M314" s="77"/>
      <c r="N314" s="74"/>
      <c r="W314" s="76"/>
      <c r="X314" s="77"/>
    </row>
    <row r="315" spans="2:24" s="75" customFormat="1" x14ac:dyDescent="0.25">
      <c r="B315" s="79"/>
      <c r="C315" s="79"/>
      <c r="D315" s="79"/>
      <c r="E315" s="79"/>
      <c r="F315" s="79"/>
      <c r="G315" s="79"/>
      <c r="H315" s="79"/>
      <c r="I315" s="61"/>
      <c r="J315" s="60"/>
      <c r="K315" s="61"/>
      <c r="M315" s="77"/>
      <c r="N315" s="74"/>
      <c r="W315" s="76"/>
      <c r="X315" s="77"/>
    </row>
    <row r="316" spans="2:24" s="75" customFormat="1" x14ac:dyDescent="0.25">
      <c r="B316" s="79"/>
      <c r="C316" s="79"/>
      <c r="D316" s="79"/>
      <c r="E316" s="79"/>
      <c r="F316" s="79"/>
      <c r="G316" s="79"/>
      <c r="H316" s="79"/>
      <c r="I316" s="61"/>
      <c r="J316" s="60"/>
      <c r="K316" s="61"/>
      <c r="M316" s="77"/>
      <c r="N316" s="74"/>
      <c r="W316" s="76"/>
      <c r="X316" s="77"/>
    </row>
    <row r="317" spans="2:24" s="75" customFormat="1" x14ac:dyDescent="0.25">
      <c r="B317" s="79"/>
      <c r="C317" s="79"/>
      <c r="D317" s="79"/>
      <c r="E317" s="79"/>
      <c r="F317" s="79"/>
      <c r="G317" s="79"/>
      <c r="H317" s="79"/>
      <c r="I317" s="61"/>
      <c r="J317" s="60"/>
      <c r="K317" s="61"/>
      <c r="M317" s="77"/>
      <c r="N317" s="74"/>
      <c r="W317" s="76"/>
      <c r="X317" s="77"/>
    </row>
    <row r="318" spans="2:24" s="75" customFormat="1" x14ac:dyDescent="0.25">
      <c r="B318" s="79"/>
      <c r="C318" s="79"/>
      <c r="D318" s="79"/>
      <c r="E318" s="79"/>
      <c r="F318" s="79"/>
      <c r="G318" s="79"/>
      <c r="H318" s="79"/>
      <c r="I318" s="61"/>
      <c r="J318" s="60"/>
      <c r="K318" s="61"/>
      <c r="M318" s="77"/>
      <c r="N318" s="74"/>
      <c r="W318" s="76"/>
      <c r="X318" s="77"/>
    </row>
    <row r="319" spans="2:24" s="75" customFormat="1" x14ac:dyDescent="0.25">
      <c r="B319" s="79"/>
      <c r="C319" s="79"/>
      <c r="D319" s="79"/>
      <c r="E319" s="79"/>
      <c r="F319" s="79"/>
      <c r="G319" s="79"/>
      <c r="H319" s="79"/>
      <c r="I319" s="61"/>
      <c r="J319" s="60"/>
      <c r="K319" s="61"/>
      <c r="M319" s="77"/>
      <c r="N319" s="74"/>
      <c r="W319" s="76"/>
      <c r="X319" s="77"/>
    </row>
    <row r="320" spans="2:24" s="75" customFormat="1" x14ac:dyDescent="0.25">
      <c r="B320" s="79"/>
      <c r="C320" s="79"/>
      <c r="D320" s="79"/>
      <c r="E320" s="79"/>
      <c r="F320" s="79"/>
      <c r="G320" s="79"/>
      <c r="H320" s="79"/>
      <c r="I320" s="61"/>
      <c r="J320" s="60"/>
      <c r="K320" s="61"/>
      <c r="M320" s="77"/>
      <c r="N320" s="74"/>
      <c r="W320" s="76"/>
      <c r="X320" s="77"/>
    </row>
    <row r="321" spans="2:24" s="75" customFormat="1" x14ac:dyDescent="0.25">
      <c r="B321" s="79"/>
      <c r="C321" s="79"/>
      <c r="D321" s="79"/>
      <c r="E321" s="79"/>
      <c r="F321" s="79"/>
      <c r="G321" s="79"/>
      <c r="H321" s="79"/>
      <c r="I321" s="61"/>
      <c r="J321" s="60"/>
      <c r="K321" s="61"/>
      <c r="M321" s="77"/>
      <c r="N321" s="74"/>
      <c r="W321" s="76"/>
      <c r="X321" s="77"/>
    </row>
    <row r="322" spans="2:24" s="75" customFormat="1" x14ac:dyDescent="0.25">
      <c r="B322" s="79"/>
      <c r="C322" s="79"/>
      <c r="D322" s="79"/>
      <c r="E322" s="79"/>
      <c r="F322" s="79"/>
      <c r="G322" s="79"/>
      <c r="H322" s="79"/>
      <c r="I322" s="61"/>
      <c r="J322" s="60"/>
      <c r="K322" s="61"/>
      <c r="M322" s="77"/>
      <c r="N322" s="74"/>
      <c r="W322" s="76"/>
      <c r="X322" s="77"/>
    </row>
    <row r="323" spans="2:24" s="75" customFormat="1" x14ac:dyDescent="0.25">
      <c r="B323" s="79"/>
      <c r="C323" s="79"/>
      <c r="D323" s="79"/>
      <c r="E323" s="79"/>
      <c r="F323" s="79"/>
      <c r="G323" s="79"/>
      <c r="H323" s="79"/>
      <c r="I323" s="61"/>
      <c r="J323" s="60"/>
      <c r="K323" s="61"/>
      <c r="M323" s="77"/>
      <c r="N323" s="74"/>
      <c r="W323" s="76"/>
      <c r="X323" s="77"/>
    </row>
    <row r="324" spans="2:24" s="75" customFormat="1" x14ac:dyDescent="0.25">
      <c r="B324" s="79"/>
      <c r="C324" s="79"/>
      <c r="D324" s="79"/>
      <c r="E324" s="79"/>
      <c r="F324" s="79"/>
      <c r="G324" s="79"/>
      <c r="H324" s="79"/>
      <c r="I324" s="61"/>
      <c r="J324" s="60"/>
      <c r="K324" s="61"/>
      <c r="M324" s="77"/>
      <c r="N324" s="74"/>
      <c r="W324" s="76"/>
      <c r="X324" s="77"/>
    </row>
    <row r="325" spans="2:24" s="75" customFormat="1" x14ac:dyDescent="0.25">
      <c r="B325" s="79"/>
      <c r="C325" s="79"/>
      <c r="D325" s="79"/>
      <c r="E325" s="79"/>
      <c r="F325" s="79"/>
      <c r="G325" s="79"/>
      <c r="H325" s="79"/>
      <c r="I325" s="61"/>
      <c r="J325" s="60"/>
      <c r="K325" s="61"/>
      <c r="M325" s="77"/>
      <c r="N325" s="74"/>
      <c r="W325" s="76"/>
      <c r="X325" s="77"/>
    </row>
    <row r="326" spans="2:24" s="75" customFormat="1" x14ac:dyDescent="0.25">
      <c r="B326" s="79"/>
      <c r="C326" s="79"/>
      <c r="D326" s="79"/>
      <c r="E326" s="79"/>
      <c r="F326" s="79"/>
      <c r="G326" s="79"/>
      <c r="H326" s="79"/>
      <c r="I326" s="61"/>
      <c r="J326" s="60"/>
      <c r="K326" s="61"/>
      <c r="M326" s="77"/>
      <c r="N326" s="74"/>
      <c r="W326" s="76"/>
      <c r="X326" s="77"/>
    </row>
    <row r="327" spans="2:24" s="75" customFormat="1" x14ac:dyDescent="0.25">
      <c r="B327" s="79"/>
      <c r="C327" s="79"/>
      <c r="D327" s="79"/>
      <c r="E327" s="79"/>
      <c r="F327" s="79"/>
      <c r="G327" s="79"/>
      <c r="H327" s="79"/>
      <c r="I327" s="61"/>
      <c r="J327" s="60"/>
      <c r="K327" s="61"/>
      <c r="M327" s="77"/>
      <c r="N327" s="74"/>
      <c r="W327" s="76"/>
      <c r="X327" s="77"/>
    </row>
    <row r="328" spans="2:24" s="75" customFormat="1" x14ac:dyDescent="0.25">
      <c r="B328" s="79"/>
      <c r="C328" s="79"/>
      <c r="D328" s="79"/>
      <c r="E328" s="79"/>
      <c r="F328" s="79"/>
      <c r="G328" s="79"/>
      <c r="H328" s="79"/>
      <c r="I328" s="61"/>
      <c r="J328" s="60"/>
      <c r="K328" s="61"/>
      <c r="M328" s="77"/>
      <c r="N328" s="74"/>
      <c r="W328" s="76"/>
      <c r="X328" s="77"/>
    </row>
    <row r="329" spans="2:24" s="75" customFormat="1" x14ac:dyDescent="0.25">
      <c r="B329" s="79"/>
      <c r="C329" s="79"/>
      <c r="D329" s="79"/>
      <c r="E329" s="79"/>
      <c r="F329" s="79"/>
      <c r="G329" s="79"/>
      <c r="H329" s="79"/>
      <c r="I329" s="61"/>
      <c r="J329" s="60"/>
      <c r="K329" s="61"/>
      <c r="M329" s="77"/>
      <c r="N329" s="74"/>
      <c r="W329" s="76"/>
      <c r="X329" s="77"/>
    </row>
    <row r="330" spans="2:24" s="75" customFormat="1" x14ac:dyDescent="0.25">
      <c r="B330" s="79"/>
      <c r="C330" s="79"/>
      <c r="D330" s="79"/>
      <c r="E330" s="79"/>
      <c r="F330" s="79"/>
      <c r="G330" s="79"/>
      <c r="H330" s="79"/>
      <c r="I330" s="61"/>
      <c r="J330" s="60"/>
      <c r="K330" s="61"/>
      <c r="M330" s="77"/>
      <c r="N330" s="74"/>
      <c r="W330" s="76"/>
      <c r="X330" s="77"/>
    </row>
    <row r="331" spans="2:24" s="75" customFormat="1" x14ac:dyDescent="0.25">
      <c r="B331" s="79"/>
      <c r="C331" s="79"/>
      <c r="D331" s="79"/>
      <c r="E331" s="79"/>
      <c r="F331" s="79"/>
      <c r="G331" s="79"/>
      <c r="H331" s="79"/>
      <c r="I331" s="61"/>
      <c r="J331" s="60"/>
      <c r="K331" s="61"/>
      <c r="M331" s="77"/>
      <c r="N331" s="74"/>
      <c r="W331" s="76"/>
      <c r="X331" s="77"/>
    </row>
    <row r="332" spans="2:24" s="75" customFormat="1" x14ac:dyDescent="0.25">
      <c r="B332" s="79"/>
      <c r="C332" s="79"/>
      <c r="D332" s="79"/>
      <c r="E332" s="79"/>
      <c r="F332" s="79"/>
      <c r="G332" s="79"/>
      <c r="H332" s="79"/>
      <c r="I332" s="61"/>
      <c r="J332" s="60"/>
      <c r="K332" s="61"/>
      <c r="M332" s="77"/>
      <c r="N332" s="74"/>
      <c r="W332" s="76"/>
      <c r="X332" s="77"/>
    </row>
    <row r="333" spans="2:24" s="75" customFormat="1" x14ac:dyDescent="0.25">
      <c r="B333" s="79"/>
      <c r="C333" s="79"/>
      <c r="D333" s="79"/>
      <c r="E333" s="79"/>
      <c r="F333" s="79"/>
      <c r="G333" s="79"/>
      <c r="H333" s="79"/>
      <c r="I333" s="61"/>
      <c r="J333" s="60"/>
      <c r="K333" s="61"/>
      <c r="M333" s="77"/>
      <c r="N333" s="74"/>
      <c r="W333" s="76"/>
      <c r="X333" s="77"/>
    </row>
    <row r="334" spans="2:24" s="75" customFormat="1" x14ac:dyDescent="0.25">
      <c r="B334" s="79"/>
      <c r="C334" s="79"/>
      <c r="D334" s="79"/>
      <c r="E334" s="79"/>
      <c r="F334" s="79"/>
      <c r="G334" s="79"/>
      <c r="H334" s="79"/>
      <c r="I334" s="61"/>
      <c r="J334" s="60"/>
      <c r="K334" s="61"/>
      <c r="M334" s="77"/>
      <c r="N334" s="74"/>
      <c r="W334" s="76"/>
      <c r="X334" s="77"/>
    </row>
    <row r="335" spans="2:24" s="75" customFormat="1" x14ac:dyDescent="0.25">
      <c r="B335" s="79"/>
      <c r="C335" s="79"/>
      <c r="D335" s="79"/>
      <c r="E335" s="79"/>
      <c r="F335" s="79"/>
      <c r="G335" s="79"/>
      <c r="H335" s="79"/>
      <c r="I335" s="61"/>
      <c r="J335" s="60"/>
      <c r="K335" s="61"/>
      <c r="M335" s="77"/>
      <c r="N335" s="74"/>
      <c r="W335" s="76"/>
      <c r="X335" s="77"/>
    </row>
    <row r="336" spans="2:24" s="75" customFormat="1" x14ac:dyDescent="0.25">
      <c r="B336" s="79"/>
      <c r="C336" s="79"/>
      <c r="D336" s="79"/>
      <c r="E336" s="79"/>
      <c r="F336" s="79"/>
      <c r="G336" s="79"/>
      <c r="H336" s="79"/>
      <c r="I336" s="61"/>
      <c r="J336" s="60"/>
      <c r="K336" s="61"/>
      <c r="M336" s="77"/>
      <c r="N336" s="74"/>
      <c r="W336" s="76"/>
      <c r="X336" s="77"/>
    </row>
    <row r="337" spans="2:24" s="75" customFormat="1" x14ac:dyDescent="0.25">
      <c r="B337" s="79"/>
      <c r="C337" s="79"/>
      <c r="D337" s="79"/>
      <c r="E337" s="79"/>
      <c r="F337" s="79"/>
      <c r="G337" s="79"/>
      <c r="H337" s="79"/>
      <c r="I337" s="61"/>
      <c r="J337" s="60"/>
      <c r="K337" s="61"/>
      <c r="M337" s="77"/>
      <c r="N337" s="74"/>
      <c r="W337" s="76"/>
      <c r="X337" s="77"/>
    </row>
    <row r="338" spans="2:24" s="75" customFormat="1" x14ac:dyDescent="0.25">
      <c r="B338" s="79"/>
      <c r="C338" s="79"/>
      <c r="D338" s="79"/>
      <c r="E338" s="79"/>
      <c r="F338" s="79"/>
      <c r="G338" s="79"/>
      <c r="H338" s="79"/>
      <c r="I338" s="61"/>
      <c r="J338" s="60"/>
      <c r="K338" s="61"/>
      <c r="M338" s="77"/>
      <c r="N338" s="74"/>
      <c r="W338" s="76"/>
      <c r="X338" s="77"/>
    </row>
    <row r="339" spans="2:24" s="75" customFormat="1" x14ac:dyDescent="0.25">
      <c r="B339" s="79"/>
      <c r="C339" s="79"/>
      <c r="D339" s="79"/>
      <c r="E339" s="79"/>
      <c r="F339" s="79"/>
      <c r="G339" s="79"/>
      <c r="H339" s="79"/>
      <c r="I339" s="61"/>
      <c r="J339" s="60"/>
      <c r="K339" s="61"/>
      <c r="M339" s="77"/>
      <c r="N339" s="74"/>
      <c r="W339" s="76"/>
      <c r="X339" s="77"/>
    </row>
    <row r="340" spans="2:24" s="75" customFormat="1" x14ac:dyDescent="0.25">
      <c r="B340" s="79"/>
      <c r="C340" s="79"/>
      <c r="D340" s="79"/>
      <c r="E340" s="79"/>
      <c r="F340" s="79"/>
      <c r="G340" s="79"/>
      <c r="H340" s="79"/>
      <c r="I340" s="61"/>
      <c r="J340" s="60"/>
      <c r="K340" s="61"/>
      <c r="M340" s="77"/>
      <c r="N340" s="74"/>
      <c r="W340" s="76"/>
      <c r="X340" s="77"/>
    </row>
    <row r="341" spans="2:24" s="75" customFormat="1" x14ac:dyDescent="0.25">
      <c r="B341" s="79"/>
      <c r="C341" s="79"/>
      <c r="D341" s="79"/>
      <c r="E341" s="79"/>
      <c r="F341" s="79"/>
      <c r="G341" s="79"/>
      <c r="H341" s="79"/>
      <c r="I341" s="61"/>
      <c r="J341" s="60"/>
      <c r="K341" s="61"/>
      <c r="M341" s="77"/>
      <c r="N341" s="74"/>
      <c r="W341" s="76"/>
      <c r="X341" s="77"/>
    </row>
    <row r="342" spans="2:24" s="75" customFormat="1" x14ac:dyDescent="0.25">
      <c r="B342" s="79"/>
      <c r="C342" s="79"/>
      <c r="D342" s="79"/>
      <c r="E342" s="79"/>
      <c r="F342" s="79"/>
      <c r="G342" s="79"/>
      <c r="H342" s="79"/>
      <c r="I342" s="61"/>
      <c r="J342" s="60"/>
      <c r="K342" s="61"/>
      <c r="M342" s="77"/>
      <c r="N342" s="74"/>
      <c r="W342" s="76"/>
      <c r="X342" s="77"/>
    </row>
    <row r="343" spans="2:24" s="75" customFormat="1" x14ac:dyDescent="0.25">
      <c r="B343" s="79"/>
      <c r="C343" s="79"/>
      <c r="D343" s="79"/>
      <c r="E343" s="79"/>
      <c r="F343" s="79"/>
      <c r="G343" s="79"/>
      <c r="H343" s="79"/>
      <c r="I343" s="61"/>
      <c r="J343" s="60"/>
      <c r="K343" s="61"/>
      <c r="M343" s="77"/>
      <c r="N343" s="74"/>
      <c r="W343" s="76"/>
      <c r="X343" s="77"/>
    </row>
    <row r="344" spans="2:24" s="75" customFormat="1" x14ac:dyDescent="0.25">
      <c r="B344" s="79"/>
      <c r="C344" s="79"/>
      <c r="D344" s="79"/>
      <c r="E344" s="79"/>
      <c r="F344" s="79"/>
      <c r="G344" s="79"/>
      <c r="H344" s="79"/>
      <c r="I344" s="61"/>
      <c r="J344" s="60"/>
      <c r="K344" s="61"/>
      <c r="M344" s="77"/>
      <c r="N344" s="74"/>
      <c r="W344" s="76"/>
      <c r="X344" s="77"/>
    </row>
    <row r="345" spans="2:24" s="75" customFormat="1" x14ac:dyDescent="0.25">
      <c r="B345" s="79"/>
      <c r="C345" s="79"/>
      <c r="D345" s="79"/>
      <c r="E345" s="79"/>
      <c r="F345" s="79"/>
      <c r="G345" s="79"/>
      <c r="H345" s="79"/>
      <c r="I345" s="61"/>
      <c r="J345" s="60"/>
      <c r="K345" s="61"/>
      <c r="M345" s="77"/>
      <c r="N345" s="74"/>
      <c r="W345" s="76"/>
      <c r="X345" s="77"/>
    </row>
    <row r="346" spans="2:24" s="75" customFormat="1" x14ac:dyDescent="0.25">
      <c r="B346" s="79"/>
      <c r="C346" s="79"/>
      <c r="D346" s="79"/>
      <c r="E346" s="79"/>
      <c r="F346" s="79"/>
      <c r="G346" s="79"/>
      <c r="H346" s="79"/>
      <c r="I346" s="61"/>
      <c r="J346" s="60"/>
      <c r="K346" s="61"/>
      <c r="M346" s="77"/>
      <c r="N346" s="74"/>
      <c r="W346" s="76"/>
      <c r="X346" s="77"/>
    </row>
    <row r="347" spans="2:24" s="75" customFormat="1" x14ac:dyDescent="0.25">
      <c r="B347" s="79"/>
      <c r="C347" s="79"/>
      <c r="D347" s="79"/>
      <c r="E347" s="79"/>
      <c r="F347" s="79"/>
      <c r="G347" s="79"/>
      <c r="H347" s="79"/>
      <c r="I347" s="61"/>
      <c r="J347" s="60"/>
      <c r="K347" s="61"/>
      <c r="M347" s="77"/>
      <c r="N347" s="74"/>
      <c r="W347" s="76"/>
      <c r="X347" s="77"/>
    </row>
    <row r="348" spans="2:24" s="75" customFormat="1" x14ac:dyDescent="0.25">
      <c r="B348" s="79"/>
      <c r="C348" s="79"/>
      <c r="D348" s="79"/>
      <c r="E348" s="79"/>
      <c r="F348" s="79"/>
      <c r="G348" s="79"/>
      <c r="H348" s="79"/>
      <c r="I348" s="61"/>
      <c r="J348" s="60"/>
      <c r="K348" s="61"/>
      <c r="M348" s="77"/>
      <c r="N348" s="74"/>
      <c r="W348" s="76"/>
      <c r="X348" s="77"/>
    </row>
    <row r="349" spans="2:24" s="75" customFormat="1" x14ac:dyDescent="0.25">
      <c r="B349" s="79"/>
      <c r="C349" s="79"/>
      <c r="D349" s="79"/>
      <c r="E349" s="79"/>
      <c r="F349" s="79"/>
      <c r="G349" s="79"/>
      <c r="H349" s="79"/>
      <c r="I349" s="61"/>
      <c r="J349" s="60"/>
      <c r="K349" s="61"/>
      <c r="M349" s="77"/>
      <c r="N349" s="74"/>
      <c r="W349" s="76"/>
      <c r="X349" s="77"/>
    </row>
    <row r="350" spans="2:24" s="75" customFormat="1" x14ac:dyDescent="0.25">
      <c r="B350" s="79"/>
      <c r="C350" s="79"/>
      <c r="D350" s="79"/>
      <c r="E350" s="79"/>
      <c r="F350" s="79"/>
      <c r="G350" s="79"/>
      <c r="H350" s="79"/>
      <c r="I350" s="61"/>
      <c r="J350" s="60"/>
      <c r="K350" s="61"/>
      <c r="M350" s="77"/>
      <c r="N350" s="74"/>
      <c r="W350" s="76"/>
      <c r="X350" s="77"/>
    </row>
    <row r="351" spans="2:24" s="75" customFormat="1" x14ac:dyDescent="0.25">
      <c r="B351" s="79"/>
      <c r="C351" s="79"/>
      <c r="D351" s="79"/>
      <c r="E351" s="79"/>
      <c r="F351" s="79"/>
      <c r="G351" s="79"/>
      <c r="H351" s="79"/>
      <c r="I351" s="61"/>
      <c r="J351" s="60"/>
      <c r="K351" s="61"/>
      <c r="M351" s="77"/>
      <c r="N351" s="74"/>
      <c r="W351" s="76"/>
      <c r="X351" s="77"/>
    </row>
    <row r="352" spans="2:24" s="75" customFormat="1" x14ac:dyDescent="0.25">
      <c r="B352" s="79"/>
      <c r="C352" s="79"/>
      <c r="D352" s="79"/>
      <c r="E352" s="79"/>
      <c r="F352" s="79"/>
      <c r="G352" s="79"/>
      <c r="H352" s="79"/>
      <c r="I352" s="61"/>
      <c r="J352" s="60"/>
      <c r="K352" s="61"/>
      <c r="M352" s="77"/>
      <c r="N352" s="74"/>
      <c r="W352" s="76"/>
      <c r="X352" s="77"/>
    </row>
    <row r="353" spans="2:24" s="75" customFormat="1" x14ac:dyDescent="0.25">
      <c r="B353" s="79"/>
      <c r="C353" s="79"/>
      <c r="D353" s="79"/>
      <c r="E353" s="79"/>
      <c r="F353" s="79"/>
      <c r="G353" s="79"/>
      <c r="H353" s="79"/>
      <c r="I353" s="61"/>
      <c r="J353" s="60"/>
      <c r="K353" s="61"/>
      <c r="M353" s="77"/>
      <c r="N353" s="74"/>
      <c r="W353" s="76"/>
      <c r="X353" s="77"/>
    </row>
    <row r="354" spans="2:24" s="75" customFormat="1" x14ac:dyDescent="0.25">
      <c r="B354" s="79"/>
      <c r="C354" s="79"/>
      <c r="D354" s="79"/>
      <c r="E354" s="79"/>
      <c r="F354" s="79"/>
      <c r="G354" s="79"/>
      <c r="H354" s="79"/>
      <c r="I354" s="61"/>
      <c r="J354" s="60"/>
      <c r="K354" s="61"/>
      <c r="M354" s="77"/>
      <c r="N354" s="74"/>
      <c r="W354" s="76"/>
      <c r="X354" s="77"/>
    </row>
    <row r="355" spans="2:24" s="75" customFormat="1" x14ac:dyDescent="0.25">
      <c r="B355" s="79"/>
      <c r="C355" s="79"/>
      <c r="D355" s="79"/>
      <c r="E355" s="79"/>
      <c r="F355" s="79"/>
      <c r="G355" s="79"/>
      <c r="H355" s="79"/>
      <c r="I355" s="61"/>
      <c r="J355" s="60"/>
      <c r="K355" s="61"/>
      <c r="M355" s="77"/>
      <c r="N355" s="74"/>
      <c r="W355" s="76"/>
      <c r="X355" s="77"/>
    </row>
    <row r="356" spans="2:24" s="75" customFormat="1" x14ac:dyDescent="0.25">
      <c r="B356" s="79"/>
      <c r="C356" s="79"/>
      <c r="D356" s="79"/>
      <c r="E356" s="79"/>
      <c r="F356" s="79"/>
      <c r="G356" s="79"/>
      <c r="H356" s="79"/>
      <c r="I356" s="61"/>
      <c r="J356" s="60"/>
      <c r="K356" s="61"/>
      <c r="M356" s="77"/>
      <c r="N356" s="74"/>
      <c r="W356" s="76"/>
      <c r="X356" s="77"/>
    </row>
    <row r="357" spans="2:24" s="75" customFormat="1" x14ac:dyDescent="0.25">
      <c r="B357" s="79"/>
      <c r="C357" s="79"/>
      <c r="D357" s="79"/>
      <c r="E357" s="79"/>
      <c r="F357" s="79"/>
      <c r="G357" s="79"/>
      <c r="H357" s="79"/>
      <c r="I357" s="61"/>
      <c r="J357" s="60"/>
      <c r="K357" s="61"/>
      <c r="M357" s="77"/>
      <c r="N357" s="74"/>
      <c r="W357" s="76"/>
      <c r="X357" s="77"/>
    </row>
    <row r="358" spans="2:24" s="75" customFormat="1" x14ac:dyDescent="0.25">
      <c r="B358" s="79"/>
      <c r="C358" s="79"/>
      <c r="D358" s="79"/>
      <c r="E358" s="79"/>
      <c r="F358" s="79"/>
      <c r="G358" s="79"/>
      <c r="H358" s="79"/>
      <c r="I358" s="61"/>
      <c r="J358" s="60"/>
      <c r="K358" s="61"/>
      <c r="M358" s="77"/>
      <c r="N358" s="74"/>
      <c r="W358" s="76"/>
      <c r="X358" s="77"/>
    </row>
    <row r="359" spans="2:24" s="75" customFormat="1" x14ac:dyDescent="0.25">
      <c r="B359" s="79"/>
      <c r="C359" s="79"/>
      <c r="D359" s="79"/>
      <c r="E359" s="79"/>
      <c r="F359" s="79"/>
      <c r="G359" s="79"/>
      <c r="H359" s="79"/>
      <c r="I359" s="61"/>
      <c r="J359" s="60"/>
      <c r="K359" s="61"/>
      <c r="M359" s="77"/>
      <c r="N359" s="74"/>
      <c r="W359" s="76"/>
      <c r="X359" s="77"/>
    </row>
    <row r="360" spans="2:24" s="75" customFormat="1" x14ac:dyDescent="0.25">
      <c r="B360" s="79"/>
      <c r="C360" s="79"/>
      <c r="D360" s="79"/>
      <c r="E360" s="79"/>
      <c r="F360" s="79"/>
      <c r="G360" s="79"/>
      <c r="H360" s="79"/>
      <c r="I360" s="61"/>
      <c r="J360" s="60"/>
      <c r="K360" s="61"/>
      <c r="M360" s="77"/>
      <c r="N360" s="74"/>
      <c r="W360" s="76"/>
      <c r="X360" s="77"/>
    </row>
    <row r="361" spans="2:24" s="75" customFormat="1" x14ac:dyDescent="0.25">
      <c r="B361" s="79"/>
      <c r="C361" s="79"/>
      <c r="D361" s="79"/>
      <c r="E361" s="79"/>
      <c r="F361" s="79"/>
      <c r="G361" s="79"/>
      <c r="H361" s="79"/>
      <c r="I361" s="61"/>
      <c r="J361" s="60"/>
      <c r="K361" s="61"/>
      <c r="M361" s="77"/>
      <c r="N361" s="74"/>
      <c r="W361" s="76"/>
      <c r="X361" s="77"/>
    </row>
    <row r="362" spans="2:24" s="75" customFormat="1" x14ac:dyDescent="0.25">
      <c r="B362" s="79"/>
      <c r="C362" s="79"/>
      <c r="D362" s="79"/>
      <c r="E362" s="79"/>
      <c r="F362" s="79"/>
      <c r="G362" s="79"/>
      <c r="H362" s="79"/>
      <c r="I362" s="61"/>
      <c r="J362" s="60"/>
      <c r="K362" s="61"/>
      <c r="M362" s="77"/>
      <c r="N362" s="74"/>
      <c r="W362" s="76"/>
      <c r="X362" s="77"/>
    </row>
    <row r="363" spans="2:24" s="75" customFormat="1" x14ac:dyDescent="0.25">
      <c r="B363" s="79"/>
      <c r="C363" s="79"/>
      <c r="D363" s="79"/>
      <c r="E363" s="79"/>
      <c r="F363" s="79"/>
      <c r="G363" s="79"/>
      <c r="H363" s="79"/>
      <c r="I363" s="61"/>
      <c r="J363" s="60"/>
      <c r="K363" s="61"/>
      <c r="M363" s="77"/>
      <c r="N363" s="74"/>
      <c r="W363" s="76"/>
      <c r="X363" s="77"/>
    </row>
    <row r="364" spans="2:24" s="75" customFormat="1" x14ac:dyDescent="0.25">
      <c r="B364" s="79"/>
      <c r="C364" s="79"/>
      <c r="D364" s="79"/>
      <c r="E364" s="79"/>
      <c r="F364" s="79"/>
      <c r="G364" s="79"/>
      <c r="H364" s="79"/>
      <c r="I364" s="61"/>
      <c r="J364" s="60"/>
      <c r="K364" s="61"/>
      <c r="M364" s="77"/>
      <c r="N364" s="74"/>
      <c r="W364" s="76"/>
      <c r="X364" s="77"/>
    </row>
    <row r="365" spans="2:24" s="75" customFormat="1" x14ac:dyDescent="0.25">
      <c r="B365" s="79"/>
      <c r="C365" s="79"/>
      <c r="D365" s="79"/>
      <c r="E365" s="79"/>
      <c r="F365" s="79"/>
      <c r="G365" s="79"/>
      <c r="H365" s="79"/>
      <c r="I365" s="61"/>
      <c r="J365" s="60"/>
      <c r="K365" s="61"/>
      <c r="M365" s="77"/>
      <c r="N365" s="74"/>
      <c r="W365" s="76"/>
      <c r="X365" s="77"/>
    </row>
    <row r="366" spans="2:24" s="75" customFormat="1" x14ac:dyDescent="0.25">
      <c r="B366" s="79"/>
      <c r="C366" s="79"/>
      <c r="D366" s="79"/>
      <c r="E366" s="79"/>
      <c r="F366" s="79"/>
      <c r="G366" s="79"/>
      <c r="H366" s="79"/>
      <c r="I366" s="61"/>
      <c r="J366" s="60"/>
      <c r="K366" s="61"/>
      <c r="M366" s="77"/>
      <c r="N366" s="74"/>
      <c r="W366" s="76"/>
      <c r="X366" s="77"/>
    </row>
    <row r="367" spans="2:24" s="75" customFormat="1" x14ac:dyDescent="0.25">
      <c r="B367" s="79"/>
      <c r="C367" s="79"/>
      <c r="D367" s="79"/>
      <c r="E367" s="79"/>
      <c r="F367" s="79"/>
      <c r="G367" s="79"/>
      <c r="H367" s="79"/>
      <c r="I367" s="61"/>
      <c r="J367" s="60"/>
      <c r="K367" s="61"/>
      <c r="M367" s="77"/>
      <c r="N367" s="74"/>
      <c r="W367" s="76"/>
      <c r="X367" s="77"/>
    </row>
    <row r="368" spans="2:24" s="75" customFormat="1" x14ac:dyDescent="0.25">
      <c r="B368" s="79"/>
      <c r="C368" s="79"/>
      <c r="D368" s="79"/>
      <c r="E368" s="79"/>
      <c r="F368" s="79"/>
      <c r="G368" s="79"/>
      <c r="H368" s="79"/>
      <c r="I368" s="61"/>
      <c r="J368" s="60"/>
      <c r="K368" s="61"/>
      <c r="M368" s="77"/>
      <c r="N368" s="74"/>
      <c r="W368" s="76"/>
      <c r="X368" s="77"/>
    </row>
    <row r="369" spans="2:24" s="75" customFormat="1" x14ac:dyDescent="0.25">
      <c r="B369" s="79"/>
      <c r="C369" s="79"/>
      <c r="D369" s="79"/>
      <c r="E369" s="79"/>
      <c r="F369" s="79"/>
      <c r="G369" s="79"/>
      <c r="H369" s="79"/>
      <c r="I369" s="61"/>
      <c r="J369" s="60"/>
      <c r="K369" s="61"/>
      <c r="M369" s="77"/>
      <c r="N369" s="74"/>
      <c r="W369" s="76"/>
      <c r="X369" s="77"/>
    </row>
    <row r="370" spans="2:24" s="75" customFormat="1" x14ac:dyDescent="0.25">
      <c r="B370" s="79"/>
      <c r="C370" s="79"/>
      <c r="D370" s="79"/>
      <c r="E370" s="79"/>
      <c r="F370" s="79"/>
      <c r="G370" s="79"/>
      <c r="H370" s="79"/>
      <c r="I370" s="61"/>
      <c r="J370" s="60"/>
      <c r="K370" s="61"/>
      <c r="M370" s="77"/>
      <c r="N370" s="74"/>
      <c r="W370" s="76"/>
      <c r="X370" s="77"/>
    </row>
    <row r="371" spans="2:24" s="75" customFormat="1" x14ac:dyDescent="0.25">
      <c r="B371" s="79"/>
      <c r="C371" s="79"/>
      <c r="D371" s="79"/>
      <c r="E371" s="79"/>
      <c r="F371" s="79"/>
      <c r="G371" s="79"/>
      <c r="H371" s="79"/>
      <c r="I371" s="61"/>
      <c r="J371" s="60"/>
      <c r="K371" s="61"/>
      <c r="M371" s="77"/>
      <c r="N371" s="74"/>
      <c r="W371" s="76"/>
      <c r="X371" s="77"/>
    </row>
    <row r="372" spans="2:24" s="75" customFormat="1" x14ac:dyDescent="0.25">
      <c r="B372" s="79"/>
      <c r="C372" s="79"/>
      <c r="D372" s="79"/>
      <c r="E372" s="79"/>
      <c r="F372" s="79"/>
      <c r="G372" s="79"/>
      <c r="H372" s="79"/>
      <c r="I372" s="61"/>
      <c r="J372" s="60"/>
      <c r="K372" s="61"/>
      <c r="M372" s="77"/>
      <c r="N372" s="74"/>
      <c r="W372" s="76"/>
      <c r="X372" s="77"/>
    </row>
    <row r="373" spans="2:24" s="75" customFormat="1" x14ac:dyDescent="0.25">
      <c r="B373" s="79"/>
      <c r="C373" s="79"/>
      <c r="D373" s="79"/>
      <c r="E373" s="79"/>
      <c r="F373" s="79"/>
      <c r="G373" s="79"/>
      <c r="H373" s="79"/>
      <c r="I373" s="61"/>
      <c r="J373" s="60"/>
      <c r="K373" s="61"/>
      <c r="M373" s="77"/>
      <c r="N373" s="74"/>
      <c r="W373" s="76"/>
      <c r="X373" s="77"/>
    </row>
    <row r="374" spans="2:24" s="75" customFormat="1" x14ac:dyDescent="0.25">
      <c r="B374" s="79"/>
      <c r="C374" s="79"/>
      <c r="D374" s="79"/>
      <c r="E374" s="79"/>
      <c r="F374" s="79"/>
      <c r="G374" s="79"/>
      <c r="H374" s="79"/>
      <c r="I374" s="61"/>
      <c r="J374" s="60"/>
      <c r="K374" s="61"/>
      <c r="M374" s="77"/>
      <c r="N374" s="74"/>
      <c r="W374" s="76"/>
      <c r="X374" s="77"/>
    </row>
    <row r="375" spans="2:24" s="75" customFormat="1" x14ac:dyDescent="0.25">
      <c r="B375" s="79"/>
      <c r="C375" s="79"/>
      <c r="D375" s="79"/>
      <c r="E375" s="79"/>
      <c r="F375" s="79"/>
      <c r="G375" s="79"/>
      <c r="H375" s="79"/>
      <c r="I375" s="61"/>
      <c r="J375" s="60"/>
      <c r="K375" s="61"/>
      <c r="M375" s="77"/>
      <c r="N375" s="74"/>
      <c r="W375" s="76"/>
      <c r="X375" s="77"/>
    </row>
    <row r="376" spans="2:24" s="75" customFormat="1" x14ac:dyDescent="0.25">
      <c r="B376" s="79"/>
      <c r="C376" s="79"/>
      <c r="D376" s="79"/>
      <c r="E376" s="79"/>
      <c r="F376" s="79"/>
      <c r="G376" s="79"/>
      <c r="H376" s="79"/>
      <c r="I376" s="61"/>
      <c r="J376" s="60"/>
      <c r="K376" s="61"/>
      <c r="M376" s="77"/>
      <c r="N376" s="74"/>
      <c r="W376" s="76"/>
      <c r="X376" s="77"/>
    </row>
    <row r="377" spans="2:24" s="75" customFormat="1" x14ac:dyDescent="0.25">
      <c r="B377" s="79"/>
      <c r="C377" s="79"/>
      <c r="D377" s="79"/>
      <c r="E377" s="79"/>
      <c r="F377" s="79"/>
      <c r="G377" s="79"/>
      <c r="H377" s="79"/>
      <c r="I377" s="61"/>
      <c r="J377" s="60"/>
      <c r="K377" s="61"/>
      <c r="M377" s="77"/>
      <c r="N377" s="74"/>
      <c r="W377" s="76"/>
      <c r="X377" s="77"/>
    </row>
    <row r="378" spans="2:24" s="75" customFormat="1" x14ac:dyDescent="0.25">
      <c r="B378" s="79"/>
      <c r="C378" s="79"/>
      <c r="D378" s="79"/>
      <c r="E378" s="79"/>
      <c r="F378" s="79"/>
      <c r="G378" s="79"/>
      <c r="H378" s="79"/>
      <c r="I378" s="61"/>
      <c r="J378" s="60"/>
      <c r="K378" s="61"/>
      <c r="M378" s="77"/>
      <c r="N378" s="74"/>
      <c r="W378" s="76"/>
      <c r="X378" s="77"/>
    </row>
    <row r="379" spans="2:24" s="75" customFormat="1" x14ac:dyDescent="0.25">
      <c r="B379" s="79"/>
      <c r="C379" s="79"/>
      <c r="D379" s="79"/>
      <c r="E379" s="79"/>
      <c r="F379" s="79"/>
      <c r="G379" s="79"/>
      <c r="H379" s="79"/>
      <c r="I379" s="61"/>
      <c r="J379" s="60"/>
      <c r="K379" s="61"/>
      <c r="M379" s="77"/>
      <c r="N379" s="74"/>
      <c r="W379" s="76"/>
      <c r="X379" s="77"/>
    </row>
    <row r="380" spans="2:24" s="75" customFormat="1" x14ac:dyDescent="0.25">
      <c r="B380" s="79"/>
      <c r="C380" s="79"/>
      <c r="D380" s="79"/>
      <c r="E380" s="79"/>
      <c r="F380" s="79"/>
      <c r="G380" s="79"/>
      <c r="H380" s="79"/>
      <c r="I380" s="61"/>
      <c r="J380" s="60"/>
      <c r="K380" s="61"/>
      <c r="M380" s="77"/>
      <c r="N380" s="74"/>
      <c r="W380" s="76"/>
      <c r="X380" s="77"/>
    </row>
    <row r="381" spans="2:24" s="75" customFormat="1" x14ac:dyDescent="0.25">
      <c r="B381" s="79"/>
      <c r="C381" s="79"/>
      <c r="D381" s="79"/>
      <c r="E381" s="79"/>
      <c r="F381" s="79"/>
      <c r="G381" s="79"/>
      <c r="H381" s="79"/>
      <c r="I381" s="61"/>
      <c r="J381" s="60"/>
      <c r="K381" s="61"/>
      <c r="M381" s="77"/>
      <c r="N381" s="74"/>
      <c r="W381" s="76"/>
      <c r="X381" s="77"/>
    </row>
    <row r="382" spans="2:24" s="75" customFormat="1" x14ac:dyDescent="0.25">
      <c r="B382" s="79"/>
      <c r="C382" s="79"/>
      <c r="D382" s="79"/>
      <c r="E382" s="79"/>
      <c r="F382" s="79"/>
      <c r="G382" s="79"/>
      <c r="H382" s="79"/>
      <c r="I382" s="61"/>
      <c r="J382" s="60"/>
      <c r="K382" s="61"/>
      <c r="M382" s="77"/>
      <c r="N382" s="74"/>
      <c r="W382" s="76"/>
      <c r="X382" s="77"/>
    </row>
    <row r="383" spans="2:24" s="75" customFormat="1" x14ac:dyDescent="0.25">
      <c r="B383" s="79"/>
      <c r="C383" s="79"/>
      <c r="D383" s="79"/>
      <c r="E383" s="79"/>
      <c r="F383" s="79"/>
      <c r="G383" s="79"/>
      <c r="H383" s="79"/>
      <c r="I383" s="61"/>
      <c r="J383" s="60"/>
      <c r="K383" s="61"/>
      <c r="M383" s="77"/>
      <c r="N383" s="74"/>
      <c r="W383" s="76"/>
      <c r="X383" s="77"/>
    </row>
    <row r="384" spans="2:24" s="75" customFormat="1" x14ac:dyDescent="0.25">
      <c r="B384" s="79"/>
      <c r="C384" s="79"/>
      <c r="D384" s="79"/>
      <c r="E384" s="79"/>
      <c r="F384" s="79"/>
      <c r="G384" s="79"/>
      <c r="H384" s="79"/>
      <c r="I384" s="61"/>
      <c r="J384" s="60"/>
      <c r="K384" s="61"/>
      <c r="M384" s="77"/>
      <c r="N384" s="74"/>
      <c r="W384" s="76"/>
      <c r="X384" s="77"/>
    </row>
    <row r="385" spans="2:24" s="75" customFormat="1" x14ac:dyDescent="0.25">
      <c r="B385" s="79"/>
      <c r="C385" s="79"/>
      <c r="D385" s="79"/>
      <c r="E385" s="79"/>
      <c r="F385" s="79"/>
      <c r="G385" s="79"/>
      <c r="H385" s="79"/>
      <c r="I385" s="61"/>
      <c r="J385" s="60"/>
      <c r="K385" s="61"/>
      <c r="M385" s="77"/>
      <c r="N385" s="74"/>
      <c r="W385" s="76"/>
      <c r="X385" s="77"/>
    </row>
    <row r="386" spans="2:24" s="75" customFormat="1" x14ac:dyDescent="0.25">
      <c r="B386" s="79"/>
      <c r="C386" s="79"/>
      <c r="D386" s="79"/>
      <c r="E386" s="79"/>
      <c r="F386" s="79"/>
      <c r="G386" s="79"/>
      <c r="H386" s="79"/>
      <c r="I386" s="61"/>
      <c r="J386" s="60"/>
      <c r="K386" s="61"/>
      <c r="M386" s="77"/>
      <c r="N386" s="74"/>
      <c r="W386" s="76"/>
      <c r="X386" s="77"/>
    </row>
    <row r="387" spans="2:24" s="75" customFormat="1" x14ac:dyDescent="0.25">
      <c r="B387" s="79"/>
      <c r="C387" s="79"/>
      <c r="D387" s="79"/>
      <c r="E387" s="79"/>
      <c r="F387" s="79"/>
      <c r="G387" s="79"/>
      <c r="H387" s="79"/>
      <c r="I387" s="61"/>
      <c r="J387" s="60"/>
      <c r="K387" s="61"/>
      <c r="M387" s="77"/>
      <c r="N387" s="74"/>
      <c r="W387" s="76"/>
      <c r="X387" s="77"/>
    </row>
    <row r="388" spans="2:24" s="75" customFormat="1" x14ac:dyDescent="0.25">
      <c r="B388" s="79"/>
      <c r="C388" s="79"/>
      <c r="D388" s="79"/>
      <c r="E388" s="79"/>
      <c r="F388" s="79"/>
      <c r="G388" s="79"/>
      <c r="H388" s="79"/>
      <c r="I388" s="61"/>
      <c r="J388" s="60"/>
      <c r="K388" s="61"/>
      <c r="M388" s="77"/>
      <c r="N388" s="74"/>
      <c r="W388" s="76"/>
      <c r="X388" s="77"/>
    </row>
    <row r="389" spans="2:24" s="75" customFormat="1" x14ac:dyDescent="0.25">
      <c r="B389" s="79"/>
      <c r="C389" s="79"/>
      <c r="D389" s="79"/>
      <c r="E389" s="79"/>
      <c r="F389" s="79"/>
      <c r="G389" s="79"/>
      <c r="H389" s="79"/>
      <c r="I389" s="61"/>
      <c r="J389" s="60"/>
      <c r="K389" s="61"/>
      <c r="M389" s="77"/>
      <c r="N389" s="74"/>
      <c r="W389" s="76"/>
      <c r="X389" s="77"/>
    </row>
    <row r="390" spans="2:24" s="75" customFormat="1" x14ac:dyDescent="0.25">
      <c r="B390" s="79"/>
      <c r="C390" s="79"/>
      <c r="D390" s="79"/>
      <c r="E390" s="79"/>
      <c r="F390" s="79"/>
      <c r="G390" s="79"/>
      <c r="H390" s="79"/>
      <c r="I390" s="61"/>
      <c r="J390" s="60"/>
      <c r="K390" s="61"/>
      <c r="M390" s="77"/>
      <c r="N390" s="74"/>
      <c r="W390" s="76"/>
      <c r="X390" s="77"/>
    </row>
    <row r="391" spans="2:24" s="75" customFormat="1" x14ac:dyDescent="0.25">
      <c r="B391" s="79"/>
      <c r="C391" s="79"/>
      <c r="D391" s="79"/>
      <c r="E391" s="79"/>
      <c r="F391" s="79"/>
      <c r="G391" s="79"/>
      <c r="H391" s="79"/>
      <c r="I391" s="61"/>
      <c r="J391" s="60"/>
      <c r="K391" s="61"/>
      <c r="M391" s="77"/>
      <c r="N391" s="74"/>
      <c r="W391" s="76"/>
      <c r="X391" s="77"/>
    </row>
    <row r="392" spans="2:24" s="75" customFormat="1" x14ac:dyDescent="0.25">
      <c r="B392" s="79"/>
      <c r="C392" s="79"/>
      <c r="D392" s="79"/>
      <c r="E392" s="79"/>
      <c r="F392" s="79"/>
      <c r="G392" s="79"/>
      <c r="H392" s="79"/>
      <c r="I392" s="61"/>
      <c r="J392" s="60"/>
      <c r="K392" s="61"/>
      <c r="M392" s="77"/>
      <c r="N392" s="74"/>
      <c r="W392" s="76"/>
      <c r="X392" s="77"/>
    </row>
    <row r="393" spans="2:24" s="75" customFormat="1" x14ac:dyDescent="0.25">
      <c r="B393" s="79"/>
      <c r="C393" s="79"/>
      <c r="D393" s="79"/>
      <c r="E393" s="79"/>
      <c r="F393" s="79"/>
      <c r="G393" s="79"/>
      <c r="H393" s="79"/>
      <c r="I393" s="61"/>
      <c r="J393" s="60"/>
      <c r="K393" s="61"/>
      <c r="M393" s="77"/>
      <c r="N393" s="74"/>
      <c r="W393" s="76"/>
      <c r="X393" s="77"/>
    </row>
    <row r="394" spans="2:24" s="75" customFormat="1" x14ac:dyDescent="0.25">
      <c r="B394" s="79"/>
      <c r="C394" s="79"/>
      <c r="D394" s="79"/>
      <c r="E394" s="79"/>
      <c r="F394" s="79"/>
      <c r="G394" s="79"/>
      <c r="H394" s="79"/>
      <c r="I394" s="61"/>
      <c r="J394" s="60"/>
      <c r="K394" s="61"/>
      <c r="M394" s="77"/>
      <c r="N394" s="74"/>
      <c r="W394" s="76"/>
      <c r="X394" s="77"/>
    </row>
    <row r="395" spans="2:24" s="75" customFormat="1" x14ac:dyDescent="0.25">
      <c r="B395" s="79"/>
      <c r="C395" s="79"/>
      <c r="D395" s="79"/>
      <c r="E395" s="79"/>
      <c r="F395" s="79"/>
      <c r="G395" s="79"/>
      <c r="H395" s="79"/>
      <c r="I395" s="61"/>
      <c r="J395" s="60"/>
      <c r="K395" s="61"/>
      <c r="M395" s="77"/>
      <c r="N395" s="74"/>
      <c r="W395" s="76"/>
      <c r="X395" s="77"/>
    </row>
    <row r="396" spans="2:24" s="75" customFormat="1" x14ac:dyDescent="0.25">
      <c r="B396" s="79"/>
      <c r="C396" s="79"/>
      <c r="D396" s="79"/>
      <c r="E396" s="79"/>
      <c r="F396" s="79"/>
      <c r="G396" s="79"/>
      <c r="H396" s="79"/>
      <c r="I396" s="61"/>
      <c r="J396" s="60"/>
      <c r="K396" s="61"/>
      <c r="M396" s="77"/>
      <c r="N396" s="74"/>
      <c r="W396" s="76"/>
      <c r="X396" s="77"/>
    </row>
    <row r="397" spans="2:24" s="75" customFormat="1" x14ac:dyDescent="0.25">
      <c r="B397" s="79"/>
      <c r="C397" s="79"/>
      <c r="D397" s="79"/>
      <c r="E397" s="79"/>
      <c r="F397" s="79"/>
      <c r="G397" s="79"/>
      <c r="H397" s="79"/>
      <c r="I397" s="61"/>
      <c r="J397" s="60"/>
      <c r="K397" s="61"/>
      <c r="M397" s="77"/>
      <c r="N397" s="74"/>
      <c r="W397" s="76"/>
      <c r="X397" s="77"/>
    </row>
    <row r="398" spans="2:24" s="75" customFormat="1" x14ac:dyDescent="0.25">
      <c r="B398" s="79"/>
      <c r="C398" s="79"/>
      <c r="D398" s="79"/>
      <c r="E398" s="79"/>
      <c r="F398" s="79"/>
      <c r="G398" s="79"/>
      <c r="H398" s="79"/>
      <c r="I398" s="61"/>
      <c r="J398" s="60"/>
      <c r="K398" s="61"/>
      <c r="M398" s="77"/>
      <c r="N398" s="74"/>
      <c r="W398" s="76"/>
      <c r="X398" s="77"/>
    </row>
    <row r="399" spans="2:24" s="75" customFormat="1" x14ac:dyDescent="0.25">
      <c r="B399" s="79"/>
      <c r="C399" s="79"/>
      <c r="D399" s="79"/>
      <c r="E399" s="79"/>
      <c r="F399" s="79"/>
      <c r="G399" s="79"/>
      <c r="H399" s="79"/>
      <c r="I399" s="61"/>
      <c r="J399" s="60"/>
      <c r="K399" s="61"/>
      <c r="M399" s="77"/>
      <c r="N399" s="74"/>
      <c r="W399" s="76"/>
      <c r="X399" s="77"/>
    </row>
    <row r="400" spans="2:24" s="75" customFormat="1" x14ac:dyDescent="0.25">
      <c r="B400" s="79"/>
      <c r="C400" s="79"/>
      <c r="D400" s="79"/>
      <c r="E400" s="79"/>
      <c r="F400" s="79"/>
      <c r="G400" s="79"/>
      <c r="H400" s="79"/>
      <c r="I400" s="61"/>
      <c r="J400" s="60"/>
      <c r="K400" s="61"/>
      <c r="M400" s="77"/>
      <c r="N400" s="74"/>
      <c r="W400" s="76"/>
      <c r="X400" s="77"/>
    </row>
    <row r="401" spans="2:24" s="75" customFormat="1" x14ac:dyDescent="0.25">
      <c r="B401" s="79"/>
      <c r="C401" s="79"/>
      <c r="D401" s="79"/>
      <c r="E401" s="79"/>
      <c r="F401" s="79"/>
      <c r="G401" s="79"/>
      <c r="H401" s="79"/>
      <c r="I401" s="61"/>
      <c r="J401" s="60"/>
      <c r="K401" s="61"/>
      <c r="M401" s="77"/>
      <c r="N401" s="74"/>
      <c r="W401" s="76"/>
      <c r="X401" s="77"/>
    </row>
    <row r="402" spans="2:24" s="75" customFormat="1" x14ac:dyDescent="0.25">
      <c r="B402" s="79"/>
      <c r="C402" s="79"/>
      <c r="D402" s="79"/>
      <c r="E402" s="79"/>
      <c r="F402" s="79"/>
      <c r="G402" s="79"/>
      <c r="H402" s="79"/>
      <c r="I402" s="61"/>
      <c r="J402" s="60"/>
      <c r="K402" s="61"/>
      <c r="M402" s="77"/>
      <c r="N402" s="74"/>
      <c r="W402" s="76"/>
      <c r="X402" s="77"/>
    </row>
    <row r="403" spans="2:24" s="75" customFormat="1" x14ac:dyDescent="0.25">
      <c r="B403" s="79"/>
      <c r="C403" s="79"/>
      <c r="D403" s="79"/>
      <c r="E403" s="79"/>
      <c r="F403" s="79"/>
      <c r="G403" s="79"/>
      <c r="H403" s="79"/>
      <c r="I403" s="61"/>
      <c r="J403" s="60"/>
      <c r="K403" s="61"/>
      <c r="M403" s="77"/>
      <c r="N403" s="74"/>
      <c r="W403" s="76"/>
      <c r="X403" s="77"/>
    </row>
    <row r="404" spans="2:24" s="75" customFormat="1" x14ac:dyDescent="0.25">
      <c r="B404" s="79"/>
      <c r="C404" s="79"/>
      <c r="D404" s="79"/>
      <c r="E404" s="79"/>
      <c r="F404" s="79"/>
      <c r="G404" s="79"/>
      <c r="H404" s="79"/>
      <c r="I404" s="61"/>
      <c r="J404" s="60"/>
      <c r="K404" s="61"/>
      <c r="M404" s="77"/>
      <c r="N404" s="74"/>
      <c r="W404" s="76"/>
      <c r="X404" s="77"/>
    </row>
    <row r="405" spans="2:24" s="75" customFormat="1" x14ac:dyDescent="0.25">
      <c r="B405" s="79"/>
      <c r="C405" s="79"/>
      <c r="D405" s="79"/>
      <c r="E405" s="79"/>
      <c r="F405" s="79"/>
      <c r="G405" s="79"/>
      <c r="H405" s="79"/>
      <c r="I405" s="61"/>
      <c r="J405" s="60"/>
      <c r="K405" s="61"/>
      <c r="M405" s="77"/>
      <c r="N405" s="74"/>
      <c r="W405" s="76"/>
      <c r="X405" s="77"/>
    </row>
    <row r="406" spans="2:24" s="75" customFormat="1" x14ac:dyDescent="0.25">
      <c r="B406" s="79"/>
      <c r="C406" s="79"/>
      <c r="D406" s="79"/>
      <c r="E406" s="79"/>
      <c r="F406" s="79"/>
      <c r="G406" s="79"/>
      <c r="H406" s="79"/>
      <c r="I406" s="61"/>
      <c r="J406" s="60"/>
      <c r="K406" s="61"/>
      <c r="M406" s="77"/>
      <c r="N406" s="74"/>
      <c r="W406" s="76"/>
      <c r="X406" s="77"/>
    </row>
    <row r="407" spans="2:24" s="75" customFormat="1" x14ac:dyDescent="0.25">
      <c r="B407" s="79"/>
      <c r="C407" s="79"/>
      <c r="D407" s="79"/>
      <c r="E407" s="79"/>
      <c r="F407" s="79"/>
      <c r="G407" s="79"/>
      <c r="H407" s="79"/>
      <c r="I407" s="61"/>
      <c r="J407" s="60"/>
      <c r="K407" s="61"/>
      <c r="M407" s="77"/>
      <c r="N407" s="74"/>
      <c r="W407" s="76"/>
      <c r="X407" s="77"/>
    </row>
    <row r="408" spans="2:24" s="75" customFormat="1" x14ac:dyDescent="0.25">
      <c r="B408" s="79"/>
      <c r="C408" s="79"/>
      <c r="D408" s="79"/>
      <c r="E408" s="79"/>
      <c r="F408" s="79"/>
      <c r="G408" s="79"/>
      <c r="H408" s="79"/>
      <c r="I408" s="61"/>
      <c r="J408" s="60"/>
      <c r="K408" s="61"/>
      <c r="M408" s="77"/>
      <c r="N408" s="74"/>
      <c r="W408" s="76"/>
      <c r="X408" s="77"/>
    </row>
    <row r="409" spans="2:24" s="75" customFormat="1" x14ac:dyDescent="0.25">
      <c r="B409" s="79"/>
      <c r="C409" s="79"/>
      <c r="D409" s="79"/>
      <c r="E409" s="79"/>
      <c r="F409" s="79"/>
      <c r="G409" s="79"/>
      <c r="H409" s="79"/>
      <c r="I409" s="61"/>
      <c r="J409" s="60"/>
      <c r="K409" s="61"/>
      <c r="M409" s="77"/>
      <c r="N409" s="74"/>
      <c r="W409" s="76"/>
      <c r="X409" s="77"/>
    </row>
    <row r="410" spans="2:24" s="75" customFormat="1" x14ac:dyDescent="0.25">
      <c r="B410" s="79"/>
      <c r="C410" s="79"/>
      <c r="D410" s="79"/>
      <c r="E410" s="79"/>
      <c r="F410" s="79"/>
      <c r="G410" s="79"/>
      <c r="H410" s="79"/>
      <c r="I410" s="61"/>
      <c r="J410" s="60"/>
      <c r="K410" s="61"/>
      <c r="M410" s="77"/>
      <c r="N410" s="74"/>
      <c r="W410" s="76"/>
      <c r="X410" s="77"/>
    </row>
    <row r="411" spans="2:24" s="75" customFormat="1" x14ac:dyDescent="0.25">
      <c r="B411" s="79"/>
      <c r="C411" s="79"/>
      <c r="D411" s="79"/>
      <c r="E411" s="79"/>
      <c r="F411" s="79"/>
      <c r="G411" s="79"/>
      <c r="H411" s="79"/>
      <c r="I411" s="61"/>
      <c r="J411" s="60"/>
      <c r="K411" s="61"/>
      <c r="M411" s="77"/>
      <c r="N411" s="74"/>
      <c r="W411" s="76"/>
      <c r="X411" s="77"/>
    </row>
    <row r="412" spans="2:24" s="75" customFormat="1" x14ac:dyDescent="0.25">
      <c r="B412" s="79"/>
      <c r="C412" s="79"/>
      <c r="D412" s="79"/>
      <c r="E412" s="79"/>
      <c r="F412" s="79"/>
      <c r="G412" s="79"/>
      <c r="H412" s="79"/>
      <c r="I412" s="61"/>
      <c r="J412" s="60"/>
      <c r="K412" s="61"/>
      <c r="M412" s="77"/>
      <c r="N412" s="74"/>
      <c r="W412" s="76"/>
      <c r="X412" s="77"/>
    </row>
    <row r="413" spans="2:24" s="75" customFormat="1" x14ac:dyDescent="0.25">
      <c r="B413" s="79"/>
      <c r="C413" s="79"/>
      <c r="D413" s="79"/>
      <c r="E413" s="79"/>
      <c r="F413" s="79"/>
      <c r="G413" s="79"/>
      <c r="H413" s="79"/>
      <c r="I413" s="61"/>
      <c r="J413" s="60"/>
      <c r="K413" s="61"/>
      <c r="M413" s="77"/>
      <c r="N413" s="74"/>
      <c r="W413" s="76"/>
      <c r="X413" s="77"/>
    </row>
    <row r="414" spans="2:24" s="75" customFormat="1" x14ac:dyDescent="0.25">
      <c r="B414" s="79"/>
      <c r="C414" s="79"/>
      <c r="D414" s="79"/>
      <c r="E414" s="79"/>
      <c r="F414" s="79"/>
      <c r="G414" s="79"/>
      <c r="H414" s="79"/>
      <c r="I414" s="61"/>
      <c r="J414" s="60"/>
      <c r="K414" s="61"/>
      <c r="M414" s="77"/>
      <c r="N414" s="74"/>
      <c r="W414" s="76"/>
      <c r="X414" s="77"/>
    </row>
    <row r="415" spans="2:24" s="75" customFormat="1" x14ac:dyDescent="0.25">
      <c r="B415" s="79"/>
      <c r="C415" s="79"/>
      <c r="D415" s="79"/>
      <c r="E415" s="79"/>
      <c r="F415" s="79"/>
      <c r="G415" s="79"/>
      <c r="H415" s="79"/>
      <c r="I415" s="61"/>
      <c r="J415" s="60"/>
      <c r="K415" s="61"/>
      <c r="M415" s="77"/>
      <c r="N415" s="74"/>
      <c r="W415" s="76"/>
      <c r="X415" s="77"/>
    </row>
    <row r="416" spans="2:24" s="75" customFormat="1" x14ac:dyDescent="0.25">
      <c r="B416" s="79"/>
      <c r="C416" s="79"/>
      <c r="D416" s="79"/>
      <c r="E416" s="79"/>
      <c r="F416" s="79"/>
      <c r="G416" s="79"/>
      <c r="H416" s="79"/>
      <c r="I416" s="61"/>
      <c r="J416" s="60"/>
      <c r="K416" s="61"/>
      <c r="M416" s="77"/>
      <c r="N416" s="74"/>
      <c r="W416" s="76"/>
      <c r="X416" s="77"/>
    </row>
    <row r="417" spans="2:24" s="75" customFormat="1" x14ac:dyDescent="0.25">
      <c r="B417" s="79"/>
      <c r="C417" s="79"/>
      <c r="D417" s="79"/>
      <c r="E417" s="79"/>
      <c r="F417" s="79"/>
      <c r="G417" s="79"/>
      <c r="H417" s="79"/>
      <c r="I417" s="61"/>
      <c r="J417" s="60"/>
      <c r="K417" s="61"/>
      <c r="M417" s="77"/>
      <c r="N417" s="74"/>
      <c r="W417" s="76"/>
      <c r="X417" s="77"/>
    </row>
    <row r="418" spans="2:24" s="75" customFormat="1" x14ac:dyDescent="0.25">
      <c r="B418" s="79"/>
      <c r="C418" s="79"/>
      <c r="D418" s="79"/>
      <c r="E418" s="79"/>
      <c r="F418" s="79"/>
      <c r="G418" s="79"/>
      <c r="H418" s="79"/>
      <c r="I418" s="61"/>
      <c r="J418" s="60"/>
      <c r="K418" s="61"/>
      <c r="M418" s="77"/>
      <c r="N418" s="74"/>
      <c r="W418" s="76"/>
      <c r="X418" s="77"/>
    </row>
    <row r="419" spans="2:24" s="75" customFormat="1" x14ac:dyDescent="0.25">
      <c r="B419" s="79"/>
      <c r="C419" s="79"/>
      <c r="D419" s="79"/>
      <c r="E419" s="79"/>
      <c r="F419" s="79"/>
      <c r="G419" s="79"/>
      <c r="H419" s="79"/>
      <c r="I419" s="61"/>
      <c r="J419" s="60"/>
      <c r="K419" s="61"/>
      <c r="M419" s="77"/>
      <c r="N419" s="74"/>
      <c r="W419" s="76"/>
      <c r="X419" s="77"/>
    </row>
    <row r="420" spans="2:24" s="75" customFormat="1" x14ac:dyDescent="0.25">
      <c r="B420" s="79"/>
      <c r="C420" s="79"/>
      <c r="D420" s="79"/>
      <c r="E420" s="79"/>
      <c r="F420" s="79"/>
      <c r="G420" s="79"/>
      <c r="H420" s="79"/>
      <c r="I420" s="61"/>
      <c r="J420" s="60"/>
      <c r="K420" s="61"/>
      <c r="M420" s="77"/>
      <c r="N420" s="74"/>
      <c r="W420" s="76"/>
      <c r="X420" s="77"/>
    </row>
    <row r="421" spans="2:24" s="75" customFormat="1" x14ac:dyDescent="0.25">
      <c r="B421" s="79"/>
      <c r="C421" s="79"/>
      <c r="D421" s="79"/>
      <c r="E421" s="79"/>
      <c r="F421" s="79"/>
      <c r="G421" s="79"/>
      <c r="H421" s="79"/>
      <c r="I421" s="61"/>
      <c r="J421" s="60"/>
      <c r="K421" s="61"/>
      <c r="M421" s="77"/>
      <c r="N421" s="74"/>
      <c r="W421" s="76"/>
      <c r="X421" s="77"/>
    </row>
    <row r="422" spans="2:24" s="75" customFormat="1" x14ac:dyDescent="0.25">
      <c r="B422" s="79"/>
      <c r="C422" s="79"/>
      <c r="D422" s="79"/>
      <c r="E422" s="79"/>
      <c r="F422" s="79"/>
      <c r="G422" s="79"/>
      <c r="H422" s="79"/>
      <c r="I422" s="61"/>
      <c r="J422" s="60"/>
      <c r="K422" s="61"/>
      <c r="M422" s="77"/>
      <c r="N422" s="74"/>
      <c r="W422" s="76"/>
      <c r="X422" s="77"/>
    </row>
    <row r="423" spans="2:24" s="75" customFormat="1" x14ac:dyDescent="0.25">
      <c r="B423" s="79"/>
      <c r="C423" s="79"/>
      <c r="D423" s="79"/>
      <c r="E423" s="79"/>
      <c r="F423" s="79"/>
      <c r="G423" s="79"/>
      <c r="H423" s="79"/>
      <c r="I423" s="61"/>
      <c r="J423" s="60"/>
      <c r="K423" s="61"/>
      <c r="M423" s="77"/>
      <c r="N423" s="74"/>
      <c r="W423" s="76"/>
      <c r="X423" s="77"/>
    </row>
    <row r="424" spans="2:24" s="75" customFormat="1" x14ac:dyDescent="0.25">
      <c r="B424" s="79"/>
      <c r="C424" s="79"/>
      <c r="D424" s="79"/>
      <c r="E424" s="79"/>
      <c r="F424" s="79"/>
      <c r="G424" s="79"/>
      <c r="H424" s="79"/>
      <c r="I424" s="61"/>
      <c r="J424" s="60"/>
      <c r="K424" s="61"/>
      <c r="M424" s="77"/>
      <c r="N424" s="74"/>
      <c r="W424" s="76"/>
      <c r="X424" s="77"/>
    </row>
    <row r="425" spans="2:24" s="75" customFormat="1" x14ac:dyDescent="0.25">
      <c r="B425" s="79"/>
      <c r="C425" s="79"/>
      <c r="D425" s="79"/>
      <c r="E425" s="79"/>
      <c r="F425" s="79"/>
      <c r="G425" s="79"/>
      <c r="H425" s="79"/>
      <c r="I425" s="61"/>
      <c r="J425" s="60"/>
      <c r="K425" s="61"/>
      <c r="M425" s="77"/>
      <c r="N425" s="74"/>
      <c r="W425" s="76"/>
      <c r="X425" s="77"/>
    </row>
    <row r="426" spans="2:24" s="75" customFormat="1" x14ac:dyDescent="0.25">
      <c r="B426" s="79"/>
      <c r="C426" s="79"/>
      <c r="D426" s="79"/>
      <c r="E426" s="79"/>
      <c r="F426" s="79"/>
      <c r="G426" s="79"/>
      <c r="H426" s="79"/>
      <c r="I426" s="61"/>
      <c r="J426" s="60"/>
      <c r="K426" s="61"/>
      <c r="M426" s="77"/>
      <c r="N426" s="74"/>
      <c r="W426" s="76"/>
      <c r="X426" s="77"/>
    </row>
    <row r="427" spans="2:24" s="75" customFormat="1" x14ac:dyDescent="0.25">
      <c r="B427" s="79"/>
      <c r="C427" s="79"/>
      <c r="D427" s="79"/>
      <c r="E427" s="79"/>
      <c r="F427" s="79"/>
      <c r="G427" s="79"/>
      <c r="H427" s="79"/>
      <c r="I427" s="61"/>
      <c r="J427" s="60"/>
      <c r="K427" s="61"/>
      <c r="M427" s="77"/>
      <c r="N427" s="74"/>
      <c r="W427" s="76"/>
      <c r="X427" s="77"/>
    </row>
    <row r="428" spans="2:24" s="75" customFormat="1" x14ac:dyDescent="0.25">
      <c r="B428" s="79"/>
      <c r="C428" s="79"/>
      <c r="D428" s="79"/>
      <c r="E428" s="79"/>
      <c r="F428" s="79"/>
      <c r="G428" s="79"/>
      <c r="H428" s="79"/>
      <c r="I428" s="61"/>
      <c r="J428" s="60"/>
      <c r="K428" s="61"/>
      <c r="M428" s="77"/>
      <c r="N428" s="74"/>
      <c r="W428" s="76"/>
      <c r="X428" s="77"/>
    </row>
    <row r="429" spans="2:24" s="75" customFormat="1" x14ac:dyDescent="0.25">
      <c r="B429" s="79"/>
      <c r="C429" s="79"/>
      <c r="D429" s="79"/>
      <c r="E429" s="79"/>
      <c r="F429" s="79"/>
      <c r="G429" s="79"/>
      <c r="H429" s="79"/>
      <c r="I429" s="61"/>
      <c r="J429" s="60"/>
      <c r="K429" s="61"/>
      <c r="M429" s="77"/>
      <c r="N429" s="74"/>
      <c r="W429" s="76"/>
      <c r="X429" s="77"/>
    </row>
    <row r="430" spans="2:24" s="75" customFormat="1" x14ac:dyDescent="0.25">
      <c r="B430" s="79"/>
      <c r="C430" s="79"/>
      <c r="D430" s="79"/>
      <c r="E430" s="79"/>
      <c r="F430" s="79"/>
      <c r="G430" s="79"/>
      <c r="H430" s="79"/>
      <c r="I430" s="61"/>
      <c r="J430" s="60"/>
      <c r="K430" s="61"/>
      <c r="M430" s="77"/>
      <c r="N430" s="74"/>
      <c r="W430" s="76"/>
      <c r="X430" s="77"/>
    </row>
    <row r="431" spans="2:24" s="75" customFormat="1" x14ac:dyDescent="0.25">
      <c r="B431" s="79"/>
      <c r="C431" s="79"/>
      <c r="D431" s="79"/>
      <c r="E431" s="79"/>
      <c r="F431" s="79"/>
      <c r="G431" s="79"/>
      <c r="H431" s="79"/>
      <c r="I431" s="61"/>
      <c r="J431" s="60"/>
      <c r="K431" s="61"/>
      <c r="M431" s="77"/>
      <c r="N431" s="74"/>
      <c r="W431" s="76"/>
      <c r="X431" s="77"/>
    </row>
    <row r="432" spans="2:24" s="75" customFormat="1" x14ac:dyDescent="0.25">
      <c r="B432" s="79"/>
      <c r="C432" s="79"/>
      <c r="D432" s="79"/>
      <c r="E432" s="79"/>
      <c r="F432" s="79"/>
      <c r="G432" s="79"/>
      <c r="H432" s="79"/>
      <c r="I432" s="61"/>
      <c r="J432" s="60"/>
      <c r="K432" s="61"/>
      <c r="M432" s="77"/>
      <c r="N432" s="74"/>
      <c r="W432" s="76"/>
      <c r="X432" s="77"/>
    </row>
    <row r="433" spans="2:24" s="75" customFormat="1" x14ac:dyDescent="0.25">
      <c r="B433" s="79"/>
      <c r="C433" s="79"/>
      <c r="D433" s="79"/>
      <c r="E433" s="79"/>
      <c r="F433" s="79"/>
      <c r="G433" s="79"/>
      <c r="H433" s="79"/>
      <c r="I433" s="61"/>
      <c r="J433" s="60"/>
      <c r="K433" s="61"/>
      <c r="M433" s="77"/>
      <c r="N433" s="74"/>
      <c r="W433" s="76"/>
      <c r="X433" s="77"/>
    </row>
    <row r="434" spans="2:24" s="75" customFormat="1" x14ac:dyDescent="0.25">
      <c r="B434" s="79"/>
      <c r="C434" s="79"/>
      <c r="D434" s="79"/>
      <c r="E434" s="79"/>
      <c r="F434" s="79"/>
      <c r="G434" s="79"/>
      <c r="H434" s="79"/>
      <c r="I434" s="61"/>
      <c r="J434" s="60"/>
      <c r="K434" s="61"/>
      <c r="M434" s="77"/>
      <c r="N434" s="74"/>
      <c r="W434" s="76"/>
      <c r="X434" s="77"/>
    </row>
    <row r="435" spans="2:24" s="75" customFormat="1" x14ac:dyDescent="0.25">
      <c r="B435" s="79"/>
      <c r="C435" s="79"/>
      <c r="D435" s="79"/>
      <c r="E435" s="79"/>
      <c r="F435" s="79"/>
      <c r="G435" s="79"/>
      <c r="H435" s="79"/>
      <c r="I435" s="61"/>
      <c r="J435" s="60"/>
      <c r="K435" s="61"/>
      <c r="M435" s="77"/>
      <c r="N435" s="74"/>
      <c r="W435" s="76"/>
      <c r="X435" s="77"/>
    </row>
    <row r="436" spans="2:24" s="75" customFormat="1" x14ac:dyDescent="0.25">
      <c r="B436" s="79"/>
      <c r="C436" s="79"/>
      <c r="D436" s="79"/>
      <c r="E436" s="79"/>
      <c r="F436" s="79"/>
      <c r="G436" s="79"/>
      <c r="H436" s="79"/>
      <c r="I436" s="61"/>
      <c r="J436" s="60"/>
      <c r="K436" s="61"/>
      <c r="M436" s="77"/>
      <c r="N436" s="74"/>
      <c r="W436" s="76"/>
      <c r="X436" s="77"/>
    </row>
    <row r="437" spans="2:24" s="75" customFormat="1" x14ac:dyDescent="0.25">
      <c r="B437" s="79"/>
      <c r="C437" s="79"/>
      <c r="D437" s="79"/>
      <c r="E437" s="79"/>
      <c r="F437" s="79"/>
      <c r="G437" s="79"/>
      <c r="H437" s="79"/>
      <c r="I437" s="61"/>
      <c r="J437" s="60"/>
      <c r="K437" s="61"/>
      <c r="M437" s="77"/>
      <c r="N437" s="74"/>
      <c r="W437" s="76"/>
      <c r="X437" s="77"/>
    </row>
    <row r="438" spans="2:24" s="75" customFormat="1" x14ac:dyDescent="0.25">
      <c r="B438" s="79"/>
      <c r="C438" s="79"/>
      <c r="D438" s="79"/>
      <c r="E438" s="79"/>
      <c r="F438" s="79"/>
      <c r="G438" s="79"/>
      <c r="H438" s="79"/>
      <c r="I438" s="61"/>
      <c r="J438" s="60"/>
      <c r="K438" s="61"/>
      <c r="M438" s="77"/>
      <c r="N438" s="74"/>
      <c r="W438" s="76"/>
      <c r="X438" s="77"/>
    </row>
    <row r="439" spans="2:24" s="75" customFormat="1" x14ac:dyDescent="0.25">
      <c r="B439" s="79"/>
      <c r="C439" s="79"/>
      <c r="D439" s="79"/>
      <c r="E439" s="79"/>
      <c r="F439" s="79"/>
      <c r="G439" s="79"/>
      <c r="H439" s="79"/>
      <c r="I439" s="61"/>
      <c r="J439" s="60"/>
      <c r="K439" s="61"/>
      <c r="M439" s="77"/>
      <c r="N439" s="74"/>
      <c r="W439" s="76"/>
      <c r="X439" s="77"/>
    </row>
    <row r="440" spans="2:24" s="75" customFormat="1" x14ac:dyDescent="0.25">
      <c r="B440" s="79"/>
      <c r="C440" s="79"/>
      <c r="D440" s="79"/>
      <c r="E440" s="79"/>
      <c r="F440" s="79"/>
      <c r="G440" s="79"/>
      <c r="H440" s="79"/>
      <c r="I440" s="61"/>
      <c r="J440" s="60"/>
      <c r="K440" s="61"/>
      <c r="M440" s="77"/>
      <c r="N440" s="74"/>
      <c r="W440" s="76"/>
      <c r="X440" s="77"/>
    </row>
    <row r="441" spans="2:24" s="75" customFormat="1" x14ac:dyDescent="0.25">
      <c r="B441" s="79"/>
      <c r="C441" s="79"/>
      <c r="D441" s="79"/>
      <c r="E441" s="79"/>
      <c r="F441" s="79"/>
      <c r="G441" s="79"/>
      <c r="H441" s="79"/>
      <c r="I441" s="61"/>
      <c r="J441" s="60"/>
      <c r="K441" s="61"/>
      <c r="M441" s="77"/>
      <c r="N441" s="74"/>
      <c r="W441" s="76"/>
      <c r="X441" s="77"/>
    </row>
    <row r="442" spans="2:24" s="75" customFormat="1" x14ac:dyDescent="0.25">
      <c r="B442" s="79"/>
      <c r="C442" s="79"/>
      <c r="D442" s="79"/>
      <c r="E442" s="79"/>
      <c r="F442" s="79"/>
      <c r="G442" s="79"/>
      <c r="H442" s="79"/>
      <c r="I442" s="61"/>
      <c r="J442" s="60"/>
      <c r="K442" s="61"/>
      <c r="M442" s="77"/>
      <c r="N442" s="74"/>
      <c r="W442" s="76"/>
      <c r="X442" s="77"/>
    </row>
    <row r="443" spans="2:24" s="75" customFormat="1" x14ac:dyDescent="0.25">
      <c r="B443" s="79"/>
      <c r="C443" s="79"/>
      <c r="D443" s="79"/>
      <c r="E443" s="79"/>
      <c r="F443" s="79"/>
      <c r="G443" s="79"/>
      <c r="H443" s="79"/>
      <c r="I443" s="61"/>
      <c r="J443" s="60"/>
      <c r="K443" s="61"/>
      <c r="M443" s="77"/>
      <c r="N443" s="74"/>
      <c r="W443" s="76"/>
      <c r="X443" s="77"/>
    </row>
    <row r="444" spans="2:24" s="75" customFormat="1" x14ac:dyDescent="0.25">
      <c r="B444" s="79"/>
      <c r="C444" s="79"/>
      <c r="D444" s="79"/>
      <c r="E444" s="79"/>
      <c r="F444" s="79"/>
      <c r="G444" s="79"/>
      <c r="H444" s="79"/>
      <c r="I444" s="61"/>
      <c r="J444" s="60"/>
      <c r="K444" s="61"/>
      <c r="M444" s="77"/>
      <c r="N444" s="74"/>
      <c r="W444" s="76"/>
      <c r="X444" s="77"/>
    </row>
    <row r="445" spans="2:24" s="75" customFormat="1" x14ac:dyDescent="0.25">
      <c r="B445" s="79"/>
      <c r="C445" s="79"/>
      <c r="D445" s="79"/>
      <c r="E445" s="79"/>
      <c r="F445" s="79"/>
      <c r="G445" s="79"/>
      <c r="H445" s="79"/>
      <c r="I445" s="61"/>
      <c r="J445" s="60"/>
      <c r="K445" s="61"/>
      <c r="M445" s="77"/>
      <c r="N445" s="74"/>
      <c r="W445" s="76"/>
      <c r="X445" s="77"/>
    </row>
    <row r="446" spans="2:24" s="75" customFormat="1" x14ac:dyDescent="0.25">
      <c r="B446" s="79"/>
      <c r="C446" s="79"/>
      <c r="D446" s="79"/>
      <c r="E446" s="79"/>
      <c r="F446" s="79"/>
      <c r="G446" s="79"/>
      <c r="H446" s="79"/>
      <c r="I446" s="61"/>
      <c r="J446" s="60"/>
      <c r="K446" s="61"/>
      <c r="M446" s="77"/>
      <c r="N446" s="74"/>
      <c r="W446" s="76"/>
      <c r="X446" s="77"/>
    </row>
    <row r="447" spans="2:24" s="75" customFormat="1" x14ac:dyDescent="0.25">
      <c r="B447" s="79"/>
      <c r="C447" s="79"/>
      <c r="D447" s="79"/>
      <c r="E447" s="79"/>
      <c r="F447" s="79"/>
      <c r="G447" s="79"/>
      <c r="H447" s="79"/>
      <c r="I447" s="61"/>
      <c r="J447" s="60"/>
      <c r="K447" s="61"/>
      <c r="M447" s="77"/>
      <c r="N447" s="74"/>
      <c r="W447" s="76"/>
      <c r="X447" s="77"/>
    </row>
    <row r="448" spans="2:24" s="75" customFormat="1" x14ac:dyDescent="0.25">
      <c r="B448" s="79"/>
      <c r="C448" s="79"/>
      <c r="D448" s="79"/>
      <c r="E448" s="79"/>
      <c r="F448" s="79"/>
      <c r="G448" s="79"/>
      <c r="H448" s="79"/>
      <c r="I448" s="61"/>
      <c r="J448" s="60"/>
      <c r="K448" s="61"/>
      <c r="M448" s="77"/>
      <c r="N448" s="74"/>
      <c r="W448" s="76"/>
      <c r="X448" s="77"/>
    </row>
  </sheetData>
  <sheetProtection autoFilter="0"/>
  <autoFilter ref="A5:CQ132" xr:uid="{1B79738C-D866-43A0-8501-9D814BB75CD0}"/>
  <mergeCells count="74">
    <mergeCell ref="C1:L1"/>
    <mergeCell ref="AL1:AN2"/>
    <mergeCell ref="AO1:AQ2"/>
    <mergeCell ref="AR1:AT2"/>
    <mergeCell ref="AU1:AU5"/>
    <mergeCell ref="R3:T3"/>
    <mergeCell ref="U3:U4"/>
    <mergeCell ref="W3:AK3"/>
    <mergeCell ref="AL3:AL5"/>
    <mergeCell ref="AR3:AR5"/>
    <mergeCell ref="AM3:AM5"/>
    <mergeCell ref="AN3:AN5"/>
    <mergeCell ref="AO3:AO5"/>
    <mergeCell ref="AP3:AP5"/>
    <mergeCell ref="AQ3:AQ5"/>
    <mergeCell ref="AS3:AS5"/>
    <mergeCell ref="BY1:BY5"/>
    <mergeCell ref="B3:H3"/>
    <mergeCell ref="I3:J3"/>
    <mergeCell ref="K3:L4"/>
    <mergeCell ref="M3:N4"/>
    <mergeCell ref="O3:Q3"/>
    <mergeCell ref="AY1:BA2"/>
    <mergeCell ref="BB1:BD2"/>
    <mergeCell ref="BE1:BE5"/>
    <mergeCell ref="BF1:BH2"/>
    <mergeCell ref="BI1:BK2"/>
    <mergeCell ref="BL1:BN2"/>
    <mergeCell ref="AZ3:AZ5"/>
    <mergeCell ref="BA3:BA5"/>
    <mergeCell ref="BB3:BB5"/>
    <mergeCell ref="BC3:BC5"/>
    <mergeCell ref="BS1:BU2"/>
    <mergeCell ref="BV1:BX2"/>
    <mergeCell ref="AV1:AX2"/>
    <mergeCell ref="BJ3:BJ5"/>
    <mergeCell ref="BD3:BD5"/>
    <mergeCell ref="BF3:BF5"/>
    <mergeCell ref="BG3:BG5"/>
    <mergeCell ref="BH3:BH5"/>
    <mergeCell ref="BI3:BI5"/>
    <mergeCell ref="BT3:BT5"/>
    <mergeCell ref="BU3:BU5"/>
    <mergeCell ref="BV3:BV5"/>
    <mergeCell ref="BW3:BW5"/>
    <mergeCell ref="BK3:BK5"/>
    <mergeCell ref="BL3:BL5"/>
    <mergeCell ref="BM3:BM5"/>
    <mergeCell ref="AT3:AT5"/>
    <mergeCell ref="AV3:AV5"/>
    <mergeCell ref="AW3:AW5"/>
    <mergeCell ref="AX3:AX5"/>
    <mergeCell ref="AY3:AY5"/>
    <mergeCell ref="BN3:BN5"/>
    <mergeCell ref="BP3:BP5"/>
    <mergeCell ref="BQ3:BQ5"/>
    <mergeCell ref="BO1:BO5"/>
    <mergeCell ref="BP1:BR2"/>
    <mergeCell ref="CE3:CE5"/>
    <mergeCell ref="CF3:CF5"/>
    <mergeCell ref="CG3:CG5"/>
    <mergeCell ref="B4:H4"/>
    <mergeCell ref="I4:J4"/>
    <mergeCell ref="O4:Q4"/>
    <mergeCell ref="R4:T4"/>
    <mergeCell ref="W4:AK4"/>
    <mergeCell ref="BX3:BX5"/>
    <mergeCell ref="BZ3:BZ5"/>
    <mergeCell ref="CA3:CA5"/>
    <mergeCell ref="CB3:CB5"/>
    <mergeCell ref="CC3:CC5"/>
    <mergeCell ref="CD3:CD5"/>
    <mergeCell ref="BR3:BR5"/>
    <mergeCell ref="BS3:BS5"/>
  </mergeCells>
  <conditionalFormatting sqref="AL6:AT132">
    <cfRule type="cellIs" dxfId="19" priority="12" operator="between">
      <formula>1</formula>
      <formula>1000</formula>
    </cfRule>
  </conditionalFormatting>
  <conditionalFormatting sqref="AS76:AT77">
    <cfRule type="cellIs" dxfId="18" priority="9" operator="notEqual">
      <formula>""</formula>
    </cfRule>
    <cfRule type="cellIs" priority="10" operator="notEqual">
      <formula>""</formula>
    </cfRule>
  </conditionalFormatting>
  <conditionalFormatting sqref="AV121:BA121 BC121:BD121 AV122:BD132">
    <cfRule type="cellIs" dxfId="17" priority="16" operator="between">
      <formula>1</formula>
      <formula>1000</formula>
    </cfRule>
  </conditionalFormatting>
  <conditionalFormatting sqref="AV6:BD120">
    <cfRule type="cellIs" dxfId="16" priority="8" operator="between">
      <formula>1</formula>
      <formula>1000</formula>
    </cfRule>
  </conditionalFormatting>
  <conditionalFormatting sqref="BC76:BD77">
    <cfRule type="cellIs" dxfId="15" priority="5" operator="notEqual">
      <formula>""</formula>
    </cfRule>
    <cfRule type="cellIs" priority="6" operator="notEqual">
      <formula>""</formula>
    </cfRule>
  </conditionalFormatting>
  <conditionalFormatting sqref="BF6:BN132">
    <cfRule type="cellIs" dxfId="14" priority="1" operator="between">
      <formula>1</formula>
      <formula>1000</formula>
    </cfRule>
  </conditionalFormatting>
  <conditionalFormatting sqref="BP6:BX132">
    <cfRule type="cellIs" dxfId="13" priority="14" operator="between">
      <formula>1</formula>
      <formula>1000</formula>
    </cfRule>
  </conditionalFormatting>
  <dataValidations count="7">
    <dataValidation type="date" allowBlank="1" showInputMessage="1" showErrorMessage="1" sqref="W6:X132" xr:uid="{9DC0B3C3-D474-49D6-88C6-CC3D7064BCE1}">
      <formula1>44927</formula1>
      <formula2>45291</formula2>
    </dataValidation>
    <dataValidation showInputMessage="1" showErrorMessage="1" sqref="N6:O132" xr:uid="{B006CB42-4A1E-4518-814B-6857E6A9D548}"/>
    <dataValidation type="whole" allowBlank="1" showInputMessage="1" showErrorMessage="1" sqref="Y6:AK132" xr:uid="{EFE08224-14E3-4BAF-A893-EB1443E1CD90}">
      <formula1>0</formula1>
      <formula2>38000</formula2>
    </dataValidation>
    <dataValidation type="list" allowBlank="1" showInputMessage="1" showErrorMessage="1" sqref="G6 G8 G11 G13 G16 G18 G20 G23 G27 G31 G36 G41 G44 G46 G50 G60 G62 G65 G71 G81 G90 G92 G94 G96 G98 G100 G102 G105 G107 G109 G115 G119 G121 G124 G126 G129 G131" xr:uid="{C51CCEDC-6D52-4D57-AD24-FFBF40A1099C}">
      <formula1>Eje_articulador</formula1>
    </dataValidation>
    <dataValidation type="whole" allowBlank="1" showInputMessage="1" showErrorMessage="1" sqref="V6 V11 V100 V8 V13 V16 V18 V20 V23 V27 V31 V36 V41 V44 V46 V50 V60 V62 V65 V71 V81 V90 V92 V94 V98 V96 V102 V105 V107 V109 V115 V119 V121 V124 V126 V129 V131" xr:uid="{445B31CC-621B-4807-8200-10B600396ACD}">
      <formula1>0</formula1>
      <formula2>500000000000</formula2>
    </dataValidation>
    <dataValidation type="list" allowBlank="1" showInputMessage="1" showErrorMessage="1" sqref="S105 D6 S6 S8 D8 S11 D11 S13 D13 S16 D16 S18 D18 S20 D20 S23 D23 S27 D27 S31 D31 S36 D36 S41 D41 S44 D44 S46 D46 S50 D50 S60 D60 S62 D62 S65 D65 S71 D71 S81 D81 S90 D90 S92 D92 S94 D94 S96 D96 S98 D98 S100 D100 S102 D102 D105 S107 S109 S115 H131 S124 S126 S129 D131 D107 D109 D115 D119 D121 D124 D126 D129 S121 H6 H8 H11 H13 H16 H18 H20 H23 H27 H31 H36 H41 H44 H46 H50 H60 H62 H65 H71 H81 H90 H92 H94 H96 H98 H100 H102 H105 H107 H109 H115 H119 H121 H124 H126 H129 S119 S131" xr:uid="{3540A0FD-D9C6-47D8-B131-0CEA840EBE40}">
      <formula1>INDIRECT(C6)</formula1>
    </dataValidation>
    <dataValidation type="whole" allowBlank="1" showInputMessage="1" showErrorMessage="1" sqref="I6 I8 I11 I13 I16 I18 I20 I23 I27 I31 I36 I41 I44 I46 I50 I60 I62 I65 I71 I81 I90 I92 I94 I96 I98 I100 I102 I105 I107 I109 I115 I119 I121 I124 I126 I129 I131" xr:uid="{2174D35B-8592-46A8-918B-FBEC6BF467A7}">
      <formula1>0</formula1>
      <formula2>100</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5" operator="containsText" id="{7D5A0194-2CF4-45D8-B4C5-24B020D6C8D0}">
            <xm:f>NOT(ISERROR(SEARCH($V$6,AL6)))</xm:f>
            <xm:f>$V$6</xm:f>
            <x14:dxf>
              <fill>
                <patternFill>
                  <bgColor theme="9" tint="-0.24994659260841701"/>
                </patternFill>
              </fill>
            </x14:dxf>
          </x14:cfRule>
          <xm:sqref>AL6:AT75 AV6:BD75 AL76:AR77 AV76:BB77 AV78:BD120 AL78:AT132 AV121:BA121 BC121:BD121 AV122:BD132</xm:sqref>
        </x14:conditionalFormatting>
        <x14:conditionalFormatting xmlns:xm="http://schemas.microsoft.com/office/excel/2006/main">
          <x14:cfRule type="containsText" priority="11" operator="containsText" id="{F517E535-0B75-4245-BA43-12733AEE9966}">
            <xm:f>NOT(ISERROR(SEARCH($W$8,AS76)))</xm:f>
            <xm:f>$W$8</xm:f>
            <x14:dxf>
              <fill>
                <patternFill>
                  <bgColor theme="9" tint="-0.24994659260841701"/>
                </patternFill>
              </fill>
            </x14:dxf>
          </x14:cfRule>
          <xm:sqref>AS76:AT77</xm:sqref>
        </x14:conditionalFormatting>
        <x14:conditionalFormatting xmlns:xm="http://schemas.microsoft.com/office/excel/2006/main">
          <x14:cfRule type="containsText" priority="7" operator="containsText" id="{7BB717D0-D230-4F4F-BB94-FD73753976A0}">
            <xm:f>NOT(ISERROR(SEARCH($W$8,BC76)))</xm:f>
            <xm:f>$W$8</xm:f>
            <x14:dxf>
              <fill>
                <patternFill>
                  <bgColor theme="9" tint="-0.24994659260841701"/>
                </patternFill>
              </fill>
            </x14:dxf>
          </x14:cfRule>
          <xm:sqref>BC76:BD77</xm:sqref>
        </x14:conditionalFormatting>
        <x14:conditionalFormatting xmlns:xm="http://schemas.microsoft.com/office/excel/2006/main">
          <x14:cfRule type="containsText" priority="2" operator="containsText" id="{71E645D1-0C6B-4E7C-8DBA-29B8D3348664}">
            <xm:f>NOT(ISERROR(SEARCH($V$6,BF6)))</xm:f>
            <xm:f>$V$6</xm:f>
            <x14:dxf>
              <fill>
                <patternFill>
                  <bgColor theme="9" tint="-0.24994659260841701"/>
                </patternFill>
              </fill>
            </x14:dxf>
          </x14:cfRule>
          <xm:sqref>BF6:BN132</xm:sqref>
        </x14:conditionalFormatting>
        <x14:conditionalFormatting xmlns:xm="http://schemas.microsoft.com/office/excel/2006/main">
          <x14:cfRule type="containsText" priority="13" operator="containsText" id="{18D334C2-A417-418D-B29D-6160DB1CEE26}">
            <xm:f>NOT(ISERROR(SEARCH($V$6,BP6)))</xm:f>
            <xm:f>$V$6</xm:f>
            <x14:dxf>
              <fill>
                <patternFill>
                  <bgColor theme="9" tint="-0.24994659260841701"/>
                </patternFill>
              </fill>
            </x14:dxf>
          </x14:cfRule>
          <xm:sqref>BP6:BX132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54374-9745-4141-A96A-EF48730646DE}">
  <dimension ref="B2:N136"/>
  <sheetViews>
    <sheetView showGridLines="0" zoomScale="91" zoomScaleNormal="91" workbookViewId="0">
      <pane ySplit="2" topLeftCell="A130" activePane="bottomLeft" state="frozen"/>
      <selection activeCell="B1" sqref="B1"/>
      <selection pane="bottomLeft" activeCell="G138" sqref="G138"/>
    </sheetView>
  </sheetViews>
  <sheetFormatPr baseColWidth="10" defaultColWidth="11.42578125" defaultRowHeight="15" x14ac:dyDescent="0.25"/>
  <cols>
    <col min="1" max="1" width="5" customWidth="1"/>
    <col min="2" max="2" width="12.140625" customWidth="1"/>
    <col min="3" max="3" width="7.85546875" customWidth="1"/>
    <col min="4" max="7" width="10" customWidth="1"/>
    <col min="8" max="8" width="15.140625" customWidth="1"/>
    <col min="9" max="9" width="16" customWidth="1"/>
    <col min="10" max="10" width="3" customWidth="1"/>
    <col min="11" max="11" width="31.140625" customWidth="1"/>
    <col min="13" max="13" width="5" customWidth="1"/>
    <col min="14" max="14" width="43.7109375" customWidth="1"/>
  </cols>
  <sheetData>
    <row r="2" spans="2:14" ht="62.25" customHeight="1" x14ac:dyDescent="0.35">
      <c r="B2" s="197" t="s">
        <v>760</v>
      </c>
      <c r="C2" s="198"/>
      <c r="D2" s="198"/>
      <c r="E2" s="198"/>
      <c r="F2" s="198"/>
      <c r="G2" s="198"/>
      <c r="H2" s="198"/>
      <c r="I2" s="198"/>
      <c r="J2" s="198"/>
      <c r="K2" s="198"/>
      <c r="L2" s="198"/>
      <c r="M2" s="198"/>
      <c r="N2" s="199"/>
    </row>
    <row r="5" spans="2:14" x14ac:dyDescent="0.25">
      <c r="B5" s="196" t="s">
        <v>670</v>
      </c>
      <c r="C5" s="196"/>
      <c r="D5" s="196"/>
      <c r="E5" s="196"/>
      <c r="F5" s="196"/>
      <c r="G5" s="196"/>
      <c r="N5" s="64" t="s">
        <v>761</v>
      </c>
    </row>
    <row r="6" spans="2:14" x14ac:dyDescent="0.25">
      <c r="N6" s="200" t="s">
        <v>762</v>
      </c>
    </row>
    <row r="7" spans="2:14" x14ac:dyDescent="0.25">
      <c r="N7" s="195"/>
    </row>
    <row r="8" spans="2:14" x14ac:dyDescent="0.25">
      <c r="N8" s="195"/>
    </row>
    <row r="9" spans="2:14" ht="30" x14ac:dyDescent="0.25">
      <c r="B9" s="64" t="s">
        <v>763</v>
      </c>
      <c r="C9" s="64" t="s">
        <v>764</v>
      </c>
      <c r="D9" s="64" t="s">
        <v>765</v>
      </c>
      <c r="E9" s="64" t="s">
        <v>766</v>
      </c>
      <c r="F9" s="64" t="s">
        <v>767</v>
      </c>
      <c r="G9" s="64" t="s">
        <v>768</v>
      </c>
      <c r="H9" s="65"/>
      <c r="N9" s="195"/>
    </row>
    <row r="10" spans="2:14" ht="30" x14ac:dyDescent="0.25">
      <c r="B10" s="15" t="s">
        <v>769</v>
      </c>
      <c r="C10" s="66">
        <v>0</v>
      </c>
      <c r="D10" s="66">
        <v>0.25</v>
      </c>
      <c r="E10" s="66">
        <v>0.5</v>
      </c>
      <c r="F10" s="66">
        <v>0.75</v>
      </c>
      <c r="G10" s="66">
        <v>1</v>
      </c>
      <c r="H10" s="65"/>
      <c r="N10" s="195"/>
    </row>
    <row r="11" spans="2:14" ht="30" x14ac:dyDescent="0.25">
      <c r="B11" s="15" t="s">
        <v>770</v>
      </c>
      <c r="C11" s="66">
        <v>0</v>
      </c>
      <c r="D11" s="66">
        <v>0</v>
      </c>
      <c r="E11" s="67">
        <v>0</v>
      </c>
      <c r="F11" s="67">
        <v>0.75</v>
      </c>
      <c r="G11" s="67"/>
      <c r="H11" s="65"/>
      <c r="N11" s="195"/>
    </row>
    <row r="12" spans="2:14" x14ac:dyDescent="0.25">
      <c r="B12" s="65"/>
      <c r="C12" s="65"/>
      <c r="D12" s="65"/>
      <c r="E12" s="65"/>
      <c r="F12" s="65"/>
      <c r="G12" s="65"/>
      <c r="H12" s="65"/>
      <c r="N12" s="195"/>
    </row>
    <row r="13" spans="2:14" x14ac:dyDescent="0.25">
      <c r="N13" s="195"/>
    </row>
    <row r="14" spans="2:14" x14ac:dyDescent="0.25">
      <c r="N14" s="195"/>
    </row>
    <row r="15" spans="2:14" x14ac:dyDescent="0.25">
      <c r="N15" s="122"/>
    </row>
    <row r="17" spans="2:14" x14ac:dyDescent="0.25">
      <c r="B17" s="196" t="s">
        <v>16</v>
      </c>
      <c r="C17" s="196"/>
      <c r="D17" s="196"/>
      <c r="E17" s="196"/>
      <c r="F17" s="196"/>
      <c r="G17" s="196"/>
      <c r="N17" s="64" t="s">
        <v>761</v>
      </c>
    </row>
    <row r="18" spans="2:14" x14ac:dyDescent="0.25">
      <c r="N18" s="200" t="s">
        <v>771</v>
      </c>
    </row>
    <row r="19" spans="2:14" x14ac:dyDescent="0.25">
      <c r="N19" s="195"/>
    </row>
    <row r="20" spans="2:14" x14ac:dyDescent="0.25">
      <c r="N20" s="195"/>
    </row>
    <row r="21" spans="2:14" ht="30" x14ac:dyDescent="0.25">
      <c r="B21" s="64" t="s">
        <v>763</v>
      </c>
      <c r="C21" s="64" t="s">
        <v>764</v>
      </c>
      <c r="D21" s="64" t="s">
        <v>765</v>
      </c>
      <c r="E21" s="64" t="s">
        <v>766</v>
      </c>
      <c r="F21" s="64" t="s">
        <v>767</v>
      </c>
      <c r="G21" s="64" t="s">
        <v>768</v>
      </c>
      <c r="H21" s="65"/>
      <c r="N21" s="195"/>
    </row>
    <row r="22" spans="2:14" ht="30" x14ac:dyDescent="0.25">
      <c r="B22" s="15" t="s">
        <v>769</v>
      </c>
      <c r="C22" s="66">
        <v>0</v>
      </c>
      <c r="D22" s="66">
        <v>0.19</v>
      </c>
      <c r="E22" s="66">
        <v>0.61</v>
      </c>
      <c r="F22" s="66">
        <v>0.75</v>
      </c>
      <c r="G22" s="66">
        <v>1</v>
      </c>
      <c r="H22" s="65"/>
      <c r="N22" s="195"/>
    </row>
    <row r="23" spans="2:14" ht="30" x14ac:dyDescent="0.25">
      <c r="B23" s="15" t="s">
        <v>770</v>
      </c>
      <c r="C23" s="66">
        <v>0</v>
      </c>
      <c r="D23" s="66">
        <v>0</v>
      </c>
      <c r="E23" s="67">
        <v>0.45</v>
      </c>
      <c r="F23" s="67">
        <v>0.71</v>
      </c>
      <c r="G23" s="67"/>
      <c r="H23" s="65"/>
      <c r="N23" s="195"/>
    </row>
    <row r="24" spans="2:14" x14ac:dyDescent="0.25">
      <c r="B24" s="65"/>
      <c r="C24" s="65"/>
      <c r="D24" s="65"/>
      <c r="E24" s="65"/>
      <c r="F24" s="65"/>
      <c r="G24" s="65"/>
      <c r="H24" s="65"/>
      <c r="N24" s="195"/>
    </row>
    <row r="25" spans="2:14" x14ac:dyDescent="0.25">
      <c r="N25" s="195"/>
    </row>
    <row r="26" spans="2:14" ht="22.5" customHeight="1" x14ac:dyDescent="0.25">
      <c r="N26" s="195"/>
    </row>
    <row r="29" spans="2:14" x14ac:dyDescent="0.25">
      <c r="B29" s="196" t="str">
        <f>'[3]Tablas I'!A9</f>
        <v>Formación</v>
      </c>
      <c r="C29" s="196"/>
      <c r="D29" s="196"/>
      <c r="E29" s="196"/>
      <c r="F29" s="196"/>
      <c r="G29" s="196"/>
      <c r="N29" s="64" t="s">
        <v>761</v>
      </c>
    </row>
    <row r="30" spans="2:14" x14ac:dyDescent="0.25">
      <c r="N30" s="200" t="s">
        <v>772</v>
      </c>
    </row>
    <row r="31" spans="2:14" x14ac:dyDescent="0.25">
      <c r="N31" s="195"/>
    </row>
    <row r="32" spans="2:14" x14ac:dyDescent="0.25">
      <c r="N32" s="195"/>
    </row>
    <row r="33" spans="2:14" ht="30" x14ac:dyDescent="0.25">
      <c r="B33" s="64" t="s">
        <v>763</v>
      </c>
      <c r="C33" s="64" t="s">
        <v>764</v>
      </c>
      <c r="D33" s="64" t="s">
        <v>765</v>
      </c>
      <c r="E33" s="64" t="s">
        <v>766</v>
      </c>
      <c r="F33" s="64" t="s">
        <v>767</v>
      </c>
      <c r="G33" s="64" t="s">
        <v>768</v>
      </c>
      <c r="N33" s="195"/>
    </row>
    <row r="34" spans="2:14" ht="30" x14ac:dyDescent="0.25">
      <c r="B34" s="15" t="s">
        <v>769</v>
      </c>
      <c r="C34" s="66">
        <v>0</v>
      </c>
      <c r="D34" s="66">
        <v>0.05</v>
      </c>
      <c r="E34" s="66">
        <v>0.27</v>
      </c>
      <c r="F34" s="66">
        <v>0.41</v>
      </c>
      <c r="G34" s="66">
        <v>1</v>
      </c>
      <c r="N34" s="195"/>
    </row>
    <row r="35" spans="2:14" ht="30" x14ac:dyDescent="0.25">
      <c r="B35" s="15" t="s">
        <v>773</v>
      </c>
      <c r="C35" s="66">
        <v>0</v>
      </c>
      <c r="D35" s="66">
        <v>0.05</v>
      </c>
      <c r="E35" s="67">
        <v>0.18</v>
      </c>
      <c r="F35" s="67">
        <v>0.3</v>
      </c>
      <c r="G35" s="67"/>
      <c r="N35" s="195"/>
    </row>
    <row r="36" spans="2:14" x14ac:dyDescent="0.25">
      <c r="N36" s="195"/>
    </row>
    <row r="37" spans="2:14" x14ac:dyDescent="0.25">
      <c r="N37" s="195"/>
    </row>
    <row r="38" spans="2:14" x14ac:dyDescent="0.25">
      <c r="N38" s="195"/>
    </row>
    <row r="41" spans="2:14" x14ac:dyDescent="0.25">
      <c r="B41" s="196" t="str">
        <f>'[3]Tablas I'!A14</f>
        <v>Investigación</v>
      </c>
      <c r="C41" s="196"/>
      <c r="D41" s="196"/>
      <c r="E41" s="196"/>
      <c r="F41" s="196"/>
      <c r="G41" s="196"/>
      <c r="N41" s="64" t="s">
        <v>761</v>
      </c>
    </row>
    <row r="42" spans="2:14" x14ac:dyDescent="0.25">
      <c r="N42" s="194" t="s">
        <v>774</v>
      </c>
    </row>
    <row r="43" spans="2:14" x14ac:dyDescent="0.25">
      <c r="N43" s="195"/>
    </row>
    <row r="44" spans="2:14" x14ac:dyDescent="0.25">
      <c r="N44" s="195"/>
    </row>
    <row r="45" spans="2:14" ht="30" x14ac:dyDescent="0.25">
      <c r="B45" s="64" t="s">
        <v>763</v>
      </c>
      <c r="C45" s="64" t="s">
        <v>764</v>
      </c>
      <c r="D45" s="64" t="s">
        <v>765</v>
      </c>
      <c r="E45" s="64" t="s">
        <v>766</v>
      </c>
      <c r="F45" s="64" t="s">
        <v>767</v>
      </c>
      <c r="G45" s="64" t="s">
        <v>768</v>
      </c>
      <c r="N45" s="195"/>
    </row>
    <row r="46" spans="2:14" ht="30" x14ac:dyDescent="0.25">
      <c r="B46" s="15" t="s">
        <v>769</v>
      </c>
      <c r="C46" s="66">
        <v>0</v>
      </c>
      <c r="D46" s="66">
        <v>0.15</v>
      </c>
      <c r="E46" s="66">
        <v>0.45</v>
      </c>
      <c r="F46" s="66">
        <v>0.64</v>
      </c>
      <c r="G46" s="66">
        <v>1</v>
      </c>
      <c r="N46" s="195"/>
    </row>
    <row r="47" spans="2:14" ht="30" x14ac:dyDescent="0.25">
      <c r="B47" s="15" t="s">
        <v>773</v>
      </c>
      <c r="C47" s="66">
        <v>0</v>
      </c>
      <c r="D47" s="66">
        <v>0.16</v>
      </c>
      <c r="E47" s="66">
        <v>0.45</v>
      </c>
      <c r="F47" s="67">
        <v>0.64</v>
      </c>
      <c r="G47" s="67"/>
      <c r="N47" s="195"/>
    </row>
    <row r="48" spans="2:14" x14ac:dyDescent="0.25">
      <c r="N48" s="195"/>
    </row>
    <row r="49" spans="2:14" x14ac:dyDescent="0.25">
      <c r="N49" s="195"/>
    </row>
    <row r="50" spans="2:14" ht="72.75" customHeight="1" x14ac:dyDescent="0.25">
      <c r="N50" s="195"/>
    </row>
    <row r="51" spans="2:14" ht="29.25" customHeight="1" x14ac:dyDescent="0.25"/>
    <row r="53" spans="2:14" x14ac:dyDescent="0.25">
      <c r="B53" s="196" t="s">
        <v>775</v>
      </c>
      <c r="C53" s="196"/>
      <c r="D53" s="196"/>
      <c r="E53" s="196"/>
      <c r="F53" s="196"/>
      <c r="G53" s="196"/>
      <c r="N53" s="64" t="s">
        <v>761</v>
      </c>
    </row>
    <row r="54" spans="2:14" x14ac:dyDescent="0.25">
      <c r="N54" s="194" t="s">
        <v>776</v>
      </c>
    </row>
    <row r="55" spans="2:14" x14ac:dyDescent="0.25">
      <c r="N55" s="195"/>
    </row>
    <row r="56" spans="2:14" x14ac:dyDescent="0.25">
      <c r="N56" s="195"/>
    </row>
    <row r="57" spans="2:14" ht="30" x14ac:dyDescent="0.25">
      <c r="B57" s="64" t="s">
        <v>763</v>
      </c>
      <c r="C57" s="64" t="s">
        <v>764</v>
      </c>
      <c r="D57" s="64" t="s">
        <v>765</v>
      </c>
      <c r="E57" s="64" t="s">
        <v>766</v>
      </c>
      <c r="F57" s="64" t="s">
        <v>767</v>
      </c>
      <c r="G57" s="64" t="s">
        <v>768</v>
      </c>
      <c r="N57" s="195"/>
    </row>
    <row r="58" spans="2:14" ht="30" x14ac:dyDescent="0.25">
      <c r="B58" s="15" t="s">
        <v>769</v>
      </c>
      <c r="C58" s="66">
        <v>0</v>
      </c>
      <c r="D58" s="66">
        <v>0.12</v>
      </c>
      <c r="E58" s="66">
        <v>0.39</v>
      </c>
      <c r="F58" s="66">
        <v>0.8</v>
      </c>
      <c r="G58" s="66">
        <v>1</v>
      </c>
      <c r="N58" s="195"/>
    </row>
    <row r="59" spans="2:14" ht="30" x14ac:dyDescent="0.25">
      <c r="B59" s="15" t="s">
        <v>773</v>
      </c>
      <c r="C59" s="66">
        <v>0</v>
      </c>
      <c r="D59" s="66">
        <v>0</v>
      </c>
      <c r="E59" s="67">
        <v>0.44</v>
      </c>
      <c r="F59" s="67">
        <v>0.7</v>
      </c>
      <c r="G59" s="67"/>
      <c r="N59" s="195"/>
    </row>
    <row r="60" spans="2:14" x14ac:dyDescent="0.25">
      <c r="N60" s="195"/>
    </row>
    <row r="61" spans="2:14" x14ac:dyDescent="0.25">
      <c r="N61" s="195"/>
    </row>
    <row r="62" spans="2:14" ht="17.25" customHeight="1" x14ac:dyDescent="0.25">
      <c r="N62" s="195"/>
    </row>
    <row r="63" spans="2:14" ht="17.25" customHeight="1" x14ac:dyDescent="0.25"/>
    <row r="65" spans="2:14" x14ac:dyDescent="0.25">
      <c r="B65" s="201" t="s">
        <v>6</v>
      </c>
      <c r="C65" s="201"/>
      <c r="D65" s="201"/>
      <c r="E65" s="201"/>
      <c r="F65" s="201"/>
      <c r="G65" s="201"/>
      <c r="N65" s="68" t="s">
        <v>761</v>
      </c>
    </row>
    <row r="66" spans="2:14" ht="15" customHeight="1" x14ac:dyDescent="0.25">
      <c r="N66" s="194" t="s">
        <v>777</v>
      </c>
    </row>
    <row r="67" spans="2:14" x14ac:dyDescent="0.25">
      <c r="N67" s="195"/>
    </row>
    <row r="68" spans="2:14" x14ac:dyDescent="0.25">
      <c r="N68" s="195"/>
    </row>
    <row r="69" spans="2:14" ht="30" x14ac:dyDescent="0.25">
      <c r="B69" s="69" t="s">
        <v>763</v>
      </c>
      <c r="C69" s="69" t="s">
        <v>764</v>
      </c>
      <c r="D69" s="69" t="s">
        <v>765</v>
      </c>
      <c r="E69" s="69" t="s">
        <v>766</v>
      </c>
      <c r="F69" s="69" t="s">
        <v>767</v>
      </c>
      <c r="G69" s="69" t="s">
        <v>768</v>
      </c>
      <c r="N69" s="195"/>
    </row>
    <row r="70" spans="2:14" ht="30" x14ac:dyDescent="0.25">
      <c r="B70" s="15" t="s">
        <v>769</v>
      </c>
      <c r="C70" s="66">
        <v>0</v>
      </c>
      <c r="D70" s="66">
        <v>0.12</v>
      </c>
      <c r="E70" s="66">
        <v>0.35</v>
      </c>
      <c r="F70" s="66">
        <v>0.67</v>
      </c>
      <c r="G70" s="66">
        <v>1</v>
      </c>
      <c r="N70" s="195"/>
    </row>
    <row r="71" spans="2:14" ht="30" x14ac:dyDescent="0.25">
      <c r="B71" s="15" t="s">
        <v>773</v>
      </c>
      <c r="C71" s="66">
        <v>0</v>
      </c>
      <c r="D71" s="66">
        <v>0</v>
      </c>
      <c r="E71" s="67">
        <v>0.33400000000000002</v>
      </c>
      <c r="F71" s="67">
        <v>0.53</v>
      </c>
      <c r="G71" s="67"/>
      <c r="N71" s="195"/>
    </row>
    <row r="72" spans="2:14" x14ac:dyDescent="0.25">
      <c r="N72" s="195"/>
    </row>
    <row r="73" spans="2:14" x14ac:dyDescent="0.25">
      <c r="N73" s="195"/>
    </row>
    <row r="74" spans="2:14" x14ac:dyDescent="0.25">
      <c r="N74" s="195"/>
    </row>
    <row r="75" spans="2:14" ht="65.25" customHeight="1" x14ac:dyDescent="0.25">
      <c r="N75" s="195"/>
    </row>
    <row r="76" spans="2:14" ht="42" customHeight="1" x14ac:dyDescent="0.25"/>
    <row r="78" spans="2:14" ht="28.5" customHeight="1" x14ac:dyDescent="0.25">
      <c r="B78" s="201" t="s">
        <v>778</v>
      </c>
      <c r="C78" s="201"/>
      <c r="D78" s="201"/>
      <c r="E78" s="201"/>
      <c r="F78" s="201"/>
      <c r="G78" s="201"/>
      <c r="N78" s="68" t="s">
        <v>761</v>
      </c>
    </row>
    <row r="79" spans="2:14" x14ac:dyDescent="0.25">
      <c r="N79" s="194" t="s">
        <v>779</v>
      </c>
    </row>
    <row r="80" spans="2:14" x14ac:dyDescent="0.25">
      <c r="N80" s="195"/>
    </row>
    <row r="81" spans="2:14" x14ac:dyDescent="0.25">
      <c r="N81" s="195"/>
    </row>
    <row r="82" spans="2:14" ht="30" x14ac:dyDescent="0.25">
      <c r="B82" s="69" t="s">
        <v>763</v>
      </c>
      <c r="C82" s="69" t="s">
        <v>764</v>
      </c>
      <c r="D82" s="69" t="s">
        <v>765</v>
      </c>
      <c r="E82" s="69" t="s">
        <v>766</v>
      </c>
      <c r="F82" s="69" t="s">
        <v>767</v>
      </c>
      <c r="G82" s="69" t="s">
        <v>768</v>
      </c>
      <c r="N82" s="195"/>
    </row>
    <row r="83" spans="2:14" ht="30" x14ac:dyDescent="0.25">
      <c r="B83" s="15" t="s">
        <v>769</v>
      </c>
      <c r="C83" s="66">
        <v>0</v>
      </c>
      <c r="D83" s="66">
        <v>0.24</v>
      </c>
      <c r="E83" s="66">
        <v>0.48</v>
      </c>
      <c r="F83" s="66">
        <v>0.71</v>
      </c>
      <c r="G83" s="66">
        <v>1</v>
      </c>
      <c r="N83" s="195"/>
    </row>
    <row r="84" spans="2:14" ht="30" x14ac:dyDescent="0.25">
      <c r="B84" s="15" t="s">
        <v>773</v>
      </c>
      <c r="C84" s="66">
        <v>0</v>
      </c>
      <c r="D84" s="66">
        <v>0</v>
      </c>
      <c r="E84" s="67">
        <v>0.48</v>
      </c>
      <c r="F84" s="67">
        <v>0.71</v>
      </c>
      <c r="G84" s="67"/>
      <c r="N84" s="195"/>
    </row>
    <row r="85" spans="2:14" x14ac:dyDescent="0.25">
      <c r="N85" s="195"/>
    </row>
    <row r="86" spans="2:14" x14ac:dyDescent="0.25">
      <c r="N86" s="195"/>
    </row>
    <row r="87" spans="2:14" x14ac:dyDescent="0.25">
      <c r="N87" s="195"/>
    </row>
    <row r="90" spans="2:14" ht="31.5" customHeight="1" x14ac:dyDescent="0.25">
      <c r="B90" s="201" t="s">
        <v>780</v>
      </c>
      <c r="C90" s="201"/>
      <c r="D90" s="201"/>
      <c r="E90" s="201"/>
      <c r="F90" s="201"/>
      <c r="G90" s="201"/>
      <c r="N90" s="68" t="s">
        <v>761</v>
      </c>
    </row>
    <row r="91" spans="2:14" ht="15" customHeight="1" x14ac:dyDescent="0.25">
      <c r="N91" s="194" t="s">
        <v>781</v>
      </c>
    </row>
    <row r="92" spans="2:14" x14ac:dyDescent="0.25">
      <c r="N92" s="195"/>
    </row>
    <row r="93" spans="2:14" x14ac:dyDescent="0.25">
      <c r="N93" s="195"/>
    </row>
    <row r="94" spans="2:14" ht="30" x14ac:dyDescent="0.25">
      <c r="B94" s="69" t="s">
        <v>763</v>
      </c>
      <c r="C94" s="69" t="s">
        <v>764</v>
      </c>
      <c r="D94" s="69" t="s">
        <v>765</v>
      </c>
      <c r="E94" s="69" t="s">
        <v>766</v>
      </c>
      <c r="F94" s="69" t="s">
        <v>767</v>
      </c>
      <c r="G94" s="69" t="s">
        <v>768</v>
      </c>
      <c r="N94" s="195"/>
    </row>
    <row r="95" spans="2:14" ht="30" x14ac:dyDescent="0.25">
      <c r="B95" s="15" t="s">
        <v>769</v>
      </c>
      <c r="C95" s="66">
        <v>0</v>
      </c>
      <c r="D95" s="66">
        <v>0.28000000000000003</v>
      </c>
      <c r="E95" s="66">
        <v>0.39</v>
      </c>
      <c r="F95" s="66">
        <v>0.39</v>
      </c>
      <c r="G95" s="66">
        <v>1</v>
      </c>
      <c r="N95" s="195"/>
    </row>
    <row r="96" spans="2:14" ht="30" x14ac:dyDescent="0.25">
      <c r="B96" s="15" t="s">
        <v>773</v>
      </c>
      <c r="C96" s="66">
        <v>0</v>
      </c>
      <c r="D96" s="66">
        <v>0</v>
      </c>
      <c r="E96" s="67">
        <v>0</v>
      </c>
      <c r="F96" s="67">
        <v>0.39</v>
      </c>
      <c r="G96" s="67"/>
      <c r="N96" s="195"/>
    </row>
    <row r="97" spans="2:14" x14ac:dyDescent="0.25">
      <c r="N97" s="195"/>
    </row>
    <row r="98" spans="2:14" x14ac:dyDescent="0.25">
      <c r="N98" s="195"/>
    </row>
    <row r="99" spans="2:14" x14ac:dyDescent="0.25">
      <c r="N99" s="195"/>
    </row>
    <row r="100" spans="2:14" x14ac:dyDescent="0.25">
      <c r="N100" s="195"/>
    </row>
    <row r="101" spans="2:14" ht="13.5" customHeight="1" x14ac:dyDescent="0.25"/>
    <row r="103" spans="2:14" ht="28.5" customHeight="1" x14ac:dyDescent="0.25">
      <c r="B103" s="208" t="s">
        <v>782</v>
      </c>
      <c r="C103" s="208"/>
      <c r="D103" s="208"/>
      <c r="E103" s="208"/>
      <c r="F103" s="208"/>
      <c r="G103" s="208"/>
      <c r="N103" s="70" t="s">
        <v>761</v>
      </c>
    </row>
    <row r="104" spans="2:14" x14ac:dyDescent="0.25">
      <c r="N104" s="194" t="s">
        <v>783</v>
      </c>
    </row>
    <row r="105" spans="2:14" x14ac:dyDescent="0.25">
      <c r="N105" s="209"/>
    </row>
    <row r="106" spans="2:14" x14ac:dyDescent="0.25">
      <c r="N106" s="209"/>
    </row>
    <row r="107" spans="2:14" ht="30" x14ac:dyDescent="0.25">
      <c r="B107" s="70" t="s">
        <v>763</v>
      </c>
      <c r="C107" s="70" t="s">
        <v>764</v>
      </c>
      <c r="D107" s="70" t="s">
        <v>765</v>
      </c>
      <c r="E107" s="70" t="s">
        <v>766</v>
      </c>
      <c r="F107" s="70" t="s">
        <v>767</v>
      </c>
      <c r="G107" s="70" t="s">
        <v>768</v>
      </c>
      <c r="N107" s="209"/>
    </row>
    <row r="108" spans="2:14" ht="30" x14ac:dyDescent="0.25">
      <c r="B108" s="15" t="s">
        <v>769</v>
      </c>
      <c r="C108" s="66">
        <v>0</v>
      </c>
      <c r="D108" s="66">
        <v>0</v>
      </c>
      <c r="E108" s="66">
        <v>0.38</v>
      </c>
      <c r="F108" s="66">
        <v>0.76</v>
      </c>
      <c r="G108" s="66">
        <v>1</v>
      </c>
      <c r="N108" s="209"/>
    </row>
    <row r="109" spans="2:14" ht="30" x14ac:dyDescent="0.25">
      <c r="B109" s="15" t="s">
        <v>773</v>
      </c>
      <c r="C109" s="66">
        <v>0</v>
      </c>
      <c r="D109" s="66">
        <v>0</v>
      </c>
      <c r="E109" s="67">
        <v>0.36</v>
      </c>
      <c r="F109" s="67">
        <v>0.67</v>
      </c>
      <c r="G109" s="67"/>
      <c r="N109" s="209"/>
    </row>
    <row r="110" spans="2:14" x14ac:dyDescent="0.25">
      <c r="N110" s="209"/>
    </row>
    <row r="111" spans="2:14" x14ac:dyDescent="0.25">
      <c r="N111" s="209"/>
    </row>
    <row r="112" spans="2:14" x14ac:dyDescent="0.25">
      <c r="N112" s="209"/>
    </row>
    <row r="115" spans="2:14" x14ac:dyDescent="0.25">
      <c r="B115" s="202" t="s">
        <v>784</v>
      </c>
      <c r="C115" s="203"/>
      <c r="D115" s="203"/>
      <c r="E115" s="203"/>
      <c r="F115" s="203"/>
      <c r="G115" s="204"/>
      <c r="N115" s="70" t="s">
        <v>761</v>
      </c>
    </row>
    <row r="116" spans="2:14" ht="15" customHeight="1" x14ac:dyDescent="0.25">
      <c r="N116" s="210" t="s">
        <v>785</v>
      </c>
    </row>
    <row r="117" spans="2:14" x14ac:dyDescent="0.25">
      <c r="N117" s="206"/>
    </row>
    <row r="118" spans="2:14" ht="30" x14ac:dyDescent="0.25">
      <c r="B118" s="70" t="s">
        <v>763</v>
      </c>
      <c r="C118" s="70" t="s">
        <v>764</v>
      </c>
      <c r="D118" s="70" t="s">
        <v>765</v>
      </c>
      <c r="E118" s="70" t="s">
        <v>766</v>
      </c>
      <c r="F118" s="70" t="s">
        <v>767</v>
      </c>
      <c r="G118" s="70" t="s">
        <v>768</v>
      </c>
      <c r="N118" s="206"/>
    </row>
    <row r="119" spans="2:14" ht="30" x14ac:dyDescent="0.25">
      <c r="B119" s="15" t="s">
        <v>769</v>
      </c>
      <c r="C119" s="66">
        <v>0</v>
      </c>
      <c r="D119" s="66">
        <v>0.17</v>
      </c>
      <c r="E119" s="66">
        <v>0.5</v>
      </c>
      <c r="F119" s="66">
        <v>0.67</v>
      </c>
      <c r="G119" s="66">
        <v>1</v>
      </c>
      <c r="N119" s="206"/>
    </row>
    <row r="120" spans="2:14" ht="30" x14ac:dyDescent="0.25">
      <c r="B120" s="15" t="s">
        <v>773</v>
      </c>
      <c r="C120" s="66">
        <v>0</v>
      </c>
      <c r="D120" s="66">
        <v>0.17</v>
      </c>
      <c r="E120" s="67">
        <v>0.33500000000000002</v>
      </c>
      <c r="F120" s="67">
        <v>0.67</v>
      </c>
      <c r="G120" s="67"/>
      <c r="N120" s="206"/>
    </row>
    <row r="121" spans="2:14" x14ac:dyDescent="0.25">
      <c r="N121" s="206"/>
    </row>
    <row r="122" spans="2:14" x14ac:dyDescent="0.25">
      <c r="N122" s="206"/>
    </row>
    <row r="123" spans="2:14" x14ac:dyDescent="0.25">
      <c r="N123" s="206"/>
    </row>
    <row r="124" spans="2:14" x14ac:dyDescent="0.25">
      <c r="N124" s="207"/>
    </row>
    <row r="127" spans="2:14" x14ac:dyDescent="0.25">
      <c r="B127" s="202" t="s">
        <v>786</v>
      </c>
      <c r="C127" s="203"/>
      <c r="D127" s="203"/>
      <c r="E127" s="203"/>
      <c r="F127" s="203"/>
      <c r="G127" s="204"/>
      <c r="N127" s="70" t="s">
        <v>761</v>
      </c>
    </row>
    <row r="128" spans="2:14" ht="15" customHeight="1" x14ac:dyDescent="0.25">
      <c r="N128" s="205" t="s">
        <v>787</v>
      </c>
    </row>
    <row r="129" spans="2:14" x14ac:dyDescent="0.25">
      <c r="N129" s="206"/>
    </row>
    <row r="130" spans="2:14" ht="30" x14ac:dyDescent="0.25">
      <c r="B130" s="70" t="s">
        <v>763</v>
      </c>
      <c r="C130" s="70" t="s">
        <v>764</v>
      </c>
      <c r="D130" s="70" t="s">
        <v>765</v>
      </c>
      <c r="E130" s="70" t="s">
        <v>766</v>
      </c>
      <c r="F130" s="70" t="s">
        <v>767</v>
      </c>
      <c r="G130" s="70" t="s">
        <v>768</v>
      </c>
      <c r="N130" s="206"/>
    </row>
    <row r="131" spans="2:14" ht="30" x14ac:dyDescent="0.25">
      <c r="B131" s="15" t="s">
        <v>769</v>
      </c>
      <c r="C131" s="66">
        <v>0</v>
      </c>
      <c r="D131" s="66">
        <v>0.12</v>
      </c>
      <c r="E131" s="66">
        <v>0.23</v>
      </c>
      <c r="F131" s="66">
        <v>0.75</v>
      </c>
      <c r="G131" s="66">
        <f t="shared" ref="G131" si="0">AVERAGE(G22,G34,G46,G58,G70,G83,G95,G108,G119)</f>
        <v>1</v>
      </c>
      <c r="N131" s="206"/>
    </row>
    <row r="132" spans="2:14" ht="30" x14ac:dyDescent="0.25">
      <c r="B132" s="15" t="s">
        <v>773</v>
      </c>
      <c r="C132" s="66">
        <v>0</v>
      </c>
      <c r="D132" s="66">
        <v>0.1</v>
      </c>
      <c r="E132" s="67">
        <v>0.22</v>
      </c>
      <c r="F132" s="67">
        <v>0.74</v>
      </c>
      <c r="G132" s="67"/>
      <c r="N132" s="206"/>
    </row>
    <row r="133" spans="2:14" x14ac:dyDescent="0.25">
      <c r="N133" s="206"/>
    </row>
    <row r="134" spans="2:14" x14ac:dyDescent="0.25">
      <c r="N134" s="206"/>
    </row>
    <row r="135" spans="2:14" x14ac:dyDescent="0.25">
      <c r="N135" s="206"/>
    </row>
    <row r="136" spans="2:14" ht="116.25" customHeight="1" x14ac:dyDescent="0.25">
      <c r="N136" s="207"/>
    </row>
  </sheetData>
  <mergeCells count="23">
    <mergeCell ref="B127:G127"/>
    <mergeCell ref="N128:N136"/>
    <mergeCell ref="B90:G90"/>
    <mergeCell ref="N91:N100"/>
    <mergeCell ref="B103:G103"/>
    <mergeCell ref="N104:N112"/>
    <mergeCell ref="N116:N124"/>
    <mergeCell ref="B115:G115"/>
    <mergeCell ref="N79:N87"/>
    <mergeCell ref="B5:G5"/>
    <mergeCell ref="B2:N2"/>
    <mergeCell ref="B17:G17"/>
    <mergeCell ref="N18:N26"/>
    <mergeCell ref="B29:G29"/>
    <mergeCell ref="N30:N38"/>
    <mergeCell ref="N6:N14"/>
    <mergeCell ref="B41:G41"/>
    <mergeCell ref="N42:N50"/>
    <mergeCell ref="B53:G53"/>
    <mergeCell ref="N54:N62"/>
    <mergeCell ref="B65:G65"/>
    <mergeCell ref="N66:N75"/>
    <mergeCell ref="B78:G7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C2F86-FD0D-4FCE-A621-976BA87EBA79}">
  <dimension ref="B2:N268"/>
  <sheetViews>
    <sheetView showGridLines="0" zoomScaleNormal="100" workbookViewId="0">
      <pane ySplit="2" topLeftCell="A269" activePane="bottomLeft" state="frozen"/>
      <selection activeCell="B1" sqref="B1"/>
      <selection pane="bottomLeft" activeCell="O1" sqref="O1:O1048576"/>
    </sheetView>
  </sheetViews>
  <sheetFormatPr baseColWidth="10" defaultColWidth="11.42578125" defaultRowHeight="15" x14ac:dyDescent="0.25"/>
  <cols>
    <col min="1" max="1" width="5" customWidth="1"/>
    <col min="2" max="2" width="12.140625" customWidth="1"/>
    <col min="3" max="3" width="7.85546875" customWidth="1"/>
    <col min="4" max="7" width="10" customWidth="1"/>
    <col min="8" max="8" width="15.140625" customWidth="1"/>
    <col min="9" max="9" width="16" customWidth="1"/>
    <col min="10" max="10" width="3" customWidth="1"/>
    <col min="11" max="11" width="31.140625" customWidth="1"/>
    <col min="13" max="13" width="5" customWidth="1"/>
    <col min="14" max="14" width="43.7109375" customWidth="1"/>
    <col min="15" max="23" width="0" hidden="1" customWidth="1"/>
  </cols>
  <sheetData>
    <row r="2" spans="2:14" ht="62.25" customHeight="1" x14ac:dyDescent="0.35">
      <c r="B2" s="197" t="s">
        <v>788</v>
      </c>
      <c r="C2" s="198"/>
      <c r="D2" s="198"/>
      <c r="E2" s="198"/>
      <c r="F2" s="198"/>
      <c r="G2" s="198"/>
      <c r="H2" s="198"/>
      <c r="I2" s="198"/>
      <c r="J2" s="198"/>
      <c r="K2" s="198"/>
      <c r="L2" s="198"/>
      <c r="M2" s="198"/>
      <c r="N2" s="199"/>
    </row>
    <row r="5" spans="2:14" ht="15" customHeight="1" x14ac:dyDescent="0.25">
      <c r="B5" s="208" t="s">
        <v>789</v>
      </c>
      <c r="C5" s="208"/>
      <c r="D5" s="208"/>
      <c r="E5" s="208"/>
      <c r="F5" s="208"/>
      <c r="G5" s="208"/>
      <c r="N5" s="70" t="s">
        <v>761</v>
      </c>
    </row>
    <row r="6" spans="2:14" x14ac:dyDescent="0.25">
      <c r="B6" t="s">
        <v>790</v>
      </c>
      <c r="N6" s="212" t="s">
        <v>791</v>
      </c>
    </row>
    <row r="7" spans="2:14" x14ac:dyDescent="0.25">
      <c r="N7" s="195"/>
    </row>
    <row r="8" spans="2:14" x14ac:dyDescent="0.25">
      <c r="N8" s="195"/>
    </row>
    <row r="9" spans="2:14" ht="30" x14ac:dyDescent="0.25">
      <c r="B9" s="70" t="s">
        <v>763</v>
      </c>
      <c r="C9" s="70" t="s">
        <v>764</v>
      </c>
      <c r="D9" s="70" t="s">
        <v>765</v>
      </c>
      <c r="E9" s="70" t="s">
        <v>766</v>
      </c>
      <c r="F9" s="70" t="s">
        <v>767</v>
      </c>
      <c r="G9" s="70" t="s">
        <v>768</v>
      </c>
      <c r="H9" s="65"/>
      <c r="N9" s="195"/>
    </row>
    <row r="10" spans="2:14" ht="30" x14ac:dyDescent="0.25">
      <c r="B10" s="15" t="s">
        <v>769</v>
      </c>
      <c r="C10" s="66">
        <v>0</v>
      </c>
      <c r="D10" s="66">
        <v>0</v>
      </c>
      <c r="E10" s="66">
        <v>0.15</v>
      </c>
      <c r="F10" s="66">
        <v>0.72</v>
      </c>
      <c r="G10" s="66">
        <v>1</v>
      </c>
      <c r="H10" s="65"/>
      <c r="N10" s="195"/>
    </row>
    <row r="11" spans="2:14" ht="30" x14ac:dyDescent="0.25">
      <c r="B11" s="15" t="s">
        <v>770</v>
      </c>
      <c r="C11" s="66">
        <v>0</v>
      </c>
      <c r="D11" s="66">
        <v>0</v>
      </c>
      <c r="E11" s="67">
        <v>0</v>
      </c>
      <c r="F11" s="67">
        <v>0</v>
      </c>
      <c r="G11" s="67"/>
      <c r="H11" s="65"/>
      <c r="N11" s="195"/>
    </row>
    <row r="12" spans="2:14" x14ac:dyDescent="0.25">
      <c r="B12" s="65"/>
      <c r="C12" s="65"/>
      <c r="D12" s="65"/>
      <c r="E12" s="65"/>
      <c r="F12" s="65"/>
      <c r="G12" s="65"/>
      <c r="H12" s="65"/>
      <c r="N12" s="195"/>
    </row>
    <row r="13" spans="2:14" x14ac:dyDescent="0.25">
      <c r="N13" s="195"/>
    </row>
    <row r="14" spans="2:14" x14ac:dyDescent="0.25">
      <c r="N14" s="195"/>
    </row>
    <row r="17" spans="2:14" x14ac:dyDescent="0.25">
      <c r="B17" s="208" t="s">
        <v>792</v>
      </c>
      <c r="C17" s="208"/>
      <c r="D17" s="208"/>
      <c r="E17" s="208"/>
      <c r="F17" s="208"/>
      <c r="G17" s="208"/>
      <c r="N17" s="70" t="s">
        <v>761</v>
      </c>
    </row>
    <row r="18" spans="2:14" x14ac:dyDescent="0.25">
      <c r="B18" t="s">
        <v>790</v>
      </c>
      <c r="N18" s="213" t="s">
        <v>793</v>
      </c>
    </row>
    <row r="19" spans="2:14" x14ac:dyDescent="0.25">
      <c r="N19" s="195"/>
    </row>
    <row r="20" spans="2:14" x14ac:dyDescent="0.25">
      <c r="N20" s="195"/>
    </row>
    <row r="21" spans="2:14" ht="30" x14ac:dyDescent="0.25">
      <c r="B21" s="70" t="s">
        <v>763</v>
      </c>
      <c r="C21" s="70" t="s">
        <v>764</v>
      </c>
      <c r="D21" s="70" t="s">
        <v>765</v>
      </c>
      <c r="E21" s="70" t="s">
        <v>766</v>
      </c>
      <c r="F21" s="70" t="s">
        <v>767</v>
      </c>
      <c r="G21" s="70" t="s">
        <v>768</v>
      </c>
      <c r="N21" s="195"/>
    </row>
    <row r="22" spans="2:14" ht="30" x14ac:dyDescent="0.25">
      <c r="B22" s="15" t="s">
        <v>769</v>
      </c>
      <c r="C22" s="66">
        <v>0</v>
      </c>
      <c r="D22" s="66">
        <v>0</v>
      </c>
      <c r="E22" s="66">
        <v>0</v>
      </c>
      <c r="F22" s="66">
        <v>0</v>
      </c>
      <c r="G22" s="66">
        <v>0</v>
      </c>
      <c r="N22" s="195"/>
    </row>
    <row r="23" spans="2:14" ht="30" x14ac:dyDescent="0.25">
      <c r="B23" s="15" t="s">
        <v>773</v>
      </c>
      <c r="C23" s="66">
        <v>0</v>
      </c>
      <c r="D23" s="66">
        <v>0</v>
      </c>
      <c r="E23" s="67">
        <v>0</v>
      </c>
      <c r="F23" s="67">
        <v>0</v>
      </c>
      <c r="G23" s="67">
        <v>0</v>
      </c>
      <c r="N23" s="195"/>
    </row>
    <row r="24" spans="2:14" x14ac:dyDescent="0.25">
      <c r="N24" s="195"/>
    </row>
    <row r="25" spans="2:14" x14ac:dyDescent="0.25">
      <c r="N25" s="195"/>
    </row>
    <row r="26" spans="2:14" x14ac:dyDescent="0.25">
      <c r="N26" s="195"/>
    </row>
    <row r="29" spans="2:14" x14ac:dyDescent="0.25">
      <c r="B29" s="208" t="s">
        <v>794</v>
      </c>
      <c r="C29" s="208"/>
      <c r="D29" s="208"/>
      <c r="E29" s="208"/>
      <c r="F29" s="208"/>
      <c r="G29" s="208"/>
      <c r="N29" s="70" t="s">
        <v>761</v>
      </c>
    </row>
    <row r="30" spans="2:14" ht="15" customHeight="1" x14ac:dyDescent="0.25">
      <c r="B30" t="s">
        <v>790</v>
      </c>
      <c r="N30" s="213" t="s">
        <v>795</v>
      </c>
    </row>
    <row r="31" spans="2:14" x14ac:dyDescent="0.25">
      <c r="N31" s="195"/>
    </row>
    <row r="32" spans="2:14" x14ac:dyDescent="0.25">
      <c r="N32" s="195"/>
    </row>
    <row r="33" spans="2:14" ht="30" x14ac:dyDescent="0.25">
      <c r="B33" s="70" t="s">
        <v>763</v>
      </c>
      <c r="C33" s="70" t="s">
        <v>764</v>
      </c>
      <c r="D33" s="70" t="s">
        <v>765</v>
      </c>
      <c r="E33" s="70" t="s">
        <v>766</v>
      </c>
      <c r="F33" s="70" t="s">
        <v>767</v>
      </c>
      <c r="G33" s="70" t="s">
        <v>768</v>
      </c>
      <c r="N33" s="195"/>
    </row>
    <row r="34" spans="2:14" ht="30" x14ac:dyDescent="0.25">
      <c r="B34" s="15" t="s">
        <v>769</v>
      </c>
      <c r="C34" s="66">
        <v>0</v>
      </c>
      <c r="D34" s="66">
        <v>0</v>
      </c>
      <c r="E34" s="66">
        <v>0</v>
      </c>
      <c r="F34" s="66">
        <v>0</v>
      </c>
      <c r="G34" s="66">
        <v>0</v>
      </c>
      <c r="N34" s="195"/>
    </row>
    <row r="35" spans="2:14" ht="30" x14ac:dyDescent="0.25">
      <c r="B35" s="15" t="s">
        <v>773</v>
      </c>
      <c r="C35" s="66">
        <v>0</v>
      </c>
      <c r="D35" s="66">
        <v>0</v>
      </c>
      <c r="E35" s="67">
        <v>0</v>
      </c>
      <c r="F35" s="67">
        <v>0</v>
      </c>
      <c r="G35" s="67">
        <v>0</v>
      </c>
      <c r="N35" s="195"/>
    </row>
    <row r="36" spans="2:14" x14ac:dyDescent="0.25">
      <c r="N36" s="195"/>
    </row>
    <row r="37" spans="2:14" x14ac:dyDescent="0.25">
      <c r="N37" s="195"/>
    </row>
    <row r="38" spans="2:14" x14ac:dyDescent="0.25">
      <c r="N38" s="195"/>
    </row>
    <row r="41" spans="2:14" ht="15" customHeight="1" x14ac:dyDescent="0.25">
      <c r="B41" s="208" t="s">
        <v>82</v>
      </c>
      <c r="C41" s="208"/>
      <c r="D41" s="208"/>
      <c r="E41" s="208"/>
      <c r="F41" s="208"/>
      <c r="G41" s="208"/>
      <c r="N41" s="70" t="s">
        <v>761</v>
      </c>
    </row>
    <row r="42" spans="2:14" x14ac:dyDescent="0.25">
      <c r="B42" t="s">
        <v>796</v>
      </c>
      <c r="N42" s="195" t="s">
        <v>969</v>
      </c>
    </row>
    <row r="43" spans="2:14" x14ac:dyDescent="0.25">
      <c r="N43" s="195"/>
    </row>
    <row r="44" spans="2:14" x14ac:dyDescent="0.25">
      <c r="N44" s="195"/>
    </row>
    <row r="45" spans="2:14" ht="30" x14ac:dyDescent="0.25">
      <c r="B45" s="70" t="s">
        <v>763</v>
      </c>
      <c r="C45" s="70" t="s">
        <v>764</v>
      </c>
      <c r="D45" s="70" t="s">
        <v>765</v>
      </c>
      <c r="E45" s="70" t="s">
        <v>766</v>
      </c>
      <c r="F45" s="70" t="s">
        <v>767</v>
      </c>
      <c r="G45" s="70" t="s">
        <v>768</v>
      </c>
      <c r="N45" s="195"/>
    </row>
    <row r="46" spans="2:14" ht="30" x14ac:dyDescent="0.25">
      <c r="B46" s="15" t="s">
        <v>773</v>
      </c>
      <c r="C46" s="66">
        <v>0</v>
      </c>
      <c r="D46" s="66">
        <v>0.29409999999999997</v>
      </c>
      <c r="E46" s="67"/>
      <c r="F46" s="67"/>
      <c r="G46" s="67"/>
      <c r="N46" s="195"/>
    </row>
    <row r="47" spans="2:14" x14ac:dyDescent="0.25">
      <c r="N47" s="195"/>
    </row>
    <row r="48" spans="2:14" x14ac:dyDescent="0.25">
      <c r="N48" s="195"/>
    </row>
    <row r="49" spans="2:14" x14ac:dyDescent="0.25">
      <c r="N49" s="195"/>
    </row>
    <row r="50" spans="2:14" ht="17.25" customHeight="1" x14ac:dyDescent="0.25">
      <c r="N50" s="195"/>
    </row>
    <row r="51" spans="2:14" ht="17.25" customHeight="1" x14ac:dyDescent="0.25"/>
    <row r="53" spans="2:14" x14ac:dyDescent="0.25">
      <c r="B53" s="208" t="s">
        <v>797</v>
      </c>
      <c r="C53" s="208"/>
      <c r="D53" s="208"/>
      <c r="E53" s="208"/>
      <c r="F53" s="208"/>
      <c r="G53" s="208"/>
      <c r="I53" s="208" t="s">
        <v>761</v>
      </c>
      <c r="J53" s="208"/>
      <c r="K53" s="208"/>
      <c r="L53" s="208"/>
      <c r="M53" s="208"/>
      <c r="N53" s="208"/>
    </row>
    <row r="54" spans="2:14" ht="15" customHeight="1" x14ac:dyDescent="0.25">
      <c r="B54" t="s">
        <v>798</v>
      </c>
      <c r="I54" s="195" t="s">
        <v>799</v>
      </c>
      <c r="J54" s="214"/>
      <c r="K54" s="214"/>
      <c r="L54" s="214"/>
      <c r="M54" s="214"/>
      <c r="N54" s="214"/>
    </row>
    <row r="55" spans="2:14" x14ac:dyDescent="0.25">
      <c r="I55" s="214"/>
      <c r="J55" s="214"/>
      <c r="K55" s="214"/>
      <c r="L55" s="214"/>
      <c r="M55" s="214"/>
      <c r="N55" s="214"/>
    </row>
    <row r="56" spans="2:14" x14ac:dyDescent="0.25">
      <c r="I56" s="214"/>
      <c r="J56" s="214"/>
      <c r="K56" s="214"/>
      <c r="L56" s="214"/>
      <c r="M56" s="214"/>
      <c r="N56" s="214"/>
    </row>
    <row r="57" spans="2:14" x14ac:dyDescent="0.25">
      <c r="I57" s="214"/>
      <c r="J57" s="214"/>
      <c r="K57" s="214"/>
      <c r="L57" s="214"/>
      <c r="M57" s="214"/>
      <c r="N57" s="214"/>
    </row>
    <row r="58" spans="2:14" x14ac:dyDescent="0.25">
      <c r="I58" s="214"/>
      <c r="J58" s="214"/>
      <c r="K58" s="214"/>
      <c r="L58" s="214"/>
      <c r="M58" s="214"/>
      <c r="N58" s="214"/>
    </row>
    <row r="59" spans="2:14" x14ac:dyDescent="0.25">
      <c r="I59" s="214"/>
      <c r="J59" s="214"/>
      <c r="K59" s="214"/>
      <c r="L59" s="214"/>
      <c r="M59" s="214"/>
      <c r="N59" s="214"/>
    </row>
    <row r="60" spans="2:14" x14ac:dyDescent="0.25">
      <c r="I60" s="214"/>
      <c r="J60" s="214"/>
      <c r="K60" s="214"/>
      <c r="L60" s="214"/>
      <c r="M60" s="214"/>
      <c r="N60" s="214"/>
    </row>
    <row r="61" spans="2:14" x14ac:dyDescent="0.25">
      <c r="I61" s="214"/>
      <c r="J61" s="214"/>
      <c r="K61" s="214"/>
      <c r="L61" s="214"/>
      <c r="M61" s="214"/>
      <c r="N61" s="214"/>
    </row>
    <row r="62" spans="2:14" x14ac:dyDescent="0.25">
      <c r="I62" s="214"/>
      <c r="J62" s="214"/>
      <c r="K62" s="214"/>
      <c r="L62" s="214"/>
      <c r="M62" s="214"/>
      <c r="N62" s="214"/>
    </row>
    <row r="63" spans="2:14" x14ac:dyDescent="0.25">
      <c r="I63" s="214"/>
      <c r="J63" s="214"/>
      <c r="K63" s="214"/>
      <c r="L63" s="214"/>
      <c r="M63" s="214"/>
      <c r="N63" s="214"/>
    </row>
    <row r="66" spans="2:14" ht="28.5" customHeight="1" x14ac:dyDescent="0.25">
      <c r="B66" s="211" t="s">
        <v>800</v>
      </c>
      <c r="C66" s="211"/>
      <c r="D66" s="211"/>
      <c r="E66" s="211"/>
      <c r="F66" s="211"/>
      <c r="G66" s="211"/>
      <c r="N66" s="70" t="s">
        <v>761</v>
      </c>
    </row>
    <row r="67" spans="2:14" x14ac:dyDescent="0.25">
      <c r="B67" s="218" t="s">
        <v>801</v>
      </c>
      <c r="C67" s="218"/>
      <c r="D67" s="218"/>
      <c r="E67" s="218"/>
      <c r="F67" s="218"/>
      <c r="G67" s="218"/>
      <c r="N67" s="213" t="s">
        <v>802</v>
      </c>
    </row>
    <row r="68" spans="2:14" x14ac:dyDescent="0.25">
      <c r="B68" s="219"/>
      <c r="C68" s="219"/>
      <c r="D68" s="219"/>
      <c r="E68" s="219"/>
      <c r="F68" s="219"/>
      <c r="G68" s="219"/>
      <c r="N68" s="195"/>
    </row>
    <row r="69" spans="2:14" x14ac:dyDescent="0.25">
      <c r="N69" s="195"/>
    </row>
    <row r="70" spans="2:14" ht="30" x14ac:dyDescent="0.25">
      <c r="B70" s="70" t="s">
        <v>763</v>
      </c>
      <c r="C70" s="70" t="s">
        <v>764</v>
      </c>
      <c r="D70" s="70" t="s">
        <v>765</v>
      </c>
      <c r="E70" s="70" t="s">
        <v>766</v>
      </c>
      <c r="F70" s="70" t="s">
        <v>767</v>
      </c>
      <c r="G70" s="70" t="s">
        <v>768</v>
      </c>
      <c r="N70" s="195"/>
    </row>
    <row r="71" spans="2:14" ht="30" x14ac:dyDescent="0.25">
      <c r="B71" s="15" t="s">
        <v>769</v>
      </c>
      <c r="C71" s="66">
        <v>0</v>
      </c>
      <c r="D71" s="66">
        <v>0</v>
      </c>
      <c r="E71" s="66">
        <v>0</v>
      </c>
      <c r="F71" s="66">
        <v>0</v>
      </c>
      <c r="G71" s="66">
        <v>0</v>
      </c>
      <c r="N71" s="195"/>
    </row>
    <row r="72" spans="2:14" ht="30" x14ac:dyDescent="0.25">
      <c r="B72" s="15" t="s">
        <v>773</v>
      </c>
      <c r="C72" s="66">
        <v>0</v>
      </c>
      <c r="D72" s="66">
        <v>0</v>
      </c>
      <c r="E72" s="67">
        <v>0</v>
      </c>
      <c r="F72" s="67">
        <v>0</v>
      </c>
      <c r="G72" s="67">
        <v>0</v>
      </c>
      <c r="N72" s="195"/>
    </row>
    <row r="73" spans="2:14" x14ac:dyDescent="0.25">
      <c r="N73" s="195"/>
    </row>
    <row r="74" spans="2:14" x14ac:dyDescent="0.25">
      <c r="N74" s="195"/>
    </row>
    <row r="75" spans="2:14" ht="31.5" customHeight="1" x14ac:dyDescent="0.25">
      <c r="N75" s="195"/>
    </row>
    <row r="78" spans="2:14" ht="31.5" customHeight="1" x14ac:dyDescent="0.25">
      <c r="B78" s="208" t="s">
        <v>112</v>
      </c>
      <c r="C78" s="208"/>
      <c r="D78" s="208"/>
      <c r="E78" s="208"/>
      <c r="F78" s="208"/>
      <c r="G78" s="208"/>
      <c r="N78" s="70" t="s">
        <v>761</v>
      </c>
    </row>
    <row r="79" spans="2:14" ht="15" customHeight="1" x14ac:dyDescent="0.25">
      <c r="B79" t="s">
        <v>803</v>
      </c>
      <c r="N79" s="215" t="s">
        <v>804</v>
      </c>
    </row>
    <row r="80" spans="2:14" x14ac:dyDescent="0.25">
      <c r="N80" s="215"/>
    </row>
    <row r="81" spans="2:14" x14ac:dyDescent="0.25">
      <c r="N81" s="215"/>
    </row>
    <row r="82" spans="2:14" ht="30" x14ac:dyDescent="0.25">
      <c r="B82" s="70" t="s">
        <v>763</v>
      </c>
      <c r="C82" s="70" t="s">
        <v>764</v>
      </c>
      <c r="D82" s="70" t="s">
        <v>765</v>
      </c>
      <c r="E82" s="70" t="s">
        <v>766</v>
      </c>
      <c r="F82" s="70" t="s">
        <v>767</v>
      </c>
      <c r="G82" s="70" t="s">
        <v>768</v>
      </c>
      <c r="N82" s="215"/>
    </row>
    <row r="83" spans="2:14" ht="30" x14ac:dyDescent="0.25">
      <c r="B83" s="15" t="s">
        <v>769</v>
      </c>
      <c r="C83" s="66">
        <v>0</v>
      </c>
      <c r="D83" s="66">
        <v>0.16</v>
      </c>
      <c r="E83" s="66">
        <v>0.24</v>
      </c>
      <c r="F83" s="66">
        <v>0.44</v>
      </c>
      <c r="G83" s="66">
        <v>1</v>
      </c>
      <c r="N83" s="215"/>
    </row>
    <row r="84" spans="2:14" ht="30" x14ac:dyDescent="0.25">
      <c r="B84" s="15" t="s">
        <v>773</v>
      </c>
      <c r="C84" s="66">
        <v>0</v>
      </c>
      <c r="D84" s="66">
        <v>0.02</v>
      </c>
      <c r="E84" s="67">
        <v>0.02</v>
      </c>
      <c r="F84" s="67">
        <v>0.16</v>
      </c>
      <c r="G84" s="67"/>
      <c r="N84" s="215"/>
    </row>
    <row r="85" spans="2:14" x14ac:dyDescent="0.25">
      <c r="N85" s="215"/>
    </row>
    <row r="86" spans="2:14" x14ac:dyDescent="0.25">
      <c r="N86" s="215"/>
    </row>
    <row r="87" spans="2:14" x14ac:dyDescent="0.25">
      <c r="N87" s="215"/>
    </row>
    <row r="88" spans="2:14" x14ac:dyDescent="0.25">
      <c r="N88" s="215"/>
    </row>
    <row r="89" spans="2:14" ht="13.5" customHeight="1" x14ac:dyDescent="0.25"/>
    <row r="91" spans="2:14" ht="30.75" customHeight="1" x14ac:dyDescent="0.25">
      <c r="B91" s="208" t="s">
        <v>805</v>
      </c>
      <c r="C91" s="208"/>
      <c r="D91" s="208"/>
      <c r="E91" s="208"/>
      <c r="F91" s="208"/>
      <c r="G91" s="208"/>
      <c r="N91" s="70" t="s">
        <v>761</v>
      </c>
    </row>
    <row r="92" spans="2:14" ht="15" customHeight="1" x14ac:dyDescent="0.25">
      <c r="B92" t="s">
        <v>803</v>
      </c>
      <c r="N92" s="195" t="s">
        <v>965</v>
      </c>
    </row>
    <row r="93" spans="2:14" x14ac:dyDescent="0.25">
      <c r="N93" s="195"/>
    </row>
    <row r="94" spans="2:14" x14ac:dyDescent="0.25">
      <c r="N94" s="195"/>
    </row>
    <row r="95" spans="2:14" ht="30" customHeight="1" x14ac:dyDescent="0.25">
      <c r="B95" s="70" t="s">
        <v>763</v>
      </c>
      <c r="C95" s="70" t="s">
        <v>764</v>
      </c>
      <c r="D95" s="70" t="s">
        <v>765</v>
      </c>
      <c r="E95" s="70" t="s">
        <v>766</v>
      </c>
      <c r="F95" s="70" t="s">
        <v>767</v>
      </c>
      <c r="G95" s="70" t="s">
        <v>768</v>
      </c>
      <c r="N95" s="195"/>
    </row>
    <row r="96" spans="2:14" ht="30" x14ac:dyDescent="0.25">
      <c r="B96" s="15" t="s">
        <v>769</v>
      </c>
      <c r="C96" s="66">
        <v>0</v>
      </c>
      <c r="D96" s="66">
        <v>0.19</v>
      </c>
      <c r="E96" s="66">
        <v>0.41</v>
      </c>
      <c r="F96" s="66">
        <v>0.71</v>
      </c>
      <c r="G96" s="66">
        <v>1</v>
      </c>
      <c r="N96" s="195"/>
    </row>
    <row r="97" spans="2:14" ht="30" x14ac:dyDescent="0.25">
      <c r="B97" s="15" t="s">
        <v>773</v>
      </c>
      <c r="C97" s="66">
        <v>0</v>
      </c>
      <c r="D97" s="66">
        <v>0.04</v>
      </c>
      <c r="E97" s="67">
        <v>0.04</v>
      </c>
      <c r="F97" s="67">
        <v>0.2</v>
      </c>
      <c r="G97" s="67"/>
      <c r="N97" s="195"/>
    </row>
    <row r="98" spans="2:14" x14ac:dyDescent="0.25">
      <c r="N98" s="195"/>
    </row>
    <row r="99" spans="2:14" x14ac:dyDescent="0.25">
      <c r="N99" s="195"/>
    </row>
    <row r="100" spans="2:14" x14ac:dyDescent="0.25">
      <c r="N100" s="195"/>
    </row>
    <row r="103" spans="2:14" ht="24" customHeight="1" x14ac:dyDescent="0.25">
      <c r="B103" s="208" t="s">
        <v>102</v>
      </c>
      <c r="C103" s="208"/>
      <c r="D103" s="208"/>
      <c r="E103" s="208"/>
      <c r="F103" s="208"/>
      <c r="G103" s="208"/>
      <c r="N103" s="70" t="s">
        <v>761</v>
      </c>
    </row>
    <row r="104" spans="2:14" x14ac:dyDescent="0.25">
      <c r="B104" t="s">
        <v>806</v>
      </c>
      <c r="N104" s="213" t="s">
        <v>807</v>
      </c>
    </row>
    <row r="105" spans="2:14" x14ac:dyDescent="0.25">
      <c r="N105" s="195"/>
    </row>
    <row r="106" spans="2:14" x14ac:dyDescent="0.25">
      <c r="N106" s="195"/>
    </row>
    <row r="107" spans="2:14" ht="30" x14ac:dyDescent="0.25">
      <c r="B107" s="70" t="s">
        <v>763</v>
      </c>
      <c r="C107" s="70" t="s">
        <v>764</v>
      </c>
      <c r="D107" s="70" t="s">
        <v>765</v>
      </c>
      <c r="E107" s="70" t="s">
        <v>766</v>
      </c>
      <c r="F107" s="70" t="s">
        <v>767</v>
      </c>
      <c r="G107" s="70" t="s">
        <v>768</v>
      </c>
      <c r="N107" s="195"/>
    </row>
    <row r="108" spans="2:14" ht="30" x14ac:dyDescent="0.25">
      <c r="B108" s="15" t="s">
        <v>769</v>
      </c>
      <c r="C108" s="66">
        <v>0</v>
      </c>
      <c r="D108" s="66">
        <v>0</v>
      </c>
      <c r="E108" s="66">
        <v>0.5</v>
      </c>
      <c r="F108" s="66">
        <v>0.5</v>
      </c>
      <c r="G108" s="66">
        <v>1</v>
      </c>
      <c r="N108" s="195"/>
    </row>
    <row r="109" spans="2:14" ht="30" x14ac:dyDescent="0.25">
      <c r="B109" s="15" t="s">
        <v>773</v>
      </c>
      <c r="C109" s="66">
        <v>0</v>
      </c>
      <c r="D109" s="66">
        <v>0</v>
      </c>
      <c r="E109" s="67">
        <v>0</v>
      </c>
      <c r="F109" s="67">
        <v>0</v>
      </c>
      <c r="G109" s="67"/>
      <c r="N109" s="195"/>
    </row>
    <row r="110" spans="2:14" x14ac:dyDescent="0.25">
      <c r="N110" s="195"/>
    </row>
    <row r="111" spans="2:14" x14ac:dyDescent="0.25">
      <c r="N111" s="195"/>
    </row>
    <row r="112" spans="2:14" x14ac:dyDescent="0.25">
      <c r="N112" s="195"/>
    </row>
    <row r="115" spans="2:14" ht="28.5" customHeight="1" x14ac:dyDescent="0.25">
      <c r="B115" s="208" t="s">
        <v>808</v>
      </c>
      <c r="C115" s="208"/>
      <c r="D115" s="208"/>
      <c r="E115" s="208"/>
      <c r="F115" s="208"/>
      <c r="G115" s="208"/>
      <c r="N115" s="70" t="s">
        <v>761</v>
      </c>
    </row>
    <row r="116" spans="2:14" x14ac:dyDescent="0.25">
      <c r="B116" t="s">
        <v>796</v>
      </c>
      <c r="N116" s="216" t="s">
        <v>966</v>
      </c>
    </row>
    <row r="117" spans="2:14" x14ac:dyDescent="0.25">
      <c r="N117" s="217"/>
    </row>
    <row r="118" spans="2:14" x14ac:dyDescent="0.25">
      <c r="N118" s="217"/>
    </row>
    <row r="119" spans="2:14" ht="30" x14ac:dyDescent="0.25">
      <c r="B119" s="70" t="s">
        <v>763</v>
      </c>
      <c r="C119" s="70" t="s">
        <v>764</v>
      </c>
      <c r="D119" s="70" t="s">
        <v>765</v>
      </c>
      <c r="E119" s="70" t="s">
        <v>766</v>
      </c>
      <c r="F119" s="70" t="s">
        <v>767</v>
      </c>
      <c r="G119" s="70" t="s">
        <v>768</v>
      </c>
      <c r="N119" s="217"/>
    </row>
    <row r="120" spans="2:14" ht="30" x14ac:dyDescent="0.25">
      <c r="B120" s="15" t="s">
        <v>769</v>
      </c>
      <c r="C120" s="66">
        <v>0</v>
      </c>
      <c r="D120" s="66">
        <v>0.16</v>
      </c>
      <c r="E120" s="66">
        <v>0.26</v>
      </c>
      <c r="F120" s="66">
        <v>0.71</v>
      </c>
      <c r="G120" s="66">
        <v>1</v>
      </c>
      <c r="N120" s="217"/>
    </row>
    <row r="121" spans="2:14" ht="30" x14ac:dyDescent="0.25">
      <c r="B121" s="15" t="s">
        <v>773</v>
      </c>
      <c r="C121" s="66">
        <v>0</v>
      </c>
      <c r="D121" s="66">
        <v>0.16</v>
      </c>
      <c r="E121" s="67">
        <v>0.26</v>
      </c>
      <c r="F121" s="67">
        <v>0.59</v>
      </c>
      <c r="G121" s="67"/>
      <c r="N121" s="217"/>
    </row>
    <row r="122" spans="2:14" x14ac:dyDescent="0.25">
      <c r="N122" s="217"/>
    </row>
    <row r="123" spans="2:14" x14ac:dyDescent="0.25">
      <c r="N123" s="217"/>
    </row>
    <row r="124" spans="2:14" x14ac:dyDescent="0.25">
      <c r="N124" s="217"/>
    </row>
    <row r="127" spans="2:14" x14ac:dyDescent="0.25">
      <c r="B127" s="208" t="s">
        <v>114</v>
      </c>
      <c r="C127" s="208"/>
      <c r="D127" s="208"/>
      <c r="E127" s="208"/>
      <c r="F127" s="208"/>
      <c r="G127" s="208"/>
      <c r="N127" s="70" t="s">
        <v>761</v>
      </c>
    </row>
    <row r="128" spans="2:14" ht="15" customHeight="1" x14ac:dyDescent="0.25">
      <c r="B128" t="s">
        <v>809</v>
      </c>
      <c r="N128" s="213" t="s">
        <v>810</v>
      </c>
    </row>
    <row r="129" spans="2:14" x14ac:dyDescent="0.25">
      <c r="N129" s="195"/>
    </row>
    <row r="130" spans="2:14" ht="30" customHeight="1" x14ac:dyDescent="0.25">
      <c r="B130" s="70" t="s">
        <v>763</v>
      </c>
      <c r="C130" s="70" t="s">
        <v>764</v>
      </c>
      <c r="D130" s="70" t="s">
        <v>765</v>
      </c>
      <c r="E130" s="70" t="s">
        <v>766</v>
      </c>
      <c r="F130" s="70" t="s">
        <v>767</v>
      </c>
      <c r="G130" s="70" t="s">
        <v>768</v>
      </c>
      <c r="N130" s="195"/>
    </row>
    <row r="131" spans="2:14" ht="30" customHeight="1" x14ac:dyDescent="0.25">
      <c r="B131" s="15" t="s">
        <v>769</v>
      </c>
      <c r="C131" s="66">
        <v>0</v>
      </c>
      <c r="D131" s="66">
        <v>0.25</v>
      </c>
      <c r="E131" s="66">
        <v>0.54</v>
      </c>
      <c r="F131" s="66">
        <v>0.63</v>
      </c>
      <c r="G131" s="66">
        <v>1</v>
      </c>
      <c r="N131" s="195"/>
    </row>
    <row r="132" spans="2:14" ht="30" x14ac:dyDescent="0.25">
      <c r="B132" s="15" t="s">
        <v>773</v>
      </c>
      <c r="C132" s="66">
        <v>0</v>
      </c>
      <c r="D132" s="66">
        <v>0.25</v>
      </c>
      <c r="E132" s="67">
        <v>0.54</v>
      </c>
      <c r="F132" s="67">
        <v>0.63</v>
      </c>
      <c r="G132" s="67"/>
      <c r="N132" s="195"/>
    </row>
    <row r="133" spans="2:14" x14ac:dyDescent="0.25">
      <c r="N133" s="195"/>
    </row>
    <row r="134" spans="2:14" x14ac:dyDescent="0.25">
      <c r="N134" s="195"/>
    </row>
    <row r="135" spans="2:14" x14ac:dyDescent="0.25">
      <c r="N135" s="195"/>
    </row>
    <row r="136" spans="2:14" x14ac:dyDescent="0.25">
      <c r="N136" s="195"/>
    </row>
    <row r="139" spans="2:14" ht="20.25" customHeight="1" x14ac:dyDescent="0.25">
      <c r="B139" s="208" t="s">
        <v>811</v>
      </c>
      <c r="C139" s="208"/>
      <c r="D139" s="208"/>
      <c r="E139" s="208"/>
      <c r="F139" s="208"/>
      <c r="G139" s="208"/>
      <c r="N139" s="70" t="s">
        <v>761</v>
      </c>
    </row>
    <row r="140" spans="2:14" x14ac:dyDescent="0.25">
      <c r="B140" t="s">
        <v>809</v>
      </c>
      <c r="N140" s="213" t="s">
        <v>812</v>
      </c>
    </row>
    <row r="141" spans="2:14" x14ac:dyDescent="0.25">
      <c r="N141" s="195"/>
    </row>
    <row r="142" spans="2:14" x14ac:dyDescent="0.25">
      <c r="N142" s="195"/>
    </row>
    <row r="143" spans="2:14" ht="30" x14ac:dyDescent="0.25">
      <c r="B143" s="70" t="s">
        <v>763</v>
      </c>
      <c r="C143" s="70" t="s">
        <v>764</v>
      </c>
      <c r="D143" s="70" t="s">
        <v>765</v>
      </c>
      <c r="E143" s="70" t="s">
        <v>766</v>
      </c>
      <c r="F143" s="70" t="s">
        <v>767</v>
      </c>
      <c r="G143" s="70" t="s">
        <v>768</v>
      </c>
      <c r="N143" s="195"/>
    </row>
    <row r="144" spans="2:14" ht="30" x14ac:dyDescent="0.25">
      <c r="B144" s="15" t="s">
        <v>769</v>
      </c>
      <c r="C144" s="66">
        <v>0</v>
      </c>
      <c r="D144" s="66">
        <v>0.31</v>
      </c>
      <c r="E144" s="66">
        <v>0.6</v>
      </c>
      <c r="F144" s="66">
        <v>0.73</v>
      </c>
      <c r="G144" s="66">
        <v>1</v>
      </c>
      <c r="N144" s="195"/>
    </row>
    <row r="145" spans="2:14" ht="30" x14ac:dyDescent="0.25">
      <c r="B145" s="15" t="s">
        <v>773</v>
      </c>
      <c r="C145" s="66">
        <v>0</v>
      </c>
      <c r="D145" s="66">
        <v>0.2</v>
      </c>
      <c r="E145" s="67">
        <v>0.6</v>
      </c>
      <c r="F145" s="67">
        <v>0.73</v>
      </c>
      <c r="G145" s="67"/>
      <c r="N145" s="195"/>
    </row>
    <row r="146" spans="2:14" x14ac:dyDescent="0.25">
      <c r="N146" s="195"/>
    </row>
    <row r="147" spans="2:14" x14ac:dyDescent="0.25">
      <c r="N147" s="195"/>
    </row>
    <row r="148" spans="2:14" x14ac:dyDescent="0.25">
      <c r="N148" s="195"/>
    </row>
    <row r="151" spans="2:14" ht="20.25" customHeight="1" x14ac:dyDescent="0.25">
      <c r="B151" s="208" t="s">
        <v>813</v>
      </c>
      <c r="C151" s="208"/>
      <c r="D151" s="208"/>
      <c r="E151" s="208"/>
      <c r="F151" s="208"/>
      <c r="G151" s="208"/>
      <c r="N151" s="70" t="s">
        <v>761</v>
      </c>
    </row>
    <row r="152" spans="2:14" ht="15" customHeight="1" x14ac:dyDescent="0.25">
      <c r="B152" t="s">
        <v>809</v>
      </c>
      <c r="N152" s="213" t="s">
        <v>814</v>
      </c>
    </row>
    <row r="153" spans="2:14" x14ac:dyDescent="0.25">
      <c r="N153" s="195"/>
    </row>
    <row r="154" spans="2:14" x14ac:dyDescent="0.25">
      <c r="N154" s="195"/>
    </row>
    <row r="155" spans="2:14" ht="30" customHeight="1" x14ac:dyDescent="0.25">
      <c r="B155" s="70" t="s">
        <v>763</v>
      </c>
      <c r="C155" s="70" t="s">
        <v>764</v>
      </c>
      <c r="D155" s="70" t="s">
        <v>765</v>
      </c>
      <c r="E155" s="70" t="s">
        <v>766</v>
      </c>
      <c r="F155" s="70" t="s">
        <v>767</v>
      </c>
      <c r="G155" s="70" t="s">
        <v>768</v>
      </c>
      <c r="N155" s="195"/>
    </row>
    <row r="156" spans="2:14" ht="30" customHeight="1" x14ac:dyDescent="0.25">
      <c r="B156" s="15" t="s">
        <v>769</v>
      </c>
      <c r="C156" s="66">
        <v>0</v>
      </c>
      <c r="D156" s="66">
        <v>0.12</v>
      </c>
      <c r="E156" s="66">
        <v>0.15</v>
      </c>
      <c r="F156" s="66">
        <v>0.48</v>
      </c>
      <c r="G156" s="66">
        <v>1</v>
      </c>
      <c r="N156" s="195"/>
    </row>
    <row r="157" spans="2:14" ht="30" customHeight="1" x14ac:dyDescent="0.25">
      <c r="B157" s="15" t="s">
        <v>773</v>
      </c>
      <c r="C157" s="66">
        <v>0</v>
      </c>
      <c r="D157" s="66">
        <v>0.1</v>
      </c>
      <c r="E157" s="67">
        <v>0.15</v>
      </c>
      <c r="F157" s="67">
        <v>0.48</v>
      </c>
      <c r="G157" s="67"/>
      <c r="N157" s="195"/>
    </row>
    <row r="158" spans="2:14" x14ac:dyDescent="0.25">
      <c r="N158" s="195"/>
    </row>
    <row r="159" spans="2:14" x14ac:dyDescent="0.25">
      <c r="N159" s="195"/>
    </row>
    <row r="160" spans="2:14" x14ac:dyDescent="0.25">
      <c r="N160" s="195"/>
    </row>
    <row r="163" spans="2:14" ht="20.25" customHeight="1" x14ac:dyDescent="0.25">
      <c r="B163" s="208" t="s">
        <v>815</v>
      </c>
      <c r="C163" s="208"/>
      <c r="D163" s="208"/>
      <c r="E163" s="208"/>
      <c r="F163" s="208"/>
      <c r="G163" s="208"/>
      <c r="N163" s="70" t="s">
        <v>761</v>
      </c>
    </row>
    <row r="164" spans="2:14" ht="15" customHeight="1" x14ac:dyDescent="0.25">
      <c r="B164" t="s">
        <v>809</v>
      </c>
      <c r="N164" s="213" t="s">
        <v>816</v>
      </c>
    </row>
    <row r="165" spans="2:14" x14ac:dyDescent="0.25">
      <c r="N165" s="195"/>
    </row>
    <row r="166" spans="2:14" x14ac:dyDescent="0.25">
      <c r="N166" s="195"/>
    </row>
    <row r="167" spans="2:14" ht="30" customHeight="1" x14ac:dyDescent="0.25">
      <c r="B167" s="70" t="s">
        <v>763</v>
      </c>
      <c r="C167" s="70" t="s">
        <v>764</v>
      </c>
      <c r="D167" s="70" t="s">
        <v>765</v>
      </c>
      <c r="E167" s="70" t="s">
        <v>766</v>
      </c>
      <c r="F167" s="70" t="s">
        <v>767</v>
      </c>
      <c r="G167" s="70" t="s">
        <v>768</v>
      </c>
      <c r="N167" s="195"/>
    </row>
    <row r="168" spans="2:14" ht="30" customHeight="1" x14ac:dyDescent="0.25">
      <c r="B168" s="15" t="s">
        <v>769</v>
      </c>
      <c r="C168" s="66">
        <v>0</v>
      </c>
      <c r="D168" s="66">
        <v>0.45</v>
      </c>
      <c r="E168" s="66">
        <v>0.7</v>
      </c>
      <c r="F168" s="66">
        <v>0.95</v>
      </c>
      <c r="G168" s="66">
        <v>1</v>
      </c>
      <c r="N168" s="195"/>
    </row>
    <row r="169" spans="2:14" ht="30" x14ac:dyDescent="0.25">
      <c r="B169" s="15" t="s">
        <v>773</v>
      </c>
      <c r="C169" s="66">
        <v>0</v>
      </c>
      <c r="D169" s="66">
        <v>0.2</v>
      </c>
      <c r="E169" s="67">
        <v>0.7</v>
      </c>
      <c r="F169" s="67">
        <v>0.95</v>
      </c>
      <c r="G169" s="67"/>
      <c r="N169" s="195"/>
    </row>
    <row r="170" spans="2:14" x14ac:dyDescent="0.25">
      <c r="N170" s="195"/>
    </row>
    <row r="171" spans="2:14" x14ac:dyDescent="0.25">
      <c r="N171" s="195"/>
    </row>
    <row r="172" spans="2:14" x14ac:dyDescent="0.25">
      <c r="N172" s="195"/>
    </row>
    <row r="175" spans="2:14" x14ac:dyDescent="0.25">
      <c r="B175" s="208" t="s">
        <v>817</v>
      </c>
      <c r="C175" s="208"/>
      <c r="D175" s="208"/>
      <c r="E175" s="208"/>
      <c r="F175" s="208"/>
      <c r="G175" s="208"/>
      <c r="N175" s="70" t="s">
        <v>761</v>
      </c>
    </row>
    <row r="176" spans="2:14" ht="15" customHeight="1" x14ac:dyDescent="0.25">
      <c r="B176" t="s">
        <v>809</v>
      </c>
      <c r="N176" s="213" t="s">
        <v>818</v>
      </c>
    </row>
    <row r="177" spans="2:14" x14ac:dyDescent="0.25">
      <c r="N177" s="195"/>
    </row>
    <row r="178" spans="2:14" x14ac:dyDescent="0.25">
      <c r="N178" s="195"/>
    </row>
    <row r="179" spans="2:14" ht="30" customHeight="1" x14ac:dyDescent="0.25">
      <c r="B179" s="70" t="s">
        <v>763</v>
      </c>
      <c r="C179" s="70" t="s">
        <v>764</v>
      </c>
      <c r="D179" s="70" t="s">
        <v>765</v>
      </c>
      <c r="E179" s="70" t="s">
        <v>766</v>
      </c>
      <c r="F179" s="70" t="s">
        <v>767</v>
      </c>
      <c r="G179" s="70" t="s">
        <v>768</v>
      </c>
      <c r="N179" s="195"/>
    </row>
    <row r="180" spans="2:14" ht="30" customHeight="1" x14ac:dyDescent="0.25">
      <c r="B180" s="15" t="s">
        <v>769</v>
      </c>
      <c r="C180" s="66">
        <v>0</v>
      </c>
      <c r="D180" s="66">
        <v>0.5</v>
      </c>
      <c r="E180" s="66">
        <v>0.57999999999999996</v>
      </c>
      <c r="F180" s="66">
        <v>0.67</v>
      </c>
      <c r="G180" s="66">
        <v>1</v>
      </c>
      <c r="N180" s="195"/>
    </row>
    <row r="181" spans="2:14" ht="30" x14ac:dyDescent="0.25">
      <c r="B181" s="15" t="s">
        <v>773</v>
      </c>
      <c r="C181" s="66">
        <v>0</v>
      </c>
      <c r="D181" s="66">
        <v>0.25</v>
      </c>
      <c r="E181" s="67">
        <v>0.57999999999999996</v>
      </c>
      <c r="F181" s="67">
        <v>0.67</v>
      </c>
      <c r="G181" s="67"/>
      <c r="N181" s="195"/>
    </row>
    <row r="182" spans="2:14" x14ac:dyDescent="0.25">
      <c r="N182" s="195"/>
    </row>
    <row r="183" spans="2:14" x14ac:dyDescent="0.25">
      <c r="N183" s="195"/>
    </row>
    <row r="184" spans="2:14" x14ac:dyDescent="0.25">
      <c r="N184" s="195"/>
    </row>
    <row r="187" spans="2:14" ht="31.5" customHeight="1" x14ac:dyDescent="0.25">
      <c r="B187" s="208" t="s">
        <v>819</v>
      </c>
      <c r="C187" s="208"/>
      <c r="D187" s="208"/>
      <c r="E187" s="208"/>
      <c r="F187" s="208"/>
      <c r="G187" s="208"/>
      <c r="N187" s="70" t="s">
        <v>761</v>
      </c>
    </row>
    <row r="188" spans="2:14" ht="15" customHeight="1" x14ac:dyDescent="0.25">
      <c r="B188" t="s">
        <v>820</v>
      </c>
      <c r="N188" s="213" t="s">
        <v>821</v>
      </c>
    </row>
    <row r="189" spans="2:14" x14ac:dyDescent="0.25">
      <c r="N189" s="195"/>
    </row>
    <row r="190" spans="2:14" x14ac:dyDescent="0.25">
      <c r="N190" s="195"/>
    </row>
    <row r="191" spans="2:14" ht="30" customHeight="1" x14ac:dyDescent="0.25">
      <c r="B191" s="70" t="s">
        <v>763</v>
      </c>
      <c r="C191" s="70" t="s">
        <v>764</v>
      </c>
      <c r="D191" s="70" t="s">
        <v>765</v>
      </c>
      <c r="E191" s="70" t="s">
        <v>766</v>
      </c>
      <c r="F191" s="70" t="s">
        <v>767</v>
      </c>
      <c r="G191" s="70" t="s">
        <v>768</v>
      </c>
      <c r="N191" s="195"/>
    </row>
    <row r="192" spans="2:14" ht="30" x14ac:dyDescent="0.25">
      <c r="B192" s="15" t="s">
        <v>769</v>
      </c>
      <c r="C192" s="66">
        <v>0</v>
      </c>
      <c r="D192" s="66">
        <v>0.19</v>
      </c>
      <c r="E192" s="66">
        <v>0.19</v>
      </c>
      <c r="F192" s="66">
        <v>0.52</v>
      </c>
      <c r="G192" s="66">
        <v>1</v>
      </c>
      <c r="N192" s="195"/>
    </row>
    <row r="193" spans="2:14" ht="30" x14ac:dyDescent="0.25">
      <c r="B193" s="15" t="s">
        <v>773</v>
      </c>
      <c r="C193" s="66">
        <v>0</v>
      </c>
      <c r="D193" s="66">
        <v>0.19</v>
      </c>
      <c r="E193" s="67">
        <v>0.19</v>
      </c>
      <c r="F193" s="67">
        <v>0.52</v>
      </c>
      <c r="G193" s="67"/>
      <c r="N193" s="195"/>
    </row>
    <row r="194" spans="2:14" x14ac:dyDescent="0.25">
      <c r="N194" s="195"/>
    </row>
    <row r="195" spans="2:14" x14ac:dyDescent="0.25">
      <c r="N195" s="195"/>
    </row>
    <row r="196" spans="2:14" x14ac:dyDescent="0.25">
      <c r="N196" s="195"/>
    </row>
    <row r="199" spans="2:14" x14ac:dyDescent="0.25">
      <c r="B199" s="208" t="s">
        <v>822</v>
      </c>
      <c r="C199" s="208"/>
      <c r="D199" s="208"/>
      <c r="E199" s="208"/>
      <c r="F199" s="208"/>
      <c r="G199" s="208"/>
      <c r="N199" s="70" t="s">
        <v>761</v>
      </c>
    </row>
    <row r="200" spans="2:14" x14ac:dyDescent="0.25">
      <c r="B200" t="s">
        <v>796</v>
      </c>
      <c r="N200" s="216" t="s">
        <v>968</v>
      </c>
    </row>
    <row r="201" spans="2:14" x14ac:dyDescent="0.25">
      <c r="N201" s="217"/>
    </row>
    <row r="202" spans="2:14" x14ac:dyDescent="0.25">
      <c r="N202" s="217"/>
    </row>
    <row r="203" spans="2:14" ht="30" x14ac:dyDescent="0.25">
      <c r="B203" s="70" t="s">
        <v>763</v>
      </c>
      <c r="C203" s="70" t="s">
        <v>764</v>
      </c>
      <c r="D203" s="70" t="s">
        <v>765</v>
      </c>
      <c r="E203" s="70" t="s">
        <v>766</v>
      </c>
      <c r="F203" s="70" t="s">
        <v>767</v>
      </c>
      <c r="G203" s="70" t="s">
        <v>768</v>
      </c>
      <c r="N203" s="217"/>
    </row>
    <row r="204" spans="2:14" ht="30" x14ac:dyDescent="0.25">
      <c r="B204" s="15" t="s">
        <v>769</v>
      </c>
      <c r="C204" s="66">
        <v>0</v>
      </c>
      <c r="D204" s="66">
        <v>0.36</v>
      </c>
      <c r="E204" s="66">
        <v>0.72</v>
      </c>
      <c r="F204" s="66">
        <v>0.95</v>
      </c>
      <c r="G204" s="66">
        <v>1</v>
      </c>
      <c r="N204" s="217"/>
    </row>
    <row r="205" spans="2:14" ht="30" x14ac:dyDescent="0.25">
      <c r="B205" s="15" t="s">
        <v>773</v>
      </c>
      <c r="C205" s="66">
        <v>0</v>
      </c>
      <c r="D205" s="66">
        <v>0.36</v>
      </c>
      <c r="E205" s="67">
        <v>0.36</v>
      </c>
      <c r="F205" s="67">
        <v>0.64</v>
      </c>
      <c r="G205" s="67"/>
      <c r="N205" s="217"/>
    </row>
    <row r="206" spans="2:14" x14ac:dyDescent="0.25">
      <c r="N206" s="217"/>
    </row>
    <row r="207" spans="2:14" x14ac:dyDescent="0.25">
      <c r="N207" s="217"/>
    </row>
    <row r="208" spans="2:14" x14ac:dyDescent="0.25">
      <c r="N208" s="217"/>
    </row>
    <row r="211" spans="2:14" x14ac:dyDescent="0.25">
      <c r="B211" s="208" t="s">
        <v>823</v>
      </c>
      <c r="C211" s="208"/>
      <c r="D211" s="208"/>
      <c r="E211" s="208"/>
      <c r="F211" s="208"/>
      <c r="G211" s="208"/>
      <c r="N211" s="70" t="s">
        <v>761</v>
      </c>
    </row>
    <row r="212" spans="2:14" ht="15" customHeight="1" x14ac:dyDescent="0.25">
      <c r="B212" t="s">
        <v>796</v>
      </c>
      <c r="N212" s="220" t="s">
        <v>824</v>
      </c>
    </row>
    <row r="213" spans="2:14" x14ac:dyDescent="0.25">
      <c r="N213" s="206"/>
    </row>
    <row r="214" spans="2:14" x14ac:dyDescent="0.25">
      <c r="N214" s="206"/>
    </row>
    <row r="215" spans="2:14" ht="30" x14ac:dyDescent="0.25">
      <c r="B215" s="70" t="s">
        <v>763</v>
      </c>
      <c r="C215" s="70" t="s">
        <v>764</v>
      </c>
      <c r="D215" s="70" t="s">
        <v>765</v>
      </c>
      <c r="E215" s="70" t="s">
        <v>766</v>
      </c>
      <c r="F215" s="70" t="s">
        <v>767</v>
      </c>
      <c r="G215" s="70" t="s">
        <v>768</v>
      </c>
      <c r="N215" s="206"/>
    </row>
    <row r="216" spans="2:14" ht="30" x14ac:dyDescent="0.25">
      <c r="B216" s="15" t="s">
        <v>769</v>
      </c>
      <c r="C216" s="66">
        <v>0</v>
      </c>
      <c r="D216" s="66">
        <v>0.14000000000000001</v>
      </c>
      <c r="E216" s="66">
        <v>0.41</v>
      </c>
      <c r="F216" s="66">
        <v>0.67</v>
      </c>
      <c r="G216" s="66">
        <v>1</v>
      </c>
      <c r="N216" s="206"/>
    </row>
    <row r="217" spans="2:14" ht="30" x14ac:dyDescent="0.25">
      <c r="B217" s="15" t="s">
        <v>773</v>
      </c>
      <c r="C217" s="66">
        <v>0</v>
      </c>
      <c r="D217" s="66">
        <v>7.0000000000000007E-2</v>
      </c>
      <c r="E217" s="67">
        <v>0.38</v>
      </c>
      <c r="F217" s="67">
        <v>0.63</v>
      </c>
      <c r="G217" s="67"/>
      <c r="N217" s="206"/>
    </row>
    <row r="218" spans="2:14" x14ac:dyDescent="0.25">
      <c r="N218" s="206"/>
    </row>
    <row r="219" spans="2:14" x14ac:dyDescent="0.25">
      <c r="N219" s="206"/>
    </row>
    <row r="220" spans="2:14" x14ac:dyDescent="0.25">
      <c r="N220" s="207"/>
    </row>
    <row r="223" spans="2:14" ht="21" customHeight="1" x14ac:dyDescent="0.25">
      <c r="B223" s="208" t="s">
        <v>825</v>
      </c>
      <c r="C223" s="208"/>
      <c r="D223" s="208"/>
      <c r="E223" s="208"/>
      <c r="F223" s="208"/>
      <c r="G223" s="208"/>
      <c r="N223" s="70" t="s">
        <v>761</v>
      </c>
    </row>
    <row r="224" spans="2:14" x14ac:dyDescent="0.25">
      <c r="B224" t="s">
        <v>806</v>
      </c>
      <c r="N224" s="213" t="s">
        <v>826</v>
      </c>
    </row>
    <row r="225" spans="2:14" x14ac:dyDescent="0.25">
      <c r="N225" s="195"/>
    </row>
    <row r="226" spans="2:14" x14ac:dyDescent="0.25">
      <c r="N226" s="195"/>
    </row>
    <row r="227" spans="2:14" ht="30" x14ac:dyDescent="0.25">
      <c r="B227" s="70" t="s">
        <v>763</v>
      </c>
      <c r="C227" s="70" t="s">
        <v>764</v>
      </c>
      <c r="D227" s="70" t="s">
        <v>765</v>
      </c>
      <c r="E227" s="70" t="s">
        <v>766</v>
      </c>
      <c r="F227" s="70" t="s">
        <v>767</v>
      </c>
      <c r="G227" s="70" t="s">
        <v>768</v>
      </c>
      <c r="N227" s="195"/>
    </row>
    <row r="228" spans="2:14" ht="30" x14ac:dyDescent="0.25">
      <c r="B228" s="15" t="s">
        <v>769</v>
      </c>
      <c r="C228" s="66">
        <v>0</v>
      </c>
      <c r="D228" s="66">
        <v>0</v>
      </c>
      <c r="E228" s="66">
        <v>0</v>
      </c>
      <c r="F228" s="66">
        <v>0</v>
      </c>
      <c r="G228" s="66">
        <v>1</v>
      </c>
      <c r="N228" s="195"/>
    </row>
    <row r="229" spans="2:14" ht="30" x14ac:dyDescent="0.25">
      <c r="B229" s="15" t="s">
        <v>773</v>
      </c>
      <c r="C229" s="66">
        <v>0</v>
      </c>
      <c r="D229" s="66">
        <v>0.18</v>
      </c>
      <c r="E229" s="67">
        <v>0.18</v>
      </c>
      <c r="F229" s="67">
        <v>0.22</v>
      </c>
      <c r="G229" s="67"/>
      <c r="N229" s="195"/>
    </row>
    <row r="230" spans="2:14" x14ac:dyDescent="0.25">
      <c r="N230" s="195"/>
    </row>
    <row r="231" spans="2:14" x14ac:dyDescent="0.25">
      <c r="N231" s="195"/>
    </row>
    <row r="232" spans="2:14" x14ac:dyDescent="0.25">
      <c r="N232" s="195"/>
    </row>
    <row r="235" spans="2:14" x14ac:dyDescent="0.25">
      <c r="B235" s="208" t="s">
        <v>827</v>
      </c>
      <c r="C235" s="208"/>
      <c r="D235" s="208"/>
      <c r="E235" s="208"/>
      <c r="F235" s="208"/>
      <c r="G235" s="208"/>
      <c r="N235" s="70" t="s">
        <v>761</v>
      </c>
    </row>
    <row r="236" spans="2:14" ht="15" customHeight="1" x14ac:dyDescent="0.25">
      <c r="B236" t="s">
        <v>828</v>
      </c>
      <c r="N236" s="195" t="s">
        <v>668</v>
      </c>
    </row>
    <row r="237" spans="2:14" x14ac:dyDescent="0.25">
      <c r="N237" s="195"/>
    </row>
    <row r="238" spans="2:14" x14ac:dyDescent="0.25">
      <c r="N238" s="195"/>
    </row>
    <row r="239" spans="2:14" ht="30" customHeight="1" x14ac:dyDescent="0.25">
      <c r="B239" s="70" t="s">
        <v>763</v>
      </c>
      <c r="C239" s="70" t="s">
        <v>764</v>
      </c>
      <c r="D239" s="70" t="s">
        <v>765</v>
      </c>
      <c r="E239" s="70" t="s">
        <v>766</v>
      </c>
      <c r="F239" s="70" t="s">
        <v>767</v>
      </c>
      <c r="G239" s="70" t="s">
        <v>768</v>
      </c>
      <c r="N239" s="195"/>
    </row>
    <row r="240" spans="2:14" ht="30" x14ac:dyDescent="0.25">
      <c r="B240" s="15" t="s">
        <v>769</v>
      </c>
      <c r="C240" s="66">
        <v>0</v>
      </c>
      <c r="D240" s="66">
        <v>0.28000000000000003</v>
      </c>
      <c r="E240" s="66">
        <v>0.56999999999999995</v>
      </c>
      <c r="F240" s="66">
        <v>0.7</v>
      </c>
      <c r="G240" s="66">
        <f>21%+79%</f>
        <v>1</v>
      </c>
      <c r="N240" s="195"/>
    </row>
    <row r="241" spans="2:14" ht="30" x14ac:dyDescent="0.25">
      <c r="B241" s="15" t="s">
        <v>773</v>
      </c>
      <c r="C241" s="66">
        <v>0</v>
      </c>
      <c r="D241" s="66">
        <v>0</v>
      </c>
      <c r="E241" s="67">
        <v>0.2</v>
      </c>
      <c r="F241" s="67">
        <v>0.7</v>
      </c>
      <c r="G241" s="67"/>
      <c r="N241" s="195"/>
    </row>
    <row r="242" spans="2:14" x14ac:dyDescent="0.25">
      <c r="N242" s="195"/>
    </row>
    <row r="243" spans="2:14" x14ac:dyDescent="0.25">
      <c r="N243" s="195"/>
    </row>
    <row r="244" spans="2:14" x14ac:dyDescent="0.25">
      <c r="N244" s="195"/>
    </row>
    <row r="247" spans="2:14" hidden="1" x14ac:dyDescent="0.25">
      <c r="B247" s="208" t="s">
        <v>124</v>
      </c>
      <c r="C247" s="208"/>
      <c r="D247" s="208"/>
      <c r="E247" s="208"/>
      <c r="F247" s="208"/>
      <c r="G247" s="208"/>
      <c r="N247" s="70" t="s">
        <v>761</v>
      </c>
    </row>
    <row r="248" spans="2:14" hidden="1" x14ac:dyDescent="0.25">
      <c r="B248" t="s">
        <v>829</v>
      </c>
      <c r="N248" s="195" t="s">
        <v>830</v>
      </c>
    </row>
    <row r="249" spans="2:14" hidden="1" x14ac:dyDescent="0.25">
      <c r="N249" s="195"/>
    </row>
    <row r="250" spans="2:14" hidden="1" x14ac:dyDescent="0.25">
      <c r="N250" s="195"/>
    </row>
    <row r="251" spans="2:14" ht="30" hidden="1" x14ac:dyDescent="0.25">
      <c r="B251" s="70" t="s">
        <v>763</v>
      </c>
      <c r="C251" s="70" t="s">
        <v>764</v>
      </c>
      <c r="D251" s="70" t="s">
        <v>765</v>
      </c>
      <c r="E251" s="70" t="s">
        <v>766</v>
      </c>
      <c r="F251" s="70" t="s">
        <v>767</v>
      </c>
      <c r="G251" s="70" t="s">
        <v>768</v>
      </c>
      <c r="N251" s="195"/>
    </row>
    <row r="252" spans="2:14" ht="30" hidden="1" x14ac:dyDescent="0.25">
      <c r="B252" s="15" t="s">
        <v>769</v>
      </c>
      <c r="C252" s="66">
        <v>0</v>
      </c>
      <c r="D252" s="66">
        <v>0</v>
      </c>
      <c r="E252" s="66">
        <v>0</v>
      </c>
      <c r="F252" s="66">
        <v>0</v>
      </c>
      <c r="G252" s="66">
        <v>0</v>
      </c>
      <c r="N252" s="195"/>
    </row>
    <row r="253" spans="2:14" ht="30" hidden="1" x14ac:dyDescent="0.25">
      <c r="B253" s="15" t="s">
        <v>773</v>
      </c>
      <c r="C253" s="66">
        <v>0</v>
      </c>
      <c r="D253" s="66">
        <v>0</v>
      </c>
      <c r="E253" s="67">
        <v>0</v>
      </c>
      <c r="F253" s="67">
        <v>0</v>
      </c>
      <c r="G253" s="67">
        <v>0</v>
      </c>
      <c r="N253" s="195"/>
    </row>
    <row r="254" spans="2:14" hidden="1" x14ac:dyDescent="0.25">
      <c r="N254" s="195"/>
    </row>
    <row r="255" spans="2:14" hidden="1" x14ac:dyDescent="0.25">
      <c r="N255" s="195"/>
    </row>
    <row r="256" spans="2:14" hidden="1" x14ac:dyDescent="0.25">
      <c r="N256" s="195"/>
    </row>
    <row r="259" spans="2:14" x14ac:dyDescent="0.25">
      <c r="B259" s="208" t="s">
        <v>233</v>
      </c>
      <c r="C259" s="208"/>
      <c r="D259" s="208"/>
      <c r="E259" s="208"/>
      <c r="F259" s="208"/>
      <c r="G259" s="208"/>
      <c r="N259" s="70" t="s">
        <v>761</v>
      </c>
    </row>
    <row r="260" spans="2:14" x14ac:dyDescent="0.25">
      <c r="N260" s="195" t="s">
        <v>967</v>
      </c>
    </row>
    <row r="261" spans="2:14" x14ac:dyDescent="0.25">
      <c r="N261" s="195"/>
    </row>
    <row r="262" spans="2:14" x14ac:dyDescent="0.25">
      <c r="N262" s="195"/>
    </row>
    <row r="263" spans="2:14" ht="30" x14ac:dyDescent="0.25">
      <c r="B263" s="70" t="s">
        <v>763</v>
      </c>
      <c r="C263" s="70" t="s">
        <v>764</v>
      </c>
      <c r="D263" s="70" t="s">
        <v>765</v>
      </c>
      <c r="E263" s="70" t="s">
        <v>766</v>
      </c>
      <c r="F263" s="70" t="s">
        <v>767</v>
      </c>
      <c r="G263" s="70" t="s">
        <v>768</v>
      </c>
      <c r="N263" s="195"/>
    </row>
    <row r="264" spans="2:14" ht="30" x14ac:dyDescent="0.25">
      <c r="B264" s="15" t="s">
        <v>769</v>
      </c>
      <c r="C264" s="66">
        <v>0</v>
      </c>
      <c r="D264" s="66">
        <v>0.25</v>
      </c>
      <c r="E264" s="66">
        <v>0.5</v>
      </c>
      <c r="F264" s="66">
        <v>0.75</v>
      </c>
      <c r="G264" s="66">
        <v>1</v>
      </c>
      <c r="N264" s="195"/>
    </row>
    <row r="265" spans="2:14" ht="30" x14ac:dyDescent="0.25">
      <c r="B265" s="15" t="s">
        <v>773</v>
      </c>
      <c r="C265" s="66">
        <v>0</v>
      </c>
      <c r="D265" s="66">
        <v>0</v>
      </c>
      <c r="E265" s="67">
        <v>0.25</v>
      </c>
      <c r="F265" s="67">
        <v>0.5</v>
      </c>
      <c r="G265" s="67"/>
      <c r="N265" s="195"/>
    </row>
    <row r="266" spans="2:14" x14ac:dyDescent="0.25">
      <c r="N266" s="195"/>
    </row>
    <row r="267" spans="2:14" x14ac:dyDescent="0.25">
      <c r="N267" s="195"/>
    </row>
    <row r="268" spans="2:14" x14ac:dyDescent="0.25">
      <c r="N268" s="195"/>
    </row>
  </sheetData>
  <mergeCells count="47">
    <mergeCell ref="N260:N268"/>
    <mergeCell ref="B259:G259"/>
    <mergeCell ref="N224:N232"/>
    <mergeCell ref="B235:G235"/>
    <mergeCell ref="N236:N244"/>
    <mergeCell ref="B247:G247"/>
    <mergeCell ref="N248:N256"/>
    <mergeCell ref="B211:G211"/>
    <mergeCell ref="N212:N220"/>
    <mergeCell ref="B223:G223"/>
    <mergeCell ref="N140:N148"/>
    <mergeCell ref="B151:G151"/>
    <mergeCell ref="N152:N160"/>
    <mergeCell ref="B175:G175"/>
    <mergeCell ref="N176:N184"/>
    <mergeCell ref="B187:G187"/>
    <mergeCell ref="B163:G163"/>
    <mergeCell ref="N164:N172"/>
    <mergeCell ref="N188:N196"/>
    <mergeCell ref="B199:G199"/>
    <mergeCell ref="N200:N208"/>
    <mergeCell ref="B139:G139"/>
    <mergeCell ref="N67:N75"/>
    <mergeCell ref="B78:G78"/>
    <mergeCell ref="N79:N88"/>
    <mergeCell ref="B91:G91"/>
    <mergeCell ref="N92:N100"/>
    <mergeCell ref="B103:G103"/>
    <mergeCell ref="N104:N112"/>
    <mergeCell ref="B115:G115"/>
    <mergeCell ref="N116:N124"/>
    <mergeCell ref="B127:G127"/>
    <mergeCell ref="N128:N136"/>
    <mergeCell ref="B67:G68"/>
    <mergeCell ref="B66:G66"/>
    <mergeCell ref="B2:N2"/>
    <mergeCell ref="B5:G5"/>
    <mergeCell ref="N6:N14"/>
    <mergeCell ref="B17:G17"/>
    <mergeCell ref="N18:N26"/>
    <mergeCell ref="B29:G29"/>
    <mergeCell ref="N30:N38"/>
    <mergeCell ref="B41:G41"/>
    <mergeCell ref="N42:N50"/>
    <mergeCell ref="B53:G53"/>
    <mergeCell ref="I53:N53"/>
    <mergeCell ref="I54:N63"/>
  </mergeCells>
  <hyperlinks>
    <hyperlink ref="N79:N88" r:id="rId1" display="https://caroycuervo-my.sharepoint.com/:p:/g/personal/planeacion_caroycuervo_gov_co/EclWLy21_5ZBoLDEBWQTat4ByIGTtNjP-G1wlV5lM_FAaQ?e=EHdmrO" xr:uid="{6D4E4A11-2390-4ECC-AE96-82921C1AABE2}"/>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F1033-931C-4B93-AEE8-9E1309AAD468}">
  <dimension ref="A1:E43"/>
  <sheetViews>
    <sheetView workbookViewId="0">
      <pane ySplit="2" topLeftCell="A17" activePane="bottomLeft" state="frozen"/>
      <selection activeCell="B1" sqref="B1"/>
      <selection pane="bottomLeft" activeCell="D26" sqref="D26"/>
    </sheetView>
  </sheetViews>
  <sheetFormatPr baseColWidth="10" defaultColWidth="11.42578125" defaultRowHeight="15" x14ac:dyDescent="0.25"/>
  <cols>
    <col min="1" max="1" width="52.7109375" bestFit="1" customWidth="1"/>
    <col min="2" max="2" width="29.5703125" customWidth="1"/>
    <col min="3" max="3" width="27" customWidth="1"/>
    <col min="4" max="4" width="33" customWidth="1"/>
    <col min="5" max="5" width="29.7109375" customWidth="1"/>
  </cols>
  <sheetData>
    <row r="1" spans="1:5" x14ac:dyDescent="0.25">
      <c r="A1" t="s">
        <v>831</v>
      </c>
    </row>
    <row r="2" spans="1:5" s="65" customFormat="1" ht="45" customHeight="1" x14ac:dyDescent="0.25">
      <c r="A2" s="65" t="s">
        <v>832</v>
      </c>
      <c r="B2" s="65" t="s">
        <v>833</v>
      </c>
      <c r="C2" s="65" t="s">
        <v>834</v>
      </c>
      <c r="D2" s="65" t="s">
        <v>835</v>
      </c>
      <c r="E2" s="65" t="s">
        <v>836</v>
      </c>
    </row>
    <row r="3" spans="1:5" x14ac:dyDescent="0.25">
      <c r="A3" t="s">
        <v>837</v>
      </c>
      <c r="B3" s="123">
        <v>4</v>
      </c>
      <c r="C3" s="123">
        <v>0</v>
      </c>
      <c r="D3" s="123" t="s">
        <v>838</v>
      </c>
      <c r="E3" s="123" t="s">
        <v>838</v>
      </c>
    </row>
    <row r="4" spans="1:5" x14ac:dyDescent="0.25">
      <c r="A4" t="s">
        <v>839</v>
      </c>
      <c r="B4" s="123">
        <v>15</v>
      </c>
      <c r="C4" s="123">
        <v>0</v>
      </c>
      <c r="D4" s="123" t="s">
        <v>838</v>
      </c>
      <c r="E4" s="123" t="s">
        <v>838</v>
      </c>
    </row>
    <row r="5" spans="1:5" ht="60" x14ac:dyDescent="0.25">
      <c r="A5" t="s">
        <v>202</v>
      </c>
      <c r="B5" s="123" t="s">
        <v>840</v>
      </c>
      <c r="C5" s="123">
        <f>1+1+13</f>
        <v>15</v>
      </c>
      <c r="D5" s="123" t="s">
        <v>841</v>
      </c>
      <c r="E5" s="123" t="s">
        <v>842</v>
      </c>
    </row>
    <row r="6" spans="1:5" x14ac:dyDescent="0.25">
      <c r="A6" t="s">
        <v>843</v>
      </c>
      <c r="B6" s="123">
        <f>378+132</f>
        <v>510</v>
      </c>
      <c r="C6" s="123">
        <f>106+44</f>
        <v>150</v>
      </c>
      <c r="D6" s="123" t="s">
        <v>844</v>
      </c>
      <c r="E6" s="123" t="s">
        <v>844</v>
      </c>
    </row>
    <row r="7" spans="1:5" x14ac:dyDescent="0.25">
      <c r="A7" t="s">
        <v>845</v>
      </c>
      <c r="B7" s="123">
        <v>0</v>
      </c>
      <c r="C7" s="123">
        <v>0</v>
      </c>
      <c r="D7" s="123" t="s">
        <v>844</v>
      </c>
      <c r="E7" s="123" t="s">
        <v>844</v>
      </c>
    </row>
    <row r="8" spans="1:5" x14ac:dyDescent="0.25">
      <c r="A8" t="s">
        <v>846</v>
      </c>
      <c r="B8" s="123" t="s">
        <v>838</v>
      </c>
      <c r="C8" s="123" t="s">
        <v>838</v>
      </c>
      <c r="D8" s="123" t="s">
        <v>838</v>
      </c>
      <c r="E8" s="123" t="s">
        <v>838</v>
      </c>
    </row>
    <row r="9" spans="1:5" x14ac:dyDescent="0.25">
      <c r="A9" t="s">
        <v>847</v>
      </c>
      <c r="B9" s="123" t="s">
        <v>838</v>
      </c>
      <c r="C9" s="123" t="s">
        <v>838</v>
      </c>
      <c r="D9" s="123" t="s">
        <v>838</v>
      </c>
      <c r="E9" s="123" t="s">
        <v>838</v>
      </c>
    </row>
    <row r="10" spans="1:5" x14ac:dyDescent="0.25">
      <c r="A10" t="s">
        <v>848</v>
      </c>
      <c r="B10" s="123">
        <v>26</v>
      </c>
      <c r="C10" s="123">
        <v>0</v>
      </c>
      <c r="D10" s="123" t="s">
        <v>838</v>
      </c>
      <c r="E10" s="123" t="s">
        <v>838</v>
      </c>
    </row>
    <row r="11" spans="1:5" x14ac:dyDescent="0.25">
      <c r="A11" t="s">
        <v>849</v>
      </c>
      <c r="B11" s="123" t="s">
        <v>838</v>
      </c>
      <c r="C11" s="123" t="s">
        <v>838</v>
      </c>
      <c r="D11" s="123" t="s">
        <v>838</v>
      </c>
      <c r="E11" s="123" t="s">
        <v>838</v>
      </c>
    </row>
    <row r="12" spans="1:5" ht="30" x14ac:dyDescent="0.25">
      <c r="A12" t="s">
        <v>850</v>
      </c>
      <c r="B12" s="123">
        <v>14</v>
      </c>
      <c r="C12" s="123">
        <v>1</v>
      </c>
      <c r="D12" s="123" t="s">
        <v>851</v>
      </c>
      <c r="E12" s="123" t="s">
        <v>852</v>
      </c>
    </row>
    <row r="13" spans="1:5" x14ac:dyDescent="0.25">
      <c r="A13" t="s">
        <v>853</v>
      </c>
      <c r="B13" s="123">
        <v>4</v>
      </c>
      <c r="C13" s="123">
        <v>1</v>
      </c>
      <c r="D13" s="123" t="s">
        <v>854</v>
      </c>
      <c r="E13" s="123">
        <v>1</v>
      </c>
    </row>
    <row r="14" spans="1:5" x14ac:dyDescent="0.25">
      <c r="A14" t="s">
        <v>855</v>
      </c>
      <c r="B14" s="123">
        <v>0</v>
      </c>
      <c r="C14" s="123">
        <v>0</v>
      </c>
      <c r="D14" s="123" t="s">
        <v>838</v>
      </c>
      <c r="E14" s="123" t="s">
        <v>838</v>
      </c>
    </row>
    <row r="15" spans="1:5" ht="45" x14ac:dyDescent="0.25">
      <c r="A15" t="s">
        <v>856</v>
      </c>
      <c r="B15" s="123">
        <v>24</v>
      </c>
      <c r="C15" s="123">
        <v>17</v>
      </c>
      <c r="D15" s="123" t="s">
        <v>857</v>
      </c>
      <c r="E15" s="123" t="s">
        <v>858</v>
      </c>
    </row>
    <row r="16" spans="1:5" x14ac:dyDescent="0.25">
      <c r="A16" t="s">
        <v>859</v>
      </c>
      <c r="B16" s="123">
        <v>4</v>
      </c>
      <c r="C16" s="123">
        <v>4</v>
      </c>
      <c r="D16" s="123">
        <v>0</v>
      </c>
      <c r="E16" s="123" t="s">
        <v>860</v>
      </c>
    </row>
    <row r="17" spans="1:5" x14ac:dyDescent="0.25">
      <c r="A17" t="s">
        <v>861</v>
      </c>
      <c r="B17" s="123">
        <v>3</v>
      </c>
      <c r="C17" s="123">
        <v>1</v>
      </c>
      <c r="D17" s="123" t="s">
        <v>862</v>
      </c>
      <c r="E17" s="123">
        <v>1</v>
      </c>
    </row>
    <row r="18" spans="1:5" x14ac:dyDescent="0.25">
      <c r="A18" t="s">
        <v>863</v>
      </c>
      <c r="B18" s="123">
        <v>2</v>
      </c>
      <c r="C18" s="123">
        <v>1</v>
      </c>
      <c r="D18" s="123" t="s">
        <v>864</v>
      </c>
      <c r="E18" s="123">
        <v>1</v>
      </c>
    </row>
    <row r="19" spans="1:5" x14ac:dyDescent="0.25">
      <c r="A19" t="s">
        <v>865</v>
      </c>
      <c r="B19" s="123">
        <v>3</v>
      </c>
      <c r="C19" s="123">
        <v>1</v>
      </c>
      <c r="D19" s="123" t="s">
        <v>866</v>
      </c>
      <c r="E19" s="123">
        <v>1</v>
      </c>
    </row>
    <row r="20" spans="1:5" x14ac:dyDescent="0.25">
      <c r="A20" t="s">
        <v>867</v>
      </c>
      <c r="B20" s="123">
        <v>2</v>
      </c>
      <c r="C20" s="123">
        <v>1</v>
      </c>
      <c r="D20" s="123">
        <v>4</v>
      </c>
      <c r="E20" s="123">
        <v>1</v>
      </c>
    </row>
    <row r="21" spans="1:5" x14ac:dyDescent="0.25">
      <c r="A21" t="s">
        <v>868</v>
      </c>
      <c r="B21" s="123">
        <v>5</v>
      </c>
      <c r="C21" s="123">
        <v>0</v>
      </c>
      <c r="D21" s="123" t="s">
        <v>869</v>
      </c>
      <c r="E21" s="123">
        <v>0</v>
      </c>
    </row>
    <row r="22" spans="1:5" x14ac:dyDescent="0.25">
      <c r="A22" t="s">
        <v>870</v>
      </c>
      <c r="B22" s="123">
        <v>8</v>
      </c>
      <c r="C22" s="123">
        <v>4</v>
      </c>
      <c r="D22" s="123" t="s">
        <v>871</v>
      </c>
      <c r="E22" s="123" t="s">
        <v>872</v>
      </c>
    </row>
    <row r="23" spans="1:5" x14ac:dyDescent="0.25">
      <c r="A23" t="s">
        <v>873</v>
      </c>
      <c r="B23" s="123">
        <v>0</v>
      </c>
      <c r="C23" s="123">
        <v>2</v>
      </c>
      <c r="D23" s="123"/>
      <c r="E23" s="123"/>
    </row>
    <row r="24" spans="1:5" ht="30" x14ac:dyDescent="0.25">
      <c r="A24" t="s">
        <v>874</v>
      </c>
      <c r="B24" s="123">
        <v>16</v>
      </c>
      <c r="C24" s="123">
        <v>0</v>
      </c>
      <c r="D24" s="123" t="s">
        <v>875</v>
      </c>
      <c r="E24" s="123">
        <v>0</v>
      </c>
    </row>
    <row r="25" spans="1:5" x14ac:dyDescent="0.25">
      <c r="A25" t="s">
        <v>848</v>
      </c>
      <c r="B25" s="123">
        <v>26</v>
      </c>
      <c r="C25" s="123">
        <v>0</v>
      </c>
      <c r="D25" s="123"/>
      <c r="E25" s="123"/>
    </row>
    <row r="26" spans="1:5" x14ac:dyDescent="0.25">
      <c r="A26" t="s">
        <v>876</v>
      </c>
      <c r="B26" s="123">
        <v>1</v>
      </c>
      <c r="C26" s="123">
        <v>0</v>
      </c>
      <c r="D26" s="123" t="s">
        <v>672</v>
      </c>
      <c r="E26" s="123">
        <v>0</v>
      </c>
    </row>
    <row r="27" spans="1:5" x14ac:dyDescent="0.25">
      <c r="A27" t="s">
        <v>877</v>
      </c>
      <c r="B27" s="123">
        <v>3</v>
      </c>
      <c r="C27" s="123">
        <v>0</v>
      </c>
      <c r="D27" s="123" t="s">
        <v>878</v>
      </c>
      <c r="E27" s="123">
        <v>0</v>
      </c>
    </row>
    <row r="28" spans="1:5" x14ac:dyDescent="0.25">
      <c r="A28" t="s">
        <v>879</v>
      </c>
      <c r="B28" s="123">
        <v>1</v>
      </c>
      <c r="C28" s="123">
        <v>0</v>
      </c>
      <c r="D28" s="123">
        <v>0</v>
      </c>
      <c r="E28" s="123" t="s">
        <v>339</v>
      </c>
    </row>
    <row r="29" spans="1:5" ht="45" x14ac:dyDescent="0.25">
      <c r="A29" t="s">
        <v>880</v>
      </c>
      <c r="B29" s="123">
        <v>13</v>
      </c>
      <c r="C29" s="123">
        <v>10</v>
      </c>
      <c r="D29" s="123" t="s">
        <v>881</v>
      </c>
      <c r="E29" s="123" t="s">
        <v>882</v>
      </c>
    </row>
    <row r="30" spans="1:5" x14ac:dyDescent="0.25">
      <c r="A30" t="s">
        <v>883</v>
      </c>
      <c r="B30" s="123">
        <v>6</v>
      </c>
      <c r="C30" s="123">
        <v>0</v>
      </c>
      <c r="D30" s="123" t="s">
        <v>884</v>
      </c>
      <c r="E30" s="123">
        <v>0</v>
      </c>
    </row>
    <row r="31" spans="1:5" x14ac:dyDescent="0.25">
      <c r="A31" t="s">
        <v>885</v>
      </c>
      <c r="B31" s="123">
        <v>5</v>
      </c>
      <c r="C31" s="123">
        <v>0</v>
      </c>
      <c r="D31" s="123" t="s">
        <v>886</v>
      </c>
      <c r="E31" s="123">
        <v>0</v>
      </c>
    </row>
    <row r="32" spans="1:5" x14ac:dyDescent="0.25">
      <c r="A32" t="s">
        <v>887</v>
      </c>
      <c r="B32" s="123">
        <v>4</v>
      </c>
      <c r="C32" s="123">
        <v>0</v>
      </c>
      <c r="D32" s="123" t="s">
        <v>888</v>
      </c>
      <c r="E32" s="123">
        <v>0</v>
      </c>
    </row>
    <row r="33" spans="1:5" x14ac:dyDescent="0.25">
      <c r="A33" t="s">
        <v>889</v>
      </c>
      <c r="B33" s="123">
        <v>2</v>
      </c>
      <c r="C33" s="123">
        <v>0</v>
      </c>
      <c r="D33" s="123" t="s">
        <v>890</v>
      </c>
      <c r="E33" s="123">
        <v>0</v>
      </c>
    </row>
    <row r="34" spans="1:5" x14ac:dyDescent="0.25">
      <c r="A34" t="s">
        <v>891</v>
      </c>
      <c r="B34" s="123">
        <v>0</v>
      </c>
      <c r="C34" s="123">
        <v>0</v>
      </c>
      <c r="D34" s="123">
        <v>0</v>
      </c>
      <c r="E34" s="123">
        <v>0</v>
      </c>
    </row>
    <row r="35" spans="1:5" x14ac:dyDescent="0.25">
      <c r="A35" t="s">
        <v>892</v>
      </c>
      <c r="B35" s="123">
        <v>1</v>
      </c>
      <c r="C35" s="123">
        <v>1</v>
      </c>
      <c r="D35" s="123">
        <v>0</v>
      </c>
      <c r="E35" s="123">
        <v>1</v>
      </c>
    </row>
    <row r="36" spans="1:5" x14ac:dyDescent="0.25">
      <c r="A36" t="s">
        <v>893</v>
      </c>
      <c r="B36" s="123">
        <v>2</v>
      </c>
      <c r="C36" s="123">
        <v>1</v>
      </c>
      <c r="D36" s="123" t="s">
        <v>894</v>
      </c>
      <c r="E36" s="123" t="s">
        <v>895</v>
      </c>
    </row>
    <row r="38" spans="1:5" x14ac:dyDescent="0.25">
      <c r="A38" t="s">
        <v>896</v>
      </c>
      <c r="B38" t="s">
        <v>897</v>
      </c>
    </row>
    <row r="39" spans="1:5" ht="75" x14ac:dyDescent="0.25">
      <c r="A39" t="s">
        <v>898</v>
      </c>
      <c r="B39" s="65" t="s">
        <v>899</v>
      </c>
    </row>
    <row r="40" spans="1:5" ht="75" x14ac:dyDescent="0.25">
      <c r="A40" t="s">
        <v>900</v>
      </c>
      <c r="B40" s="65" t="s">
        <v>901</v>
      </c>
    </row>
    <row r="41" spans="1:5" x14ac:dyDescent="0.25">
      <c r="A41" t="s">
        <v>838</v>
      </c>
      <c r="B41" s="65" t="s">
        <v>902</v>
      </c>
    </row>
    <row r="42" spans="1:5" x14ac:dyDescent="0.25">
      <c r="A42" t="s">
        <v>844</v>
      </c>
      <c r="B42" s="65" t="s">
        <v>119</v>
      </c>
    </row>
    <row r="43" spans="1:5" ht="45" x14ac:dyDescent="0.25">
      <c r="A43" s="124">
        <v>0</v>
      </c>
      <c r="B43" s="65" t="s">
        <v>903</v>
      </c>
    </row>
  </sheetData>
  <pageMargins left="0.7" right="0.7" top="0.75" bottom="0.75" header="0.3" footer="0.3"/>
  <pageSetup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C3456-1BFB-4167-9148-00F5DFD3F9BA}">
  <dimension ref="A1:G32"/>
  <sheetViews>
    <sheetView topLeftCell="A19" workbookViewId="0">
      <selection sqref="A1:F1"/>
    </sheetView>
  </sheetViews>
  <sheetFormatPr baseColWidth="10" defaultColWidth="11.42578125" defaultRowHeight="15" x14ac:dyDescent="0.25"/>
  <cols>
    <col min="2" max="2" width="36.42578125" customWidth="1"/>
    <col min="5" max="5" width="9.42578125" customWidth="1"/>
    <col min="6" max="6" width="17.28515625" customWidth="1"/>
    <col min="7" max="7" width="47" style="18" customWidth="1"/>
  </cols>
  <sheetData>
    <row r="1" spans="1:7" x14ac:dyDescent="0.25">
      <c r="A1" s="221" t="s">
        <v>904</v>
      </c>
      <c r="B1" s="221"/>
      <c r="C1" s="221"/>
      <c r="D1" s="221"/>
      <c r="E1" s="221"/>
      <c r="F1" s="221"/>
    </row>
    <row r="2" spans="1:7" ht="15" customHeight="1" x14ac:dyDescent="0.25">
      <c r="A2" s="222" t="s">
        <v>905</v>
      </c>
      <c r="B2" s="222"/>
      <c r="C2" s="222"/>
      <c r="D2" s="222"/>
      <c r="E2" s="222"/>
      <c r="F2" s="222"/>
    </row>
    <row r="3" spans="1:7" ht="40.5" customHeight="1" x14ac:dyDescent="0.25">
      <c r="A3" s="222"/>
      <c r="B3" s="222"/>
      <c r="C3" s="222"/>
      <c r="D3" s="222"/>
      <c r="E3" s="222"/>
      <c r="F3" s="222"/>
    </row>
    <row r="4" spans="1:7" x14ac:dyDescent="0.25">
      <c r="A4" s="222"/>
      <c r="B4" s="222"/>
      <c r="C4" s="222"/>
      <c r="D4" s="222"/>
      <c r="E4" s="223"/>
      <c r="F4" s="223"/>
    </row>
    <row r="5" spans="1:7" x14ac:dyDescent="0.25">
      <c r="A5" s="49" t="s">
        <v>78</v>
      </c>
      <c r="B5" s="49" t="s">
        <v>906</v>
      </c>
      <c r="E5" s="224" t="s">
        <v>907</v>
      </c>
      <c r="F5" s="224"/>
      <c r="G5" s="224"/>
    </row>
    <row r="6" spans="1:7" x14ac:dyDescent="0.25">
      <c r="A6" s="48">
        <v>1</v>
      </c>
      <c r="B6" s="15" t="s">
        <v>908</v>
      </c>
      <c r="E6" s="50" t="s">
        <v>78</v>
      </c>
      <c r="F6" s="50" t="s">
        <v>906</v>
      </c>
      <c r="G6" s="51" t="s">
        <v>909</v>
      </c>
    </row>
    <row r="7" spans="1:7" ht="30" x14ac:dyDescent="0.25">
      <c r="A7" s="48">
        <v>2</v>
      </c>
      <c r="B7" s="15" t="s">
        <v>910</v>
      </c>
      <c r="E7" s="52">
        <v>1</v>
      </c>
      <c r="F7" s="57" t="s">
        <v>908</v>
      </c>
      <c r="G7" s="53" t="s">
        <v>911</v>
      </c>
    </row>
    <row r="8" spans="1:7" ht="105" x14ac:dyDescent="0.25">
      <c r="A8" s="48">
        <v>3</v>
      </c>
      <c r="B8" s="15" t="s">
        <v>912</v>
      </c>
      <c r="E8" s="52">
        <v>2</v>
      </c>
      <c r="F8" s="57" t="s">
        <v>910</v>
      </c>
      <c r="G8" s="53" t="s">
        <v>913</v>
      </c>
    </row>
    <row r="9" spans="1:7" ht="121.5" customHeight="1" x14ac:dyDescent="0.25">
      <c r="A9" s="48">
        <v>4</v>
      </c>
      <c r="B9" s="15" t="s">
        <v>914</v>
      </c>
      <c r="E9" s="52">
        <v>3</v>
      </c>
      <c r="F9" s="57" t="s">
        <v>915</v>
      </c>
      <c r="G9" s="53" t="s">
        <v>916</v>
      </c>
    </row>
    <row r="10" spans="1:7" ht="105" x14ac:dyDescent="0.25">
      <c r="A10" s="48">
        <v>5</v>
      </c>
      <c r="B10" s="15" t="s">
        <v>917</v>
      </c>
      <c r="C10" s="54"/>
      <c r="E10" s="52">
        <v>4</v>
      </c>
      <c r="F10" s="57" t="s">
        <v>914</v>
      </c>
      <c r="G10" s="53" t="s">
        <v>918</v>
      </c>
    </row>
    <row r="11" spans="1:7" ht="120" x14ac:dyDescent="0.25">
      <c r="A11" s="48">
        <v>6</v>
      </c>
      <c r="B11" s="15" t="s">
        <v>919</v>
      </c>
      <c r="E11" s="52">
        <v>5</v>
      </c>
      <c r="F11" s="57" t="s">
        <v>920</v>
      </c>
      <c r="G11" s="53" t="s">
        <v>921</v>
      </c>
    </row>
    <row r="12" spans="1:7" ht="120" x14ac:dyDescent="0.25">
      <c r="A12" s="48">
        <v>7</v>
      </c>
      <c r="B12" s="15" t="s">
        <v>922</v>
      </c>
      <c r="E12" s="52">
        <v>6</v>
      </c>
      <c r="F12" s="57" t="s">
        <v>922</v>
      </c>
      <c r="G12" s="53" t="s">
        <v>923</v>
      </c>
    </row>
    <row r="13" spans="1:7" ht="105" x14ac:dyDescent="0.25">
      <c r="A13" s="48">
        <v>8</v>
      </c>
      <c r="B13" s="15" t="s">
        <v>924</v>
      </c>
      <c r="C13" s="54"/>
      <c r="E13" s="52">
        <v>7</v>
      </c>
      <c r="F13" s="57" t="s">
        <v>925</v>
      </c>
      <c r="G13" s="53" t="s">
        <v>926</v>
      </c>
    </row>
    <row r="14" spans="1:7" ht="135" x14ac:dyDescent="0.25">
      <c r="A14" s="48">
        <v>9</v>
      </c>
      <c r="B14" s="15" t="s">
        <v>927</v>
      </c>
      <c r="C14" s="54"/>
      <c r="E14" s="52">
        <v>8</v>
      </c>
      <c r="F14" s="57" t="s">
        <v>928</v>
      </c>
      <c r="G14" s="53" t="s">
        <v>929</v>
      </c>
    </row>
    <row r="15" spans="1:7" ht="30" x14ac:dyDescent="0.25">
      <c r="A15" s="48">
        <v>10</v>
      </c>
      <c r="B15" s="15" t="s">
        <v>930</v>
      </c>
      <c r="E15" s="52">
        <v>9</v>
      </c>
      <c r="F15" s="57" t="s">
        <v>931</v>
      </c>
      <c r="G15" s="53" t="s">
        <v>932</v>
      </c>
    </row>
    <row r="16" spans="1:7" ht="105" x14ac:dyDescent="0.25">
      <c r="A16" s="48">
        <v>11</v>
      </c>
      <c r="B16" s="15" t="s">
        <v>933</v>
      </c>
      <c r="E16" s="52">
        <v>10</v>
      </c>
      <c r="F16" s="57" t="s">
        <v>934</v>
      </c>
      <c r="G16" s="53" t="s">
        <v>935</v>
      </c>
    </row>
    <row r="17" spans="1:7" ht="75" x14ac:dyDescent="0.25">
      <c r="A17" s="48">
        <v>12</v>
      </c>
      <c r="B17" s="15" t="s">
        <v>936</v>
      </c>
      <c r="C17" s="54"/>
      <c r="E17" s="52">
        <v>11</v>
      </c>
      <c r="F17" s="57" t="s">
        <v>937</v>
      </c>
      <c r="G17" s="53" t="s">
        <v>938</v>
      </c>
    </row>
    <row r="18" spans="1:7" ht="240" x14ac:dyDescent="0.25">
      <c r="A18" s="48">
        <v>13</v>
      </c>
      <c r="B18" s="15" t="s">
        <v>931</v>
      </c>
      <c r="E18" s="52">
        <v>12</v>
      </c>
      <c r="F18" s="57" t="s">
        <v>584</v>
      </c>
      <c r="G18" s="53" t="s">
        <v>939</v>
      </c>
    </row>
    <row r="19" spans="1:7" ht="75" x14ac:dyDescent="0.25">
      <c r="A19" s="48">
        <v>14</v>
      </c>
      <c r="B19" s="15" t="s">
        <v>940</v>
      </c>
      <c r="E19" s="52">
        <v>13</v>
      </c>
      <c r="F19" s="57" t="s">
        <v>941</v>
      </c>
      <c r="G19" s="53" t="s">
        <v>942</v>
      </c>
    </row>
    <row r="20" spans="1:7" ht="165" x14ac:dyDescent="0.25">
      <c r="A20" s="48">
        <v>15</v>
      </c>
      <c r="B20" s="15" t="s">
        <v>943</v>
      </c>
      <c r="C20" s="54"/>
      <c r="E20" s="52">
        <v>14</v>
      </c>
      <c r="F20" s="57" t="s">
        <v>944</v>
      </c>
      <c r="G20" s="53" t="s">
        <v>945</v>
      </c>
    </row>
    <row r="21" spans="1:7" ht="105" x14ac:dyDescent="0.25">
      <c r="A21" s="48">
        <v>16</v>
      </c>
      <c r="B21" s="15" t="s">
        <v>946</v>
      </c>
      <c r="C21" s="54"/>
      <c r="E21" s="52">
        <v>15</v>
      </c>
      <c r="F21" s="57" t="s">
        <v>947</v>
      </c>
      <c r="G21" s="53" t="s">
        <v>948</v>
      </c>
    </row>
    <row r="22" spans="1:7" ht="75" x14ac:dyDescent="0.25">
      <c r="A22" s="48">
        <v>17</v>
      </c>
      <c r="B22" s="15" t="s">
        <v>949</v>
      </c>
      <c r="E22" s="52">
        <v>16</v>
      </c>
      <c r="F22" s="57" t="s">
        <v>950</v>
      </c>
      <c r="G22" s="53" t="s">
        <v>951</v>
      </c>
    </row>
    <row r="23" spans="1:7" ht="375" x14ac:dyDescent="0.25">
      <c r="A23" s="48">
        <v>18</v>
      </c>
      <c r="B23" s="15" t="s">
        <v>952</v>
      </c>
      <c r="E23" s="52">
        <v>17</v>
      </c>
      <c r="F23" s="57" t="s">
        <v>953</v>
      </c>
      <c r="G23" s="53" t="s">
        <v>954</v>
      </c>
    </row>
    <row r="24" spans="1:7" ht="60" x14ac:dyDescent="0.25">
      <c r="A24" s="48">
        <v>19</v>
      </c>
      <c r="B24" s="15" t="s">
        <v>941</v>
      </c>
      <c r="E24" s="55">
        <v>18</v>
      </c>
      <c r="F24" s="57" t="s">
        <v>955</v>
      </c>
      <c r="G24" s="53" t="s">
        <v>956</v>
      </c>
    </row>
    <row r="25" spans="1:7" x14ac:dyDescent="0.25">
      <c r="A25" s="48">
        <v>20</v>
      </c>
      <c r="B25" s="15" t="s">
        <v>957</v>
      </c>
    </row>
    <row r="26" spans="1:7" x14ac:dyDescent="0.25">
      <c r="A26" s="48">
        <v>21</v>
      </c>
      <c r="B26" s="15" t="s">
        <v>958</v>
      </c>
    </row>
    <row r="27" spans="1:7" x14ac:dyDescent="0.25">
      <c r="A27" s="48">
        <v>22</v>
      </c>
      <c r="B27" s="15" t="s">
        <v>959</v>
      </c>
      <c r="C27" s="54"/>
    </row>
    <row r="28" spans="1:7" ht="30" x14ac:dyDescent="0.25">
      <c r="A28" s="48">
        <v>23</v>
      </c>
      <c r="B28" s="15" t="s">
        <v>960</v>
      </c>
    </row>
    <row r="29" spans="1:7" x14ac:dyDescent="0.25">
      <c r="A29" s="48">
        <v>24</v>
      </c>
      <c r="B29" s="15" t="s">
        <v>961</v>
      </c>
      <c r="C29" s="56"/>
    </row>
    <row r="30" spans="1:7" x14ac:dyDescent="0.25">
      <c r="A30" s="48">
        <v>25</v>
      </c>
      <c r="B30" s="15" t="s">
        <v>962</v>
      </c>
      <c r="C30" s="54"/>
    </row>
    <row r="31" spans="1:7" ht="30" x14ac:dyDescent="0.25">
      <c r="A31" s="48">
        <v>26</v>
      </c>
      <c r="B31" s="15" t="s">
        <v>963</v>
      </c>
    </row>
    <row r="32" spans="1:7" ht="30" x14ac:dyDescent="0.25">
      <c r="A32" s="48">
        <v>27</v>
      </c>
      <c r="B32" s="15" t="s">
        <v>964</v>
      </c>
      <c r="C32" s="54"/>
    </row>
  </sheetData>
  <mergeCells count="3">
    <mergeCell ref="A1:F1"/>
    <mergeCell ref="A2:F4"/>
    <mergeCell ref="E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22</vt:i4>
      </vt:variant>
    </vt:vector>
  </HeadingPairs>
  <TitlesOfParts>
    <vt:vector size="29" baseType="lpstr">
      <vt:lpstr>Listas</vt:lpstr>
      <vt:lpstr>Instructivo</vt:lpstr>
      <vt:lpstr>Seguimiento Plan de acción</vt:lpstr>
      <vt:lpstr>Informe a1</vt:lpstr>
      <vt:lpstr>Informe a2</vt:lpstr>
      <vt:lpstr>Actividades No realizadas</vt:lpstr>
      <vt:lpstr>Derechos garantizados</vt:lpstr>
      <vt:lpstr>Actividades_Misionales</vt:lpstr>
      <vt:lpstr>Alianzas</vt:lpstr>
      <vt:lpstr>Apropiación_Social_Del_Conocimiento_Y_Del_Patrimonio</vt:lpstr>
      <vt:lpstr>Contabilidad_Y_Presupuesto</vt:lpstr>
      <vt:lpstr>Control_Interno</vt:lpstr>
      <vt:lpstr>Dimensión</vt:lpstr>
      <vt:lpstr>Direccionamiento_Estratégico</vt:lpstr>
      <vt:lpstr>Direccionamiento_Estratégico_Y_Planeación</vt:lpstr>
      <vt:lpstr>Evaluación_De_Resultados</vt:lpstr>
      <vt:lpstr>Evaluación_Independiente</vt:lpstr>
      <vt:lpstr>Formación</vt:lpstr>
      <vt:lpstr>Gestión_Administrativa</vt:lpstr>
      <vt:lpstr>Gestión_Con_Valores_Para_Resultados</vt:lpstr>
      <vt:lpstr>Gestión_Contractual</vt:lpstr>
      <vt:lpstr>Gestión_Del_Conocimiento_Y_La_Innovación</vt:lpstr>
      <vt:lpstr>Gestión_Del_Talento_Humano</vt:lpstr>
      <vt:lpstr>Información_Y_Comunicación</vt:lpstr>
      <vt:lpstr>Información_Y_Comunicación.</vt:lpstr>
      <vt:lpstr>Investigación</vt:lpstr>
      <vt:lpstr>Mejoramiento_Continuo</vt:lpstr>
      <vt:lpstr>PLANES_612</vt:lpstr>
      <vt:lpstr>Talento_Humano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Daniel Quilaguy Bernal</dc:creator>
  <cp:keywords/>
  <dc:description/>
  <cp:lastModifiedBy>Asbel Jose Herrera Morales</cp:lastModifiedBy>
  <cp:revision/>
  <dcterms:created xsi:type="dcterms:W3CDTF">2020-11-05T01:32:29Z</dcterms:created>
  <dcterms:modified xsi:type="dcterms:W3CDTF">2024-01-31T14:52:44Z</dcterms:modified>
  <cp:category/>
  <cp:contentStatus/>
</cp:coreProperties>
</file>