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BN3PEPF00008C1C\EXCELCNV\a39f0192-3740-4fa1-b239-317a40b92cf7\"/>
    </mc:Choice>
  </mc:AlternateContent>
  <xr:revisionPtr revIDLastSave="0" documentId="8_{E51B4394-956B-4992-96B0-7A91598F5099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Cronograma 2011" sheetId="1" state="hidden" r:id="rId1"/>
    <sheet name="Plan de trabajo 2020" sheetId="4" r:id="rId2"/>
    <sheet name="Reprogramacion actividade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1" i="5" l="1"/>
  <c r="AP31" i="5"/>
  <c r="AQ31" i="5"/>
  <c r="AN36" i="5"/>
  <c r="AM36" i="5"/>
  <c r="AL36" i="5"/>
  <c r="AK36" i="5"/>
  <c r="C52" i="5"/>
  <c r="AJ36" i="5"/>
  <c r="J51" i="5"/>
  <c r="AI36" i="5"/>
  <c r="C51" i="5"/>
  <c r="AH36" i="5"/>
  <c r="AG36" i="5"/>
  <c r="C50" i="5"/>
  <c r="AF36" i="5"/>
  <c r="J49" i="5"/>
  <c r="AE36" i="5"/>
  <c r="C49" i="5"/>
  <c r="AD36" i="5"/>
  <c r="AC36" i="5"/>
  <c r="C48" i="5"/>
  <c r="AB36" i="5"/>
  <c r="AA36" i="5"/>
  <c r="C47" i="5"/>
  <c r="Z36" i="5"/>
  <c r="Y36" i="5"/>
  <c r="C46" i="5"/>
  <c r="X36" i="5"/>
  <c r="J45" i="5"/>
  <c r="W36" i="5"/>
  <c r="C45" i="5"/>
  <c r="V36" i="5"/>
  <c r="U36" i="5"/>
  <c r="C44" i="5"/>
  <c r="T36" i="5"/>
  <c r="J43" i="5"/>
  <c r="S36" i="5"/>
  <c r="C43" i="5"/>
  <c r="R36" i="5"/>
  <c r="Q36" i="5"/>
  <c r="C42" i="5"/>
  <c r="P36" i="5"/>
  <c r="J41" i="5"/>
  <c r="O36" i="5"/>
  <c r="C41" i="5"/>
  <c r="N36" i="5"/>
  <c r="M36" i="5"/>
  <c r="C40" i="5"/>
  <c r="AM34" i="5"/>
  <c r="AK34" i="5"/>
  <c r="AI34" i="5"/>
  <c r="AG34" i="5"/>
  <c r="AE34" i="5"/>
  <c r="AC34" i="5"/>
  <c r="AA34" i="5"/>
  <c r="Y34" i="5"/>
  <c r="W34" i="5"/>
  <c r="U34" i="5"/>
  <c r="S34" i="5"/>
  <c r="Q34" i="5"/>
  <c r="O34" i="5"/>
  <c r="M34" i="5"/>
  <c r="AP30" i="5"/>
  <c r="AO30" i="5"/>
  <c r="AP28" i="5"/>
  <c r="AO28" i="5"/>
  <c r="AP23" i="5"/>
  <c r="AO23" i="5"/>
  <c r="AP21" i="5"/>
  <c r="AO21" i="5"/>
  <c r="AP20" i="5"/>
  <c r="AO20" i="5"/>
  <c r="AP13" i="4"/>
  <c r="AO13" i="4"/>
  <c r="AM129" i="4"/>
  <c r="AM131" i="4"/>
  <c r="AN131" i="4"/>
  <c r="AM132" i="4"/>
  <c r="AP45" i="4"/>
  <c r="AO45" i="4"/>
  <c r="AQ45" i="4" s="1"/>
  <c r="AO38" i="4"/>
  <c r="AO29" i="4"/>
  <c r="AP18" i="4"/>
  <c r="AO18" i="4"/>
  <c r="AQ18" i="4"/>
  <c r="AP124" i="4"/>
  <c r="AP125" i="4"/>
  <c r="AO124" i="4"/>
  <c r="AQ124" i="4"/>
  <c r="AO125" i="4"/>
  <c r="AQ125" i="4"/>
  <c r="AP123" i="4"/>
  <c r="AO123" i="4"/>
  <c r="AQ123" i="4"/>
  <c r="AP38" i="4"/>
  <c r="AQ38" i="4"/>
  <c r="AP126" i="4"/>
  <c r="AO126" i="4"/>
  <c r="AQ126" i="4"/>
  <c r="AP120" i="4"/>
  <c r="AO120" i="4"/>
  <c r="AQ120" i="4" s="1"/>
  <c r="AP116" i="4"/>
  <c r="AO116" i="4"/>
  <c r="AQ116" i="4" s="1"/>
  <c r="AP114" i="4"/>
  <c r="AO114" i="4"/>
  <c r="AQ114" i="4"/>
  <c r="AP103" i="4"/>
  <c r="AO103" i="4"/>
  <c r="AQ103" i="4" s="1"/>
  <c r="AP100" i="4"/>
  <c r="AO100" i="4"/>
  <c r="AQ100" i="4" s="1"/>
  <c r="AP94" i="4"/>
  <c r="AO94" i="4"/>
  <c r="AQ94" i="4" s="1"/>
  <c r="AP88" i="4"/>
  <c r="AO88" i="4"/>
  <c r="AQ88" i="4"/>
  <c r="AP79" i="4"/>
  <c r="AO79" i="4"/>
  <c r="AQ79" i="4" s="1"/>
  <c r="AP78" i="4"/>
  <c r="AO78" i="4"/>
  <c r="AQ78" i="4" s="1"/>
  <c r="N131" i="4"/>
  <c r="J135" i="4"/>
  <c r="O131" i="4"/>
  <c r="C136" i="4"/>
  <c r="P131" i="4"/>
  <c r="J136" i="4"/>
  <c r="Q131" i="4"/>
  <c r="C137" i="4"/>
  <c r="R131" i="4"/>
  <c r="S131" i="4"/>
  <c r="C138" i="4"/>
  <c r="T131" i="4"/>
  <c r="S132" i="4"/>
  <c r="U131" i="4"/>
  <c r="V131" i="4"/>
  <c r="U132" i="4"/>
  <c r="W131" i="4"/>
  <c r="C140" i="4"/>
  <c r="X131" i="4"/>
  <c r="J140" i="4"/>
  <c r="Y131" i="4"/>
  <c r="C141" i="4"/>
  <c r="Z131" i="4"/>
  <c r="Y132" i="4"/>
  <c r="J141" i="4"/>
  <c r="AA131" i="4"/>
  <c r="C142" i="4"/>
  <c r="AB131" i="4"/>
  <c r="J142" i="4"/>
  <c r="AC131" i="4"/>
  <c r="C143" i="4"/>
  <c r="AD131" i="4"/>
  <c r="AC132" i="4"/>
  <c r="AE131" i="4"/>
  <c r="C144" i="4"/>
  <c r="AF131" i="4"/>
  <c r="J144" i="4"/>
  <c r="AG131" i="4"/>
  <c r="AH131" i="4"/>
  <c r="J145" i="4"/>
  <c r="AI131" i="4"/>
  <c r="C146" i="4"/>
  <c r="AJ131" i="4"/>
  <c r="AK131" i="4"/>
  <c r="C147" i="4"/>
  <c r="AL131" i="4"/>
  <c r="J147" i="4"/>
  <c r="M131" i="4"/>
  <c r="C135" i="4"/>
  <c r="AK129" i="4"/>
  <c r="AI129" i="4"/>
  <c r="AG129" i="4"/>
  <c r="AE129" i="4"/>
  <c r="AC129" i="4"/>
  <c r="AA129" i="4"/>
  <c r="Y129" i="4"/>
  <c r="W129" i="4"/>
  <c r="U129" i="4"/>
  <c r="S129" i="4"/>
  <c r="Q129" i="4"/>
  <c r="O129" i="4"/>
  <c r="M129" i="4"/>
  <c r="AP69" i="4"/>
  <c r="AO69" i="4"/>
  <c r="AQ69" i="4" s="1"/>
  <c r="AP67" i="4"/>
  <c r="AO67" i="4"/>
  <c r="AQ67" i="4" s="1"/>
  <c r="AP65" i="4"/>
  <c r="AO65" i="4"/>
  <c r="AQ65" i="4"/>
  <c r="AP63" i="4"/>
  <c r="AO63" i="4"/>
  <c r="AQ63" i="4"/>
  <c r="AP62" i="4"/>
  <c r="AO62" i="4"/>
  <c r="AP60" i="4"/>
  <c r="AO60" i="4"/>
  <c r="AQ60" i="4" s="1"/>
  <c r="AP57" i="4"/>
  <c r="AO57" i="4"/>
  <c r="AQ57" i="4" s="1"/>
  <c r="AP55" i="4"/>
  <c r="AO55" i="4"/>
  <c r="AQ55" i="4"/>
  <c r="AP52" i="4"/>
  <c r="AO52" i="4"/>
  <c r="AQ52" i="4" s="1"/>
  <c r="AP25" i="4"/>
  <c r="AO25" i="4"/>
  <c r="AQ25" i="4" s="1"/>
  <c r="AP29" i="4"/>
  <c r="AP21" i="4"/>
  <c r="AO21" i="4"/>
  <c r="AQ21" i="4" s="1"/>
  <c r="AP23" i="4"/>
  <c r="AO23" i="4"/>
  <c r="AQ23" i="4"/>
  <c r="AQ62" i="4"/>
  <c r="AQ13" i="4"/>
  <c r="J146" i="4"/>
  <c r="C139" i="4"/>
  <c r="M132" i="4"/>
  <c r="O132" i="4"/>
  <c r="J138" i="4"/>
  <c r="J137" i="4"/>
  <c r="AQ20" i="5"/>
  <c r="M37" i="5"/>
  <c r="Q37" i="5"/>
  <c r="U37" i="5"/>
  <c r="Y37" i="5"/>
  <c r="AC37" i="5"/>
  <c r="AG37" i="5"/>
  <c r="AK37" i="5"/>
  <c r="AO34" i="5"/>
  <c r="J40" i="5"/>
  <c r="J48" i="5"/>
  <c r="J42" i="5"/>
  <c r="J50" i="5"/>
  <c r="AQ21" i="5"/>
  <c r="AQ28" i="5"/>
  <c r="AA37" i="5"/>
  <c r="AM37" i="5"/>
  <c r="J44" i="5"/>
  <c r="AQ23" i="5"/>
  <c r="AQ30" i="5"/>
  <c r="J46" i="5"/>
  <c r="J52" i="5"/>
  <c r="S37" i="5"/>
  <c r="AI37" i="5"/>
  <c r="AP34" i="5"/>
  <c r="O37" i="5"/>
  <c r="W37" i="5"/>
  <c r="AE37" i="5"/>
  <c r="J47" i="5"/>
  <c r="AI132" i="4"/>
  <c r="J139" i="4"/>
  <c r="AK132" i="4"/>
  <c r="Q132" i="4"/>
  <c r="AG132" i="4"/>
  <c r="J143" i="4"/>
  <c r="AQ29" i="4"/>
  <c r="AO129" i="4"/>
  <c r="C145" i="4"/>
  <c r="AQ34" i="5"/>
  <c r="AQ35" i="5"/>
  <c r="AA132" i="4"/>
  <c r="W132" i="4"/>
  <c r="AE132" i="4"/>
  <c r="AP129" i="4"/>
  <c r="AQ129" i="4"/>
  <c r="AQ130" i="4"/>
  <c r="AR132" i="4" l="1"/>
</calcChain>
</file>

<file path=xl/sharedStrings.xml><?xml version="1.0" encoding="utf-8"?>
<sst xmlns="http://schemas.openxmlformats.org/spreadsheetml/2006/main" count="926" uniqueCount="427">
  <si>
    <t>CRONOGRAMA ESPECIFICO MD PREVENTIVA Y TRABAJO JULIO - DIC 2011</t>
  </si>
  <si>
    <t>CRONOGRAMA MD PREVENTIVA Y DEL TRABAJO JUNIO - DIC 2011</t>
  </si>
  <si>
    <t>SISTEMA DE GESTION HSE</t>
  </si>
  <si>
    <t>MANSAROVAR ENERGY COLOMBIA LTD</t>
  </si>
  <si>
    <t>.</t>
  </si>
  <si>
    <t>ACTIVIDAD</t>
  </si>
  <si>
    <t>TAREA</t>
  </si>
  <si>
    <t>JUNIO</t>
  </si>
  <si>
    <t>JULIO</t>
  </si>
  <si>
    <t>AGOST</t>
  </si>
  <si>
    <t>SEPTIE</t>
  </si>
  <si>
    <t>OCT</t>
  </si>
  <si>
    <t>NOV</t>
  </si>
  <si>
    <t>DIC</t>
  </si>
  <si>
    <t>Planeado</t>
  </si>
  <si>
    <t>No ejecutado</t>
  </si>
  <si>
    <t>REQUISITOS LEGALES BASICOS</t>
  </si>
  <si>
    <t>Ejecutado</t>
  </si>
  <si>
    <t>Diagnóstico de Condiciones de Salud</t>
  </si>
  <si>
    <t>Recepción y análisis propuestas gestión documental de Historias Clínicas</t>
  </si>
  <si>
    <t>Entrega lineamientos técnicos y logisticos para ejecución exámenes médicos periódicos</t>
  </si>
  <si>
    <t>Acompañamiento ejeución exámenes médicos periódicos</t>
  </si>
  <si>
    <t>Seguimiento personalizado de la ejecución de recomendaciones médicas derivadas de exámen méd periódico</t>
  </si>
  <si>
    <t>Presentación de Informe de Salud Empresarial por áreas</t>
  </si>
  <si>
    <t>Definición estrategias y planeación de SVE 2012 según informe de Diagnostico Condiciones de Salud</t>
  </si>
  <si>
    <t>Revisión de conceptos de aptitud</t>
  </si>
  <si>
    <t>Entrega de planes individuales en salud (derivados de exámenes de ingreso)</t>
  </si>
  <si>
    <t>Habilitacion de centros medicos</t>
  </si>
  <si>
    <t>Apoyo certificación salud trabajadores de alturas</t>
  </si>
  <si>
    <t>Estadisticas en Salud</t>
  </si>
  <si>
    <t>Informe mensual de gestión (enfermerias, IBCS, Med Behavor)</t>
  </si>
  <si>
    <t>Informe mensual de indicadores de ausentismo por EC, LP, LM y AT</t>
  </si>
  <si>
    <t>Informe gerencial gestión del subprograma Md Prev y Trab</t>
  </si>
  <si>
    <t xml:space="preserve">IMPLEMENTACION POLITICA DE TABACO, ALCOHOL Y DROGAS </t>
  </si>
  <si>
    <t>Prevención de Adicciones</t>
  </si>
  <si>
    <t>Cuantificación niveles de consumo tabaquismo y elaboracion planes individuales de cesación tabáquica</t>
  </si>
  <si>
    <t>Elaboración boletin HSE con énfasis en prevencion tabaquismo y difusión leyes antitabaco</t>
  </si>
  <si>
    <t>Control consumo alcohol Sede Bogotá (toma de bafometrias)</t>
  </si>
  <si>
    <t>Elaboración boletin HSE con énfasis en prevencion del alcoholismo</t>
  </si>
  <si>
    <t>PROGRAMAS DE PREVENCIÓN &amp; VIGILANCIA EPIDEMIOLÓGICA</t>
  </si>
  <si>
    <t>Prevención de Lesiones Osteomusculares</t>
  </si>
  <si>
    <t xml:space="preserve">Revisión y ajuste de procedimiento </t>
  </si>
  <si>
    <t>Elaboración de cronograma específico de SVE</t>
  </si>
  <si>
    <t>Definición de población a vincular al SVE según resultados exámen med periód, TAE y casos especiales (riesgo alto, medio y bajo)</t>
  </si>
  <si>
    <t>Valoraciones y seguimientos Fisioterapia según grupos de riesgo (sujeto a aprobacion por la Gerencia)</t>
  </si>
  <si>
    <t>Seguimiento y evaluación a la implementación de recomendaciones especificas para puestos de trabajo</t>
  </si>
  <si>
    <t>Informe mensual de avance del desarrollo del SVE</t>
  </si>
  <si>
    <t>Prevención del Riesgo Cardiovascular</t>
  </si>
  <si>
    <t>Revisión y ajuste del Sistema de Vigilancia Epidemiologico</t>
  </si>
  <si>
    <t>Definición de cronograma especifico para el desarrollo del SVE</t>
  </si>
  <si>
    <t>Definición de población a vincular al SVE según resultados exámenes medicos periódicos</t>
  </si>
  <si>
    <t>Revisión programas de alimentación e identificación de acciones de mejora en servicios de alimentación</t>
  </si>
  <si>
    <t>Implementación y seguimiento de subprograma de acondicionamiento físico</t>
  </si>
  <si>
    <t>Seguimiento individual de la población del PVE</t>
  </si>
  <si>
    <t>Protección Auditiva</t>
  </si>
  <si>
    <t xml:space="preserve">Definición de cronograma especifico para el desarrollo del SVE </t>
  </si>
  <si>
    <t>Revisión informes de evaluaciones ambientales (sonometrias y dosimetrias)</t>
  </si>
  <si>
    <t>Socialización de resultados de estudios de higiene a las áreas interesadas</t>
  </si>
  <si>
    <t>Definir población a vincular al SVE según resultados exámen periódicos</t>
  </si>
  <si>
    <t>Implementación de acciones correctivas a nivel individual (protección - capacitación)</t>
  </si>
  <si>
    <t>Sustancias Químicas</t>
  </si>
  <si>
    <t>Revisión de informes de evaluaciones ambientales (benceno, tolueno y xileno)</t>
  </si>
  <si>
    <t>Socialización de resultados de los estudios de higiene a las áreas interesadas</t>
  </si>
  <si>
    <t>PROGRAMA DE SALUD PUBLICA</t>
  </si>
  <si>
    <t>Prevención de Enfermedades Transmitidas por Alimentos</t>
  </si>
  <si>
    <t>Diseño de programa de prevención y control de riesgos</t>
  </si>
  <si>
    <t>Definición de cronograma especifico para el desarrollo del programa</t>
  </si>
  <si>
    <t xml:space="preserve">Lanzamiento del programa y divulgación a partes interesadas </t>
  </si>
  <si>
    <t>Seguimiento y evaluación permanente a la implementación del cronograma (auditorias servicios alimentación, capacitación pnal salud y serv aliment, sgto médico manipuladores)</t>
  </si>
  <si>
    <t>Gestión específica con proveedores para la implementación de acciones correctivas y preventivas</t>
  </si>
  <si>
    <t>Informe mensual de avance del desarrollo del programa</t>
  </si>
  <si>
    <t>Prevención de Enfermedades Transmitidas por Vectores</t>
  </si>
  <si>
    <t>Diseño de programa prevención enfermedades transmitidas por vectores</t>
  </si>
  <si>
    <t>Seguimiento y evaluación permanente a la implementación del cronograma (inspecciones de alojamientos, almacenamientos de residuos, control de fumigaciones, inspecciones áreas abiertas, actualización de boletines epidemiológicos, capacitación pnal de Campo</t>
  </si>
  <si>
    <r>
      <t>Inmunización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(Hep AyB, Fiebre Amarilla, Influenza, Tétanos)</t>
    </r>
  </si>
  <si>
    <t>Acompañamiento ejecución jornada de segundas y terceras dosis</t>
  </si>
  <si>
    <t>Auditorias a programas de la comunidad</t>
  </si>
  <si>
    <t>Informe individual de estado de inmunización</t>
  </si>
  <si>
    <t>PREVENCION DEL RIESGO PSICOLABORAL</t>
  </si>
  <si>
    <t>Prevención del Riesgo Psicolaboral</t>
  </si>
  <si>
    <t xml:space="preserve">Seguimiento y evaluación a la implementación de recomendaciones especificas </t>
  </si>
  <si>
    <t>Ajuste programa de prevención e intervención riesgo psicosocial</t>
  </si>
  <si>
    <t>Evaluacion de las estratewgias de intervencion</t>
  </si>
  <si>
    <t>RESPUESTA A EMERGENCIAS MÉDICAS - MEDEVAC</t>
  </si>
  <si>
    <t>Procedimiento</t>
  </si>
  <si>
    <t>Revisión y ajuste de procedimiento general y ajuste de procedimiento especifico por facilidad</t>
  </si>
  <si>
    <t>Divulgacion de funciones y responsabilidades MedEvac mediante estrategia ludica (no incluido en propuesta económica actual)</t>
  </si>
  <si>
    <t>Recursos</t>
  </si>
  <si>
    <t>Inventario de recursos físicos y humanos de MedEvac</t>
  </si>
  <si>
    <t>Inspección ambulancias, botiquines, duchas y unidades médicas</t>
  </si>
  <si>
    <t>Definición cronograma entrenamiento de médicos, enfermeros, paramédicos y brigadistas según ajuste procedimiento e inventario de recursos</t>
  </si>
  <si>
    <t>Simulacros</t>
  </si>
  <si>
    <t>Definición de guión de simulacro por campo (uno/semestre)</t>
  </si>
  <si>
    <t xml:space="preserve">Ejecución y realización de simulacros </t>
  </si>
  <si>
    <t>Revisiones y evaluaciones de los informes de simulacros</t>
  </si>
  <si>
    <t>FORTALECIMIENTO CULTURA PREVENTIVA</t>
  </si>
  <si>
    <t>Semana de la Salud Ocupacional</t>
  </si>
  <si>
    <t>Definición de actividades de promoción y prevención en salud</t>
  </si>
  <si>
    <t>Ejecución y acompañamiento de actividades</t>
  </si>
  <si>
    <t>Evaluación de actividad</t>
  </si>
  <si>
    <t>PLAN DE TRABAJO ANUAL DEL SISTEMA DE GESTIÓN DE SEGURIDAD Y SALUD EN EL TRABAJO 2020</t>
  </si>
  <si>
    <t>Código: TAH-F-29</t>
  </si>
  <si>
    <t>Versión: 1.0</t>
  </si>
  <si>
    <t>SISTEMA DE GESTIÓN DE SEGURIDAD Y SALUD EN EL TRABAJO</t>
  </si>
  <si>
    <t>Página: N.A.</t>
  </si>
  <si>
    <t>Fecha: 11/12/2017</t>
  </si>
  <si>
    <t>OBJETIVO DEL PLAN:</t>
  </si>
  <si>
    <t>Diseñar y desarrollar el plan de trabajo anual para alcanzar cada uno de los objetivos propuestos en la politica del Sistema de Gestión de la Seguridad y Salud en el Trabajo (SG-SST), el cual contiene la identificación de metas(estandares), responsabilidades, recursos y cronograma de actividades, en concordancia con la normatividad vigente sobre la materia.</t>
  </si>
  <si>
    <t>Dirección General del Instituto Caro y Cuervo</t>
  </si>
  <si>
    <t>Carmen Millán</t>
  </si>
  <si>
    <t>Subdirección Administrativa y Financiera</t>
  </si>
  <si>
    <t>Rosario Rizo Navarro</t>
  </si>
  <si>
    <t>Coordinadora Grupo de Talento Humano</t>
  </si>
  <si>
    <t>Liliana Montoya Talero</t>
  </si>
  <si>
    <t>Encargada del Sistema de Gestión de la Seguridad y Salud en el Trabajo</t>
  </si>
  <si>
    <t>Jenny Paola León Martínez</t>
  </si>
  <si>
    <t>ESTANDARES META</t>
  </si>
  <si>
    <t>ITEM DEL ESTANDAR</t>
  </si>
  <si>
    <t>EVIDENCIA</t>
  </si>
  <si>
    <t>RESPONSABLES</t>
  </si>
  <si>
    <t>RECURSOS</t>
  </si>
  <si>
    <t>Cumplimiento del Estandar</t>
  </si>
  <si>
    <t>Observaciones</t>
  </si>
  <si>
    <t>P</t>
  </si>
  <si>
    <t>E</t>
  </si>
  <si>
    <t>%</t>
  </si>
  <si>
    <r>
      <t xml:space="preserve">OBJETIVO ESTRATÉGICO No 1: </t>
    </r>
    <r>
      <rPr>
        <sz val="11"/>
        <color indexed="8"/>
        <rFont val="Arial Narrow"/>
        <family val="2"/>
      </rPr>
      <t xml:space="preserve"> Desarrollar un plan de promoción de la salud y protección de la Seguridad en el marco del SG-SST
</t>
    </r>
    <r>
      <rPr>
        <b/>
        <sz val="11"/>
        <color indexed="8"/>
        <rFont val="Arial Narrow"/>
        <family val="2"/>
      </rPr>
      <t xml:space="preserve">OBJETIVO ESTRATÉGICO No 2: </t>
    </r>
    <r>
      <rPr>
        <sz val="11"/>
        <color indexed="8"/>
        <rFont val="Arial Narrow"/>
        <family val="2"/>
      </rPr>
      <t>Cumplir con los aspectos legales vigentes relacionados con el Sistema de Gestión de Seguridad y Salud en el Trabajo</t>
    </r>
  </si>
  <si>
    <t>Plan de trabajo anual en Seguridad y Salud en el Trabajo para el año 2020</t>
  </si>
  <si>
    <t>- Diseñar el Plan de Trabajo Anual en Seguridad y Salud en el Trabajo para el Instituto Caro y Cuervo para la vigencia 2020</t>
  </si>
  <si>
    <t>Plan de Trabajo Anual para el Sistema de Gestión de Seguridad y Salud en el Trabajo para el año 2020</t>
  </si>
  <si>
    <t>Encargado del SG-SST</t>
  </si>
  <si>
    <t xml:space="preserve"> - Humanos
- Técnicos
-Financieros(cuenta con presupuesto del plan anual de adquisiciones)</t>
  </si>
  <si>
    <t>Se diseña el Plan de Trabajo Anual de SG-SST, con base en lo establecido en el procedimiento.</t>
  </si>
  <si>
    <t>-Enviar el programa SST 2020 para revisión y visto bueno de la SAF, cuando este cuente con dicha aprobacion se enivara al comité de gestión y desempeño para aprobacion definitiva y adopcion del acto administrativo</t>
  </si>
  <si>
    <t>Presentación del Plan de Trabajo Anual en SST para el 2020</t>
  </si>
  <si>
    <t>- Coordinación del grupo de talento humano
- Encargado del SG-SST</t>
  </si>
  <si>
    <t xml:space="preserve"> - Humanos
- Técnicos</t>
  </si>
  <si>
    <t xml:space="preserve">- Remitir para su publicacion en pagina web y comunicar enlace a los coordinadores </t>
  </si>
  <si>
    <t>Correo electrónico</t>
  </si>
  <si>
    <t>-Consolidar el plan de trabajo anual en SST para el año 2020</t>
  </si>
  <si>
    <t>- Firmar el Plan de Trabajo anual en Seguridad y Salud en el Trabajo o la resolucion de aprobacion.</t>
  </si>
  <si>
    <t xml:space="preserve"> Plan de trabajo anual en SST firmado</t>
  </si>
  <si>
    <t>- Dirección General 
Encargado del SG-SST</t>
  </si>
  <si>
    <t>Recursos financieros, humanos, técnicos y tecnológicos requeridos para la implementación, mantenimiento y continuidad del SG-SST.</t>
  </si>
  <si>
    <t>- Definir y aprobar el presupuesto para las actividades del SG-SST del año 2020</t>
  </si>
  <si>
    <t>Presupuesto aprobado</t>
  </si>
  <si>
    <t>- Subdirección Administrativa y financiera - Grupo Financiera</t>
  </si>
  <si>
    <t>-  Recurso profesional acorde con los requisitos de Ley (Licencia de Salud Ocupacional - Especialización en Seguridad y salud en el trabajo)</t>
  </si>
  <si>
    <t xml:space="preserve">Rendición de cuentas del SG-SST 2020 del profesional </t>
  </si>
  <si>
    <t xml:space="preserve">- Subdirección Administrativa y financiera - Coordinación del grupo de talento humano </t>
  </si>
  <si>
    <t>Revisión de opciones de mejora que propone la profesional del SGSST para 2020</t>
  </si>
  <si>
    <t>- Subdirección Administrativa y financiera - Coordinación del grupo de talento humano - Gestión Contractual</t>
  </si>
  <si>
    <t xml:space="preserve"> - Humanos
- Técnicos
</t>
  </si>
  <si>
    <t>Evaluación inicial del Sistema de Gestión de Seguridad y Salud en el Trabajo</t>
  </si>
  <si>
    <t>- Realizar el autoevaluación del Sistema de Gestión de Seguridad y Salud en el Trabajo del año 2019</t>
  </si>
  <si>
    <t>Autoevaluación del SG-SST año 2019</t>
  </si>
  <si>
    <t xml:space="preserve"> - Realizar la autoevaluación del Sistema de Gestión de Seguridad y Salud en el Trabajo del año 2020</t>
  </si>
  <si>
    <t>Autoevaluación del SG-SST año 2020</t>
  </si>
  <si>
    <t>Asignar y documentar las responsabilidades específicas en el SG-SST,a todos los niveles de la organización.</t>
  </si>
  <si>
    <t>- Revisar el manual de funciones y competencias de la entidad, con respecto a las responsabilidades específicas en SG-SST</t>
  </si>
  <si>
    <t>Manual de funciones y competencias del ICC actualizado</t>
  </si>
  <si>
    <t>Coordinación del grupo de talento humano - 
Encargado del SG-SST</t>
  </si>
  <si>
    <t>- Diseñar la matriz de roles y responsabilidades del SG-SST</t>
  </si>
  <si>
    <t>Matriz de roles y responsabilidades del SG-SST</t>
  </si>
  <si>
    <t>Asegurar la afiliación del Sistema General de Riesgos Laborales de las personas independiente de su forma de vinculación o contratación</t>
  </si>
  <si>
    <t>- Revisar el listado de los funcionarios del ICC vinculados a la fecha y comparar con la planilla de pago de aportes a la seguridad social de los 2 meses anteriores.</t>
  </si>
  <si>
    <t>Listado de los funcionarios del ICC vinculados a la fecha y planillas de aportes</t>
  </si>
  <si>
    <t>Coordinación del grupo de talento humano -  Nómina</t>
  </si>
  <si>
    <t>- Consolidar el listado de contratistas del ICC</t>
  </si>
  <si>
    <t>Listado de contratistas del ICC</t>
  </si>
  <si>
    <t>Gestión contractual - Encargado del SG-SST</t>
  </si>
  <si>
    <t>- Apoyo de las Afiliaciones a los contratistas a la ARL Colmena, acorde con el riesgo identificado de las actividades contractuales.</t>
  </si>
  <si>
    <t>Registro de afiliación a la ARL Colmena por contratista</t>
  </si>
  <si>
    <t>- Hacer un listado con aquellos contratistas que no se encuentren afiliados a la ARL Colmena y verificar el pago que realizan</t>
  </si>
  <si>
    <t>Registro de afiliación a las ARL</t>
  </si>
  <si>
    <t>Identificar a los funcionarios que se dediquen en forma permanente al ejercicio de las actividades de alto riesgo establecidas en el Decreto 2090 de 2003, o de las normas que lo adicionen y que se les está cotizando el monto establecido en la norma al Sistema de Pensiones.</t>
  </si>
  <si>
    <t>- Revision  del profesiograma del Instituto</t>
  </si>
  <si>
    <t>- Profesiograma</t>
  </si>
  <si>
    <t>Coordinación del grupo de talento humano -  Encargado del SG-SST</t>
  </si>
  <si>
    <t>- Verificar los pagos cotizados al SGRL</t>
  </si>
  <si>
    <t>- Planillas de aportes al SGRL</t>
  </si>
  <si>
    <t>Encargado del SG-SST - Nómina
Supervisores contratos</t>
  </si>
  <si>
    <t>- Remitir a los trabajadores expuestos a riesgo crítico a exámenes médicos periódicos</t>
  </si>
  <si>
    <t>- Correo electrónico de programación.
- Remisiones a exámenes médicos</t>
  </si>
  <si>
    <t>- Solicitar las licencia de SST del centro médico al cual asistirán los funcionarios para la exámenes especializados.</t>
  </si>
  <si>
    <t>- Licencia en SST del centro médico que realiza los exámenes especializados</t>
  </si>
  <si>
    <t>- Solicitar los certificados de calibración de los equipos que el centro médico utilizará en la realización de los exámenes especializados.</t>
  </si>
  <si>
    <t>- Certificados de calibración de los equipos médicos utilizados en la realización de los exámenes médicos especializados</t>
  </si>
  <si>
    <t>- Solicitar las licencia de SST de los profesionales que practicarán los exámenes médicos especializados.</t>
  </si>
  <si>
    <t xml:space="preserve"> Licencia SST del profesional de la salud que practican los exámenes médicos especializados.</t>
  </si>
  <si>
    <t xml:space="preserve">- Remitir a los funcionarios a los exámenes médicos ingreso, periódicos, de egreso </t>
  </si>
  <si>
    <t>- Verificar la asistencia de los trabajadores a los exámenes médicos especializados.</t>
  </si>
  <si>
    <t>- Listado de funcionarios que asistieron a los exámenes ocupacionales periódicos</t>
  </si>
  <si>
    <t>- Solicitar el informe de las condiciones de salud de la población trabajadora al centro médico</t>
  </si>
  <si>
    <t>. Informe de las condiciones de salud de la población trabajadora</t>
  </si>
  <si>
    <t>Comité Paritario de Seguridad y Salud en el Trabajo - COPASST</t>
  </si>
  <si>
    <t>- reunión con funcionarios  del COPASST</t>
  </si>
  <si>
    <t>acta de reunión</t>
  </si>
  <si>
    <t>COPASST</t>
  </si>
  <si>
    <t>- Realizar el Plan de trabajo del COPASST.</t>
  </si>
  <si>
    <t>- Plan de trabajo del COPASST.</t>
  </si>
  <si>
    <t>- Capacitar a lo miembros del COPASST, sobre funciones y responsabilidades del Comité</t>
  </si>
  <si>
    <t>- Listado de asistencia
- Formato de evaluación en temas de SST.</t>
  </si>
  <si>
    <t>Encargado del SG-SST - ARL</t>
  </si>
  <si>
    <t>- Capacitar a los miembros del COPASST sobre investigación de incidentes, accidentes de trabajo y enfermedades laborales.</t>
  </si>
  <si>
    <t>- Capacitar a los miembros del COPASST sobre auditoría interna del SG-SST</t>
  </si>
  <si>
    <t>- Inscribir a los miembros del  Comité ante la ARL, para que realicen el curso de las 50 horas virtuales en Seguridad y Salud en el Trabajo</t>
  </si>
  <si>
    <t>- Certificado de las 50 horas virtuales en Seguridad y Salud en el Trabajo</t>
  </si>
  <si>
    <t>Encargado del SG-SST - ARL
Miembros del COPASST</t>
  </si>
  <si>
    <t>- Llevar a cabo las reuniones mensuales del COPASST.</t>
  </si>
  <si>
    <t>- Actas de reuniones mensuales del COPASST.</t>
  </si>
  <si>
    <t>Comité de Convivencia Laboral</t>
  </si>
  <si>
    <t xml:space="preserve">- reunión con funcionarios  del Comité de convivencia </t>
  </si>
  <si>
    <t>Encargado del SG-SST - ARL
Miembros del comité</t>
  </si>
  <si>
    <t>- Diseñar el Plan de trabajo anual del Comité</t>
  </si>
  <si>
    <t>- Plan de trabajo anual del COPASST</t>
  </si>
  <si>
    <t>- Inscribir a los miembros del  Comité convivencia laboral ante la ARL, para que realicen el curso de las 50 horas virtuales en Seguridad y Salud en el Trabajo</t>
  </si>
  <si>
    <t>- Divulgar al Comité el Plan Anual de Trabajo en Seguridad y Salud en el Trabajo y el Plan Anual en Capacitación en materia de Seguridad y Salud en el Trabajo.</t>
  </si>
  <si>
    <t>- Acta de reunión, listado de asistencia</t>
  </si>
  <si>
    <t>- Capacitar a lo miembros del Comité de Convivencia Laboral, sobre funciones y responsabilidades del Comité</t>
  </si>
  <si>
    <t>- Capacitar a los miembros del Comité de Convivencia Laboral sobre Resolución de conflictos y comunicación asertiva</t>
  </si>
  <si>
    <t>- Llevar a cabo las reuniones del Comité de Convivencia Laboral.</t>
  </si>
  <si>
    <t>comité</t>
  </si>
  <si>
    <t>Programa de capacitación anual en promoción y prevención, que incluya los peligros/riesgos prioritarios, extensivo a todos los niveles de la entidad</t>
  </si>
  <si>
    <t>- Formular el programa de capacitación en materia de SST</t>
  </si>
  <si>
    <t>Programa de capacitación del Sistema de Gestión de la Seguridad y Salud en el Trabajo</t>
  </si>
  <si>
    <t>- Llevar a cabo una reunión con la ARL para acordar las capacitaciones del año</t>
  </si>
  <si>
    <t>- Acta de reunión con ARL</t>
  </si>
  <si>
    <t>- Realizar la medición de los indicadores del Programa de capacitación</t>
  </si>
  <si>
    <t>- Indicadores del SG-SST - Capacitación</t>
  </si>
  <si>
    <t>Política de Seguridad y Salud en el Trabajo</t>
  </si>
  <si>
    <t>- Revisar la política de SST, esta debe quedar publicada disponible para todos los funcionarios y contratistas</t>
  </si>
  <si>
    <t>- Política de SST</t>
  </si>
  <si>
    <t>Dirección, Subdirección Administrativa y Financiera - Coordinación del grupo de talento humano -  Encargado del SG-SST</t>
  </si>
  <si>
    <t>- Actualizar la Política del SST</t>
  </si>
  <si>
    <t>Política de SST</t>
  </si>
  <si>
    <t xml:space="preserve">Objetivos e Indicadores del Sistema de Gestión de la Seguridad y Salud en el Trabajo </t>
  </si>
  <si>
    <t>- Definir los objetivos del Sistema de Gestión de la Seguridad y Salud en el Trabajo</t>
  </si>
  <si>
    <t>- Objetivos del SG-SST</t>
  </si>
  <si>
    <t>- Definir los indicadores y fichas conforme lo establece la normatividad</t>
  </si>
  <si>
    <t>- Indicadores del SG-SST</t>
  </si>
  <si>
    <t>- Realizar el seguimiento a los indicadores del SG-SST con base en el desarrollo de las actividades propuestas</t>
  </si>
  <si>
    <t>Archivo del Sistema de Gestión de la Seguridad y Salud en el Trabajo</t>
  </si>
  <si>
    <t>- Definir la TRD correspondiente al proceso de Talento Humano - SGSST</t>
  </si>
  <si>
    <t>- Tabla de Retención Documental</t>
  </si>
  <si>
    <t>Coordinador del Grupo de Gestión Documental</t>
  </si>
  <si>
    <t>- Archivar los documentos con base en lo establecido en la TRD y lineamientos establecidos sobre la materia</t>
  </si>
  <si>
    <t>- Archivo de gestión del Sistema de Gestión de Seguridad y Salud en el Trabajo</t>
  </si>
  <si>
    <t xml:space="preserve">v  </t>
  </si>
  <si>
    <t>Rendición de cuentas del SG-SST</t>
  </si>
  <si>
    <t>- Entregar el informe de actividades  del SG-SST plan de trabajo 2020</t>
  </si>
  <si>
    <t>- Informes de actividades</t>
  </si>
  <si>
    <t>- Matriz Legal del Sistema de Gestión de la Seguridad y Salud en el Trabajo</t>
  </si>
  <si>
    <t>- Actualizar matriz de requisitos  legales del Sistema de Seguridad y Salud en el Trabajo</t>
  </si>
  <si>
    <t>- Matriz de requisitos legales del SG-SST</t>
  </si>
  <si>
    <t>- Publicar la matriz legal  del Sistema de Seguridad y Salud en en Trabajo</t>
  </si>
  <si>
    <t xml:space="preserve">Proceso de adquisiciones </t>
  </si>
  <si>
    <t>- Revisar e incluir en el procedimiento de adquisiciones de bienes y servicios de la entidad, los requisitos a tener en cuenta en SST</t>
  </si>
  <si>
    <t>- Procedimiento de adquisiciones con criterios SST</t>
  </si>
  <si>
    <t>Grupo de Talento Humano - Gestión contractual</t>
  </si>
  <si>
    <t xml:space="preserve">- Revisar e incluir en el formato de selección y evaluación de proveedores los criterios de SST </t>
  </si>
  <si>
    <t>- Formato de selección y evaluación de proveedores</t>
  </si>
  <si>
    <t>Gestión del cambio</t>
  </si>
  <si>
    <t>- Diseñar el procedimiento de Gestión del Cambio</t>
  </si>
  <si>
    <t>- Procedimiento de Gestión del Cambio</t>
  </si>
  <si>
    <t>- Ejecutar el procedimiento de Gestión del Cambio</t>
  </si>
  <si>
    <t>- Registro de gestión del cambio</t>
  </si>
  <si>
    <t>Condiciones de salud</t>
  </si>
  <si>
    <t xml:space="preserve">Realizacion de examenes medicos </t>
  </si>
  <si>
    <t>- Soporte examen medicos</t>
  </si>
  <si>
    <t>Realizar la revisión del informe sobre la salud de los trabajadores 2019 y Seguimiento a restricciones medicas de exámenes ocupacionales o por EPS</t>
  </si>
  <si>
    <t>- Estadísticas de salud</t>
  </si>
  <si>
    <t>- Formular los programa de vigilancia epidemiológica con base en las patologías identificadas en el informe de condiciones de salud de la población trabajadora.</t>
  </si>
  <si>
    <t>- Programas de vigilancia epidemiológica</t>
  </si>
  <si>
    <t>- Desarrollar y revisar el programa de Vigilancia Epidemiológica, con base en le cronograma de cada uno de éstos documentos.</t>
  </si>
  <si>
    <t>- Programas de Vigilancia Epidemiológica</t>
  </si>
  <si>
    <t>- Solicitar a la entidad prestadora de servicios de salud, el registro que demuestre que custodia las historias clínicas con base en lo establecido en la Ley</t>
  </si>
  <si>
    <t>- Registro de custodia de historias clínicas</t>
  </si>
  <si>
    <t>- Realizar gestión ante Exámenes Médicos  para validación casos con recomendaciones</t>
  </si>
  <si>
    <t>. Correos electrónicos</t>
  </si>
  <si>
    <t xml:space="preserve">- Ejecutar y registrar las actividades de estilo de vida saludable </t>
  </si>
  <si>
    <t>- Registro de realización de actividades</t>
  </si>
  <si>
    <t>Encargado del SG-SST - Profesional Universitario de la Oficina de Talento Humano</t>
  </si>
  <si>
    <t>- Solicitar un registro fotográfico de las unidades sanitarias de las sedes del ICC, con el fin de verificar las condiciones de funcionamiento</t>
  </si>
  <si>
    <t>- Registro fotográfico de unidades sanitarias</t>
  </si>
  <si>
    <t>Coordinadora de Recursos Fisicos
Profesional Especializado Recursos Fisicos
Encargado del SG-SST</t>
  </si>
  <si>
    <t>- Solicitar al área de Recursos físicos el cronograma de mantenimiento de instalaciones y unidades sanitarias</t>
  </si>
  <si>
    <t>- Cronograma de mantenimiento de instalaciones y unidades sanitarias</t>
  </si>
  <si>
    <t>Residuos peligrosos</t>
  </si>
  <si>
    <t>- Gestionar un contrato para asegurar la eliminación de los residuos sólidos o líquidos que se producen, así como los residuos peligrosos de forma que no se ponga en riesgo a los funcionarios.</t>
  </si>
  <si>
    <t>- Convenio con empresa dispositora de residuos</t>
  </si>
  <si>
    <t xml:space="preserve">Coordinadora de Recursos Fisicos
</t>
  </si>
  <si>
    <t>Incidentes, accidentes de trabajo y enfermedades laborales</t>
  </si>
  <si>
    <t>- Reportar cuando aplique los accidentes de trabajo que se presenten ante la respectiva ARL</t>
  </si>
  <si>
    <t>- Registro de reporte de Accidente de Trabajo</t>
  </si>
  <si>
    <t>- Reportar cuando se presente al Ministerio de trabajo y Ministerido de salud  el accidente grave y mortal, como las enfermedades diagnosticadas como laborales.</t>
  </si>
  <si>
    <t>- Registro de reporte a la Dirección Territorial</t>
  </si>
  <si>
    <t>- Investigar todos los accidentes e incidentes de trabajo y las enfermedades laborales diagnosticadas, determinando las causas básicas o inmediatas.</t>
  </si>
  <si>
    <t>- Investigación de los Accidentes de trabajo y los planes de mejora derivados</t>
  </si>
  <si>
    <t>- Registrar estadísticamente de los accidentes de trabajo así como las enfermedades laborales.</t>
  </si>
  <si>
    <t xml:space="preserve">- Registro estadístico actualizado de lo corrido del año </t>
  </si>
  <si>
    <t>- Medir la severidad de los AT como mínimo una vez al año y realizar la clasificación del origen del peligro/riesgo que los generó (físicos, químicos, biológicos, de seguridad, públicos, psicosociales, entre otros)</t>
  </si>
  <si>
    <t>- Resultados de la medición</t>
  </si>
  <si>
    <t>- Medir la mortalidad de los  AT y EL como mínimo una vez al año y realizar la clasificación del origen del peligro/riesgo que los generó (físicos, químicos, biológicos, de seguridad, públicos, psicosociales, entre otros)</t>
  </si>
  <si>
    <t>La entidad mide la mortalidad de los  AT y EL como mínimo una vez al año y realiza la clasificación del origen del peligro/riesgo que los generó (físicos, químicos, biológicos, de seguridad, públicos, psicosociles, entre otros)</t>
  </si>
  <si>
    <t>- Medir la prevalencia de la EL como mínimo una vez al año y realizar la clasificación del origen del peligro/riesgo que los generó (físicos, químicos, biológicos, de seguridad, públicos, psicosociales, entre otros)</t>
  </si>
  <si>
    <t>La entidad mide la prevalencia de la EL como mínimo una vez al año y realiza la clasificación del origen del peligro/riesgo que los generó (físicos, químicos, biológicos, de seguridad, públicos, psicosociles, entre otros)</t>
  </si>
  <si>
    <t>- Medir la incidencia de la EL como mínimo una vez al año y realiza la clasificación del origen del peligro/riesgo que los generó (físicos, químicos, biológicos, de seguridad, públicos, psicosociales, entre otros)</t>
  </si>
  <si>
    <t>La entidad mide la incidencia de la EL como mínimo una vez al año y realiza la clasificación del origen del peligro/riesgo que los generó (físicos, químicos, biológicos, de seguridad, públicos, psicosociles, entre otros)</t>
  </si>
  <si>
    <t>- Medir el ausentismo por EL, enfermedad común y por AT como mínimo una vez al año y realizar la clasificación del origen del peligro/riesgo que los generó (físicos, químicos, biológicos, de seguridad, públicos, psicosociales, entre otros)</t>
  </si>
  <si>
    <t>La entidad mide el ausentismo por EL, enfermedad comúny por AT como mínimo una vez al año y realiza la clasificación del origen del peligro/riesgo que los generó (físicos, químicos, biológicos, de seguridad, públicos, psicosociles, entre otros)</t>
  </si>
  <si>
    <t>Identificación de peligros, evaluación y valoración de los riesgos</t>
  </si>
  <si>
    <t>- Revisión de la matriz de Identificación de peligros, evaluación y valoración de los riesgos</t>
  </si>
  <si>
    <t>- Matriz de Identificación de peligros, evaluación y valoración de los riesgos</t>
  </si>
  <si>
    <t>- Elaborar el listado de materias primas e insumos, productos intermedios o finales, subproductos y desechos y verificar su estas son o están compuestas por agentes o sustancias catalogadas como carcinógenas o con toxicidad aguda</t>
  </si>
  <si>
    <t>- Listado de materiales químicos</t>
  </si>
  <si>
    <t>Encargado del SG-SST
contratista ambiental</t>
  </si>
  <si>
    <t>- Hacer revisión al almacenamiento de sustancias químicas y proponer acciones de mejora si aplica</t>
  </si>
  <si>
    <t>- Inspección de seguridad</t>
  </si>
  <si>
    <t>- Realizar las hojas de seguridad de las sustancias químicas y disponerlas en los lugares donde aplique</t>
  </si>
  <si>
    <t>Hojas de seguridad de las sustancias químicas</t>
  </si>
  <si>
    <t>- Identificar las sustancias químicas mediante rotulación</t>
  </si>
  <si>
    <t>- Sustancias químicas rotuladas</t>
  </si>
  <si>
    <t>- Capacitar en manejo de sustancias químicas</t>
  </si>
  <si>
    <t xml:space="preserve">- Sustancias químicas </t>
  </si>
  <si>
    <t>Encargado del SG-SST
contratista ambiental- ARL</t>
  </si>
  <si>
    <t>Mediciones higiénicas</t>
  </si>
  <si>
    <t xml:space="preserve">- Consolidar el programa de mediciones higiénicas - Subprograma iluminación </t>
  </si>
  <si>
    <t>- Subprograma de iluminación</t>
  </si>
  <si>
    <t>- Consolidar el programa de mediciones higiénicas - Subprograma  ruido</t>
  </si>
  <si>
    <t>- Subprograma de contaminantes químicos</t>
  </si>
  <si>
    <t>- Consolidar el programa de mediciones higiénicas - Subprograma análisis de puestos de trabajo</t>
  </si>
  <si>
    <t>- Subprograma de análisis de puestos de trabajo</t>
  </si>
  <si>
    <t>- Consolidar el programa de mediciones higiénicas - Subprograma estudio de riesgo psicosocial</t>
  </si>
  <si>
    <t>- Subprograma de estudio de riesgo psicosocial</t>
  </si>
  <si>
    <t>- Ejecutar las acciones propuestas en los subprogramas de mediciones</t>
  </si>
  <si>
    <t>- Realización de las mediciones higiénicas
- Informes de las mediciones higiénicas</t>
  </si>
  <si>
    <t>- Ejecutar las acciones correctivas a lugar con base en los informes de los estudios higiénicos</t>
  </si>
  <si>
    <t>Acciones correctivas de los estudios higiénicos</t>
  </si>
  <si>
    <t>Inspecciones de SST</t>
  </si>
  <si>
    <t>- Revisar el procedimiento de inspecciones planeadas</t>
  </si>
  <si>
    <t>- Procedimiento de inspecciones planeadas</t>
  </si>
  <si>
    <t>- Consolidar el programa de inspecciones planeadas en SST</t>
  </si>
  <si>
    <t>- Programa de inspecciones planeadas</t>
  </si>
  <si>
    <t>- Ejecutar el programa de inspecciones planeadas del SG-SST</t>
  </si>
  <si>
    <t>- Inspecciones realizadas</t>
  </si>
  <si>
    <t>Procedimientos del SG-SST</t>
  </si>
  <si>
    <t>- Revisar el procedimiento: Plan de trabajo anual en SST</t>
  </si>
  <si>
    <t>- Procedimiento: Plan de trabajo anual en SST</t>
  </si>
  <si>
    <t>- Consolidar el procedimiento: Identificación de requisitos legales, reglamentarios y de otra índole</t>
  </si>
  <si>
    <t>- Procedimiento: Identificación de requisitos legales, reglamentarios y de otra índole</t>
  </si>
  <si>
    <t>- Consolidar el procedimiento: Identificación de peligros, valoración del riesgo y determinación de controles</t>
  </si>
  <si>
    <t>- Procedimiento: Identificación de peligros, valoración del riesgo y determinación de controles</t>
  </si>
  <si>
    <t>- Consolidar el procedimiento: Reporte e investigación de incidentes y accidentes de trabajo</t>
  </si>
  <si>
    <t>- Procedimiento: Reporte e investigación de incidentes y accidentes de trabajo</t>
  </si>
  <si>
    <t>- Consolidar el procedimiento: Inspecciones planeadas</t>
  </si>
  <si>
    <t>'- Procedimiento: Inspecciones planeadas</t>
  </si>
  <si>
    <t>- Consolidar el procedimiento: Entrega y reposición de elementos de protección</t>
  </si>
  <si>
    <t>'- Procedimiento: Entrega y reposición de elementos de protección</t>
  </si>
  <si>
    <t>- Consolidar el procedimiento: Atención de emergencias</t>
  </si>
  <si>
    <t>'- Procedimiento: Atención de emergencias</t>
  </si>
  <si>
    <t>- Consolidar el procedimiento: Exámenes médicos ocupacionales</t>
  </si>
  <si>
    <t>'- Procedimiento: Exámenes médicos ocupacionales</t>
  </si>
  <si>
    <t>- Consolidar el procedimiento: Gestión del cambio</t>
  </si>
  <si>
    <t>'- Procedimiento: Gestión del cambio</t>
  </si>
  <si>
    <t>- Consolidar el procedimiento: Revisión por la dirección del SG-SST</t>
  </si>
  <si>
    <t>'- Procedimiento:  Revisión por la dirección del SG-SST</t>
  </si>
  <si>
    <t>- Ejecutar los procedimientos del SG-SST</t>
  </si>
  <si>
    <t>- Ejecución de los procedimientos</t>
  </si>
  <si>
    <t>Reporte de condiciones inseguras</t>
  </si>
  <si>
    <t xml:space="preserve">- Reportar las condiciones inseguras </t>
  </si>
  <si>
    <t>- Reporte de condiciones inseguras</t>
  </si>
  <si>
    <t>- Verificar cuando aplique la realización de los mantenimientos con base en los reportes de condiciones inseguras</t>
  </si>
  <si>
    <t>- Registro de la realización de los mantenimientos como acción correctiva, producto del reporte de las condiciones inseguras</t>
  </si>
  <si>
    <t>Elementos de protección personal</t>
  </si>
  <si>
    <t>- Realizar la actualización de la matriz de Elementos de protección personal</t>
  </si>
  <si>
    <t>- Matriz de elementos de protección personal</t>
  </si>
  <si>
    <t>- Realizar los estudios previos para la adquisición de los elementos de protección personal</t>
  </si>
  <si>
    <t>- Estudios previos para la adquisición de los elementos de protección personal</t>
  </si>
  <si>
    <t>- Recibir los elementos de protección personal, con base en la ficha técnica</t>
  </si>
  <si>
    <t>- Acta de recibo de elementos</t>
  </si>
  <si>
    <t>- Hacer entrega y capacitación de elementos de protección personal</t>
  </si>
  <si>
    <t>- Registros de entrega y capacitación de EPP</t>
  </si>
  <si>
    <t>Plan de emergencias y contingencias</t>
  </si>
  <si>
    <t>- Actualizar el Plan de contingencias y emergencias de las sedes del ICC</t>
  </si>
  <si>
    <t>- Planes de emergencias y contingencias de las sedes del ICC
'- Conformación de la brigada de emergencia
'- Registros de capacitación de la brigada de emergencia
- Entrega de elementos a la brigada de emergencias</t>
  </si>
  <si>
    <t>- Actualizar los  planos de las instalaciones donde se identifiquen áreas, salidas de emergencia y señalización.</t>
  </si>
  <si>
    <t>- Planos actualizados del ICC</t>
  </si>
  <si>
    <t>ARL COLMENA
Encargado del SG-SST
Coordinador Recursos Fisicos</t>
  </si>
  <si>
    <t>- Programar y llevar a cabo simulacros de emergencias</t>
  </si>
  <si>
    <t>- Registros de realización de simulacros
- Informe de simulacro</t>
  </si>
  <si>
    <t>SEGURIDAD VIAL</t>
  </si>
  <si>
    <t>Realizar con el apoyo del asesor ARL COLMENA y COMITÉ DE SEGURIDAD VIAL el Plan estratégico de seguridad vial para radicar en Superintendencia de Puertos y Transportes</t>
  </si>
  <si>
    <t>Plan Estratégico de seguridad vial</t>
  </si>
  <si>
    <t>Encargado del SG-SST
ARL COLMENA Y COMITÉ DE SEGURIDAD VIAL</t>
  </si>
  <si>
    <t>SEMANA DE LA SALUD</t>
  </si>
  <si>
    <t>Realizar con el apoyo de diferentes entidades actividades para la semana de la salud</t>
  </si>
  <si>
    <t>programar semana de la salud</t>
  </si>
  <si>
    <t>DESVINCULACION LABORAL ASISTIDA</t>
  </si>
  <si>
    <t xml:space="preserve">Capacitaciones Manejo del estrés , del tiempo, </t>
  </si>
  <si>
    <t>Capacitación</t>
  </si>
  <si>
    <t>talento humano y encargado del SG-SST</t>
  </si>
  <si>
    <t>Auditoria del SG-SST</t>
  </si>
  <si>
    <t>- Planificar la auditoría del SG-SST</t>
  </si>
  <si>
    <t>- Registros de planificación de auditoría</t>
  </si>
  <si>
    <t>- Realizar la auditoría interna del SG-SST</t>
  </si>
  <si>
    <t>- Registros de realización de auditoría</t>
  </si>
  <si>
    <t>- Formular las AP/AC/AM con base en el informe de auditoría interna</t>
  </si>
  <si>
    <t>- Acciones correctivas, preventivas y de mejora</t>
  </si>
  <si>
    <t>INDICADOR DE GESTION POR MES</t>
  </si>
  <si>
    <t>Actividades programas / Actividades Ejecutadas</t>
  </si>
  <si>
    <t>% de Cumplimiento</t>
  </si>
  <si>
    <t>Acciones programadas</t>
  </si>
  <si>
    <t>Acciones ejecutadas</t>
  </si>
  <si>
    <t xml:space="preserve"> Diciembre 2018</t>
  </si>
  <si>
    <t>Enero 2019</t>
  </si>
  <si>
    <t>Febrero 2019</t>
  </si>
  <si>
    <t>Marzo 2019</t>
  </si>
  <si>
    <t xml:space="preserve"> Abril 2019</t>
  </si>
  <si>
    <t xml:space="preserve"> Mayo 2019</t>
  </si>
  <si>
    <t xml:space="preserve"> Junio 2019</t>
  </si>
  <si>
    <t xml:space="preserve"> Julio 2019</t>
  </si>
  <si>
    <t xml:space="preserve"> Agosto 2019</t>
  </si>
  <si>
    <t xml:space="preserve"> Septiembre 2019</t>
  </si>
  <si>
    <t xml:space="preserve"> Octubre 2019</t>
  </si>
  <si>
    <t xml:space="preserve"> Noviembre 2019</t>
  </si>
  <si>
    <t xml:space="preserve">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</si>
</sst>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 Narrow"/>
      <family val="2"/>
    </font>
    <font>
      <sz val="16"/>
      <name val="Arial Narrow"/>
      <family val="2"/>
    </font>
    <font>
      <sz val="8"/>
      <color rgb="FFFF0000"/>
      <name val="Arial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6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21" fillId="6" borderId="15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7" fillId="8" borderId="17" xfId="0" applyFont="1" applyFill="1" applyBorder="1" applyAlignment="1" applyProtection="1">
      <alignment horizontal="center" vertical="center" wrapText="1"/>
      <protection locked="0"/>
    </xf>
    <xf numFmtId="0" fontId="17" fillId="6" borderId="18" xfId="0" applyFont="1" applyFill="1" applyBorder="1" applyAlignment="1" applyProtection="1">
      <alignment horizontal="center" vertical="center" wrapText="1"/>
      <protection locked="0"/>
    </xf>
    <xf numFmtId="10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left" vertical="center" wrapText="1"/>
      <protection locked="0"/>
    </xf>
    <xf numFmtId="0" fontId="17" fillId="7" borderId="28" xfId="0" applyFont="1" applyFill="1" applyBorder="1" applyAlignment="1" applyProtection="1">
      <alignment horizontal="center" vertical="center" wrapText="1"/>
      <protection locked="0"/>
    </xf>
    <xf numFmtId="0" fontId="17" fillId="7" borderId="23" xfId="0" applyFont="1" applyFill="1" applyBorder="1" applyAlignment="1" applyProtection="1">
      <alignment horizontal="center" vertical="center" wrapText="1"/>
      <protection locked="0"/>
    </xf>
    <xf numFmtId="0" fontId="17" fillId="7" borderId="37" xfId="0" applyFont="1" applyFill="1" applyBorder="1" applyAlignment="1" applyProtection="1">
      <alignment horizontal="center" vertical="center" wrapText="1"/>
      <protection locked="0"/>
    </xf>
    <xf numFmtId="0" fontId="17" fillId="7" borderId="21" xfId="0" applyFont="1" applyFill="1" applyBorder="1" applyAlignment="1" applyProtection="1">
      <alignment horizontal="center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/>
    <xf numFmtId="0" fontId="17" fillId="7" borderId="1" xfId="0" applyFont="1" applyFill="1" applyBorder="1" applyAlignment="1" applyProtection="1">
      <alignment horizontal="left" vertical="center" wrapText="1"/>
      <protection locked="0"/>
    </xf>
    <xf numFmtId="0" fontId="17" fillId="7" borderId="1" xfId="0" quotePrefix="1" applyFont="1" applyFill="1" applyBorder="1" applyAlignment="1" applyProtection="1">
      <alignment horizontal="left" vertical="center" wrapText="1"/>
      <protection locked="0"/>
    </xf>
    <xf numFmtId="0" fontId="17" fillId="8" borderId="3" xfId="0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33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 applyProtection="1">
      <alignment horizontal="left" vertical="center" wrapText="1"/>
      <protection locked="0"/>
    </xf>
    <xf numFmtId="0" fontId="17" fillId="7" borderId="25" xfId="0" quotePrefix="1" applyFont="1" applyFill="1" applyBorder="1" applyAlignment="1" applyProtection="1">
      <alignment horizontal="left" vertical="center" wrapText="1"/>
      <protection locked="0"/>
    </xf>
    <xf numFmtId="0" fontId="17" fillId="7" borderId="29" xfId="0" applyFont="1" applyFill="1" applyBorder="1" applyAlignment="1" applyProtection="1">
      <alignment horizontal="center" vertical="center" wrapText="1"/>
      <protection locked="0"/>
    </xf>
    <xf numFmtId="0" fontId="17" fillId="7" borderId="31" xfId="0" applyFont="1" applyFill="1" applyBorder="1" applyAlignment="1" applyProtection="1">
      <alignment horizontal="center" vertical="center" wrapText="1"/>
      <protection locked="0"/>
    </xf>
    <xf numFmtId="0" fontId="17" fillId="8" borderId="32" xfId="0" applyFont="1" applyFill="1" applyBorder="1" applyAlignment="1" applyProtection="1">
      <alignment horizontal="center" vertical="center" wrapText="1"/>
      <protection locked="0"/>
    </xf>
    <xf numFmtId="0" fontId="17" fillId="7" borderId="38" xfId="0" applyFont="1" applyFill="1" applyBorder="1" applyAlignment="1" applyProtection="1">
      <alignment horizontal="center" vertical="center" wrapText="1"/>
      <protection locked="0"/>
    </xf>
    <xf numFmtId="0" fontId="17" fillId="7" borderId="32" xfId="0" applyFont="1" applyFill="1" applyBorder="1" applyAlignment="1" applyProtection="1">
      <alignment horizontal="center" vertical="center" wrapText="1"/>
      <protection locked="0"/>
    </xf>
    <xf numFmtId="0" fontId="17" fillId="7" borderId="30" xfId="0" applyFont="1" applyFill="1" applyBorder="1" applyAlignment="1" applyProtection="1">
      <alignment horizontal="center" vertical="center" wrapText="1"/>
      <protection locked="0"/>
    </xf>
    <xf numFmtId="0" fontId="17" fillId="7" borderId="5" xfId="0" quotePrefix="1" applyFont="1" applyFill="1" applyBorder="1" applyAlignment="1" applyProtection="1">
      <alignment horizontal="left" vertical="center" wrapText="1"/>
      <protection locked="0"/>
    </xf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35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17" fillId="8" borderId="8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17" fillId="7" borderId="10" xfId="0" applyFont="1" applyFill="1" applyBorder="1" applyAlignment="1" applyProtection="1">
      <alignment horizontal="center" vertical="center" wrapText="1"/>
      <protection locked="0"/>
    </xf>
    <xf numFmtId="0" fontId="17" fillId="7" borderId="9" xfId="0" applyFont="1" applyFill="1" applyBorder="1" applyAlignment="1" applyProtection="1">
      <alignment horizontal="center" vertical="center" wrapText="1"/>
      <protection locked="0"/>
    </xf>
    <xf numFmtId="0" fontId="17" fillId="7" borderId="39" xfId="0" applyFont="1" applyFill="1" applyBorder="1" applyAlignment="1" applyProtection="1">
      <alignment horizontal="center" vertical="center" wrapText="1"/>
      <protection locked="0"/>
    </xf>
    <xf numFmtId="0" fontId="17" fillId="7" borderId="8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horizontal="left" vertical="center" wrapText="1"/>
      <protection locked="0"/>
    </xf>
    <xf numFmtId="0" fontId="17" fillId="7" borderId="26" xfId="0" applyFont="1" applyFill="1" applyBorder="1" applyAlignment="1" applyProtection="1">
      <alignment horizontal="center" vertical="center" wrapText="1"/>
      <protection locked="0"/>
    </xf>
    <xf numFmtId="0" fontId="17" fillId="8" borderId="24" xfId="0" applyFont="1" applyFill="1" applyBorder="1" applyAlignment="1" applyProtection="1">
      <alignment horizontal="center" vertical="center" wrapText="1"/>
      <protection locked="0"/>
    </xf>
    <xf numFmtId="0" fontId="17" fillId="7" borderId="27" xfId="0" applyFont="1" applyFill="1" applyBorder="1" applyAlignment="1" applyProtection="1">
      <alignment horizontal="center" vertical="center" wrapText="1"/>
      <protection locked="0"/>
    </xf>
    <xf numFmtId="0" fontId="17" fillId="7" borderId="40" xfId="0" applyFont="1" applyFill="1" applyBorder="1" applyAlignment="1" applyProtection="1">
      <alignment horizontal="center" vertical="center" wrapText="1"/>
      <protection locked="0"/>
    </xf>
    <xf numFmtId="0" fontId="17" fillId="7" borderId="24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 applyProtection="1">
      <alignment horizontal="center" vertical="center" wrapText="1"/>
      <protection locked="0"/>
    </xf>
    <xf numFmtId="0" fontId="17" fillId="7" borderId="19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23" fillId="7" borderId="6" xfId="0" applyFont="1" applyFill="1" applyBorder="1" applyAlignment="1" applyProtection="1">
      <alignment horizontal="center" vertical="center" wrapText="1"/>
      <protection locked="0"/>
    </xf>
    <xf numFmtId="0" fontId="23" fillId="7" borderId="35" xfId="0" applyFont="1" applyFill="1" applyBorder="1" applyAlignment="1" applyProtection="1">
      <alignment horizontal="center" vertical="center" wrapText="1"/>
      <protection locked="0"/>
    </xf>
    <xf numFmtId="0" fontId="23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18" xfId="0" applyFont="1" applyFill="1" applyBorder="1" applyAlignment="1" applyProtection="1">
      <alignment horizontal="left" vertical="center" wrapText="1"/>
      <protection locked="0"/>
    </xf>
    <xf numFmtId="0" fontId="17" fillId="7" borderId="1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23" fillId="7" borderId="19" xfId="0" applyFont="1" applyFill="1" applyBorder="1" applyAlignment="1" applyProtection="1">
      <alignment horizontal="center" vertical="center" wrapText="1"/>
      <protection locked="0"/>
    </xf>
    <xf numFmtId="0" fontId="17" fillId="7" borderId="20" xfId="0" applyFont="1" applyFill="1" applyBorder="1" applyAlignment="1" applyProtection="1">
      <alignment horizontal="center" vertical="center" wrapText="1"/>
      <protection locked="0"/>
    </xf>
    <xf numFmtId="0" fontId="23" fillId="7" borderId="41" xfId="0" applyFont="1" applyFill="1" applyBorder="1" applyAlignment="1" applyProtection="1">
      <alignment horizontal="center" vertical="center" wrapText="1"/>
      <protection locked="0"/>
    </xf>
    <xf numFmtId="0" fontId="23" fillId="7" borderId="17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23" fillId="7" borderId="2" xfId="0" applyFont="1" applyFill="1" applyBorder="1" applyAlignment="1" applyProtection="1">
      <alignment horizontal="center" vertical="center" wrapText="1"/>
      <protection locked="0"/>
    </xf>
    <xf numFmtId="0" fontId="23" fillId="7" borderId="33" xfId="0" applyFont="1" applyFill="1" applyBorder="1" applyAlignment="1" applyProtection="1">
      <alignment horizontal="center" vertical="center" wrapText="1"/>
      <protection locked="0"/>
    </xf>
    <xf numFmtId="0" fontId="23" fillId="7" borderId="3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23" fillId="7" borderId="31" xfId="0" applyFont="1" applyFill="1" applyBorder="1" applyAlignment="1" applyProtection="1">
      <alignment horizontal="center" vertical="center" wrapText="1"/>
      <protection locked="0"/>
    </xf>
    <xf numFmtId="0" fontId="23" fillId="7" borderId="38" xfId="0" applyFont="1" applyFill="1" applyBorder="1" applyAlignment="1" applyProtection="1">
      <alignment horizontal="center" vertical="center" wrapText="1"/>
      <protection locked="0"/>
    </xf>
    <xf numFmtId="0" fontId="17" fillId="7" borderId="11" xfId="0" quotePrefix="1" applyFont="1" applyFill="1" applyBorder="1" applyAlignment="1" applyProtection="1">
      <alignment horizontal="left" vertical="center" wrapText="1"/>
      <protection locked="0"/>
    </xf>
    <xf numFmtId="0" fontId="17" fillId="7" borderId="13" xfId="0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7" borderId="42" xfId="0" applyFont="1" applyFill="1" applyBorder="1" applyAlignment="1" applyProtection="1">
      <alignment horizontal="center" vertical="center" wrapText="1"/>
      <protection locked="0"/>
    </xf>
    <xf numFmtId="0" fontId="17" fillId="7" borderId="16" xfId="0" applyFont="1" applyFill="1" applyBorder="1" applyAlignment="1" applyProtection="1">
      <alignment horizontal="center" vertical="center" wrapText="1"/>
      <protection locked="0"/>
    </xf>
    <xf numFmtId="0" fontId="17" fillId="7" borderId="14" xfId="0" quotePrefix="1" applyFont="1" applyFill="1" applyBorder="1" applyAlignment="1" applyProtection="1">
      <alignment horizontal="left" vertical="center" wrapText="1"/>
      <protection locked="0"/>
    </xf>
    <xf numFmtId="0" fontId="17" fillId="7" borderId="18" xfId="0" quotePrefix="1" applyFont="1" applyFill="1" applyBorder="1" applyAlignment="1" applyProtection="1">
      <alignment horizontal="left" vertical="center" wrapText="1"/>
      <protection locked="0"/>
    </xf>
    <xf numFmtId="0" fontId="17" fillId="7" borderId="41" xfId="0" applyFont="1" applyFill="1" applyBorder="1" applyAlignment="1" applyProtection="1">
      <alignment horizontal="center" vertical="center" wrapText="1"/>
      <protection locked="0"/>
    </xf>
    <xf numFmtId="0" fontId="17" fillId="7" borderId="14" xfId="0" quotePrefix="1" applyFont="1" applyFill="1" applyBorder="1" applyAlignment="1" applyProtection="1">
      <alignment vertical="center" wrapText="1"/>
      <protection locked="0"/>
    </xf>
    <xf numFmtId="0" fontId="17" fillId="7" borderId="3" xfId="0" applyFont="1" applyFill="1" applyBorder="1" applyAlignment="1" applyProtection="1">
      <alignment vertical="center" wrapText="1"/>
      <protection locked="0"/>
    </xf>
    <xf numFmtId="0" fontId="23" fillId="7" borderId="2" xfId="0" applyFont="1" applyFill="1" applyBorder="1" applyAlignment="1" applyProtection="1">
      <alignment vertical="center" wrapText="1"/>
      <protection locked="0"/>
    </xf>
    <xf numFmtId="0" fontId="23" fillId="7" borderId="33" xfId="0" applyFont="1" applyFill="1" applyBorder="1" applyAlignment="1" applyProtection="1">
      <alignment vertical="center" wrapText="1"/>
      <protection locked="0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23" fillId="7" borderId="3" xfId="0" applyFont="1" applyFill="1" applyBorder="1" applyAlignment="1" applyProtection="1">
      <alignment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  <protection locked="0"/>
    </xf>
    <xf numFmtId="0" fontId="17" fillId="8" borderId="13" xfId="0" applyFont="1" applyFill="1" applyBorder="1" applyAlignment="1" applyProtection="1">
      <alignment horizontal="center" vertical="center" wrapText="1"/>
      <protection locked="0"/>
    </xf>
    <xf numFmtId="0" fontId="23" fillId="7" borderId="9" xfId="0" applyFont="1" applyFill="1" applyBorder="1" applyAlignment="1" applyProtection="1">
      <alignment horizontal="center" vertical="center" wrapText="1"/>
      <protection locked="0"/>
    </xf>
    <xf numFmtId="0" fontId="23" fillId="7" borderId="39" xfId="0" applyFont="1" applyFill="1" applyBorder="1" applyAlignment="1" applyProtection="1">
      <alignment horizontal="center" vertical="center" wrapText="1"/>
      <protection locked="0"/>
    </xf>
    <xf numFmtId="0" fontId="23" fillId="7" borderId="8" xfId="0" applyFont="1" applyFill="1" applyBorder="1" applyAlignment="1" applyProtection="1">
      <alignment horizontal="center" vertical="center" wrapText="1"/>
      <protection locked="0"/>
    </xf>
    <xf numFmtId="0" fontId="17" fillId="7" borderId="30" xfId="0" quotePrefix="1" applyFont="1" applyFill="1" applyBorder="1" applyAlignment="1" applyProtection="1">
      <alignment horizontal="left" vertical="center" wrapText="1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23" fillId="7" borderId="26" xfId="0" applyFont="1" applyFill="1" applyBorder="1" applyAlignment="1" applyProtection="1">
      <alignment horizontal="center" vertical="center" wrapText="1"/>
      <protection locked="0"/>
    </xf>
    <xf numFmtId="0" fontId="23" fillId="7" borderId="40" xfId="0" applyFont="1" applyFill="1" applyBorder="1" applyAlignment="1" applyProtection="1">
      <alignment horizontal="center" vertical="center" wrapText="1"/>
      <protection locked="0"/>
    </xf>
    <xf numFmtId="4" fontId="17" fillId="7" borderId="5" xfId="0" quotePrefix="1" applyNumberFormat="1" applyFont="1" applyFill="1" applyBorder="1" applyAlignment="1" applyProtection="1">
      <alignment horizontal="left" vertical="center" wrapText="1"/>
      <protection locked="0"/>
    </xf>
    <xf numFmtId="4" fontId="17" fillId="7" borderId="11" xfId="0" quotePrefix="1" applyNumberFormat="1" applyFont="1" applyFill="1" applyBorder="1" applyAlignment="1" applyProtection="1">
      <alignment horizontal="left" vertical="center" wrapText="1"/>
      <protection locked="0"/>
    </xf>
    <xf numFmtId="4" fontId="17" fillId="7" borderId="25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7" borderId="14" xfId="0" quotePrefix="1" applyFont="1" applyFill="1" applyBorder="1" applyAlignment="1" applyProtection="1">
      <alignment horizontal="center" vertical="center" wrapText="1"/>
      <protection locked="0"/>
    </xf>
    <xf numFmtId="0" fontId="23" fillId="7" borderId="15" xfId="0" applyFont="1" applyFill="1" applyBorder="1" applyAlignment="1" applyProtection="1">
      <alignment horizontal="center" vertical="center" wrapText="1"/>
      <protection locked="0"/>
    </xf>
    <xf numFmtId="0" fontId="17" fillId="7" borderId="43" xfId="0" applyFont="1" applyFill="1" applyBorder="1" applyAlignment="1" applyProtection="1">
      <alignment horizontal="center" vertical="center" wrapText="1"/>
      <protection locked="0"/>
    </xf>
    <xf numFmtId="0" fontId="17" fillId="7" borderId="44" xfId="0" quotePrefix="1" applyFont="1" applyFill="1" applyBorder="1" applyAlignment="1" applyProtection="1">
      <alignment horizontal="center" vertical="center" wrapText="1"/>
      <protection locked="0"/>
    </xf>
    <xf numFmtId="0" fontId="17" fillId="7" borderId="45" xfId="0" applyFont="1" applyFill="1" applyBorder="1" applyAlignment="1" applyProtection="1">
      <alignment horizontal="center" vertical="center" wrapText="1"/>
      <protection locked="0"/>
    </xf>
    <xf numFmtId="0" fontId="23" fillId="7" borderId="46" xfId="0" applyFont="1" applyFill="1" applyBorder="1" applyAlignment="1" applyProtection="1">
      <alignment horizontal="center" vertical="center" wrapText="1"/>
      <protection locked="0"/>
    </xf>
    <xf numFmtId="0" fontId="17" fillId="8" borderId="45" xfId="0" applyFont="1" applyFill="1" applyBorder="1" applyAlignment="1" applyProtection="1">
      <alignment horizontal="center" vertical="center" wrapText="1"/>
      <protection locked="0"/>
    </xf>
    <xf numFmtId="0" fontId="23" fillId="7" borderId="47" xfId="0" applyFont="1" applyFill="1" applyBorder="1" applyAlignment="1" applyProtection="1">
      <alignment horizontal="center" vertical="center" wrapText="1"/>
      <protection locked="0"/>
    </xf>
    <xf numFmtId="0" fontId="17" fillId="7" borderId="48" xfId="0" applyFont="1" applyFill="1" applyBorder="1" applyAlignment="1" applyProtection="1">
      <alignment horizontal="center" vertical="center" wrapText="1"/>
      <protection locked="0"/>
    </xf>
    <xf numFmtId="10" fontId="23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5" xfId="0" quotePrefix="1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17" fillId="7" borderId="18" xfId="0" quotePrefix="1" applyFont="1" applyFill="1" applyBorder="1" applyAlignment="1" applyProtection="1">
      <alignment horizontal="center" vertical="center" wrapText="1"/>
      <protection locked="0"/>
    </xf>
    <xf numFmtId="0" fontId="17" fillId="8" borderId="20" xfId="0" applyFont="1" applyFill="1" applyBorder="1" applyAlignment="1" applyProtection="1">
      <alignment horizontal="center" vertical="center" wrapText="1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7" fillId="7" borderId="11" xfId="0" quotePrefix="1" applyFont="1" applyFill="1" applyBorder="1" applyAlignment="1" applyProtection="1">
      <alignment horizontal="center" vertical="center" wrapText="1"/>
      <protection locked="0"/>
    </xf>
    <xf numFmtId="0" fontId="17" fillId="7" borderId="30" xfId="0" quotePrefix="1" applyFont="1" applyFill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7" borderId="49" xfId="0" applyFont="1" applyFill="1" applyBorder="1" applyAlignment="1" applyProtection="1">
      <alignment horizontal="center" vertical="center" wrapText="1"/>
      <protection locked="0"/>
    </xf>
    <xf numFmtId="0" fontId="17" fillId="7" borderId="43" xfId="0" applyFont="1" applyFill="1" applyBorder="1" applyAlignment="1">
      <alignment horizontal="center"/>
    </xf>
    <xf numFmtId="0" fontId="23" fillId="7" borderId="42" xfId="0" applyFont="1" applyFill="1" applyBorder="1" applyAlignment="1" applyProtection="1">
      <alignment horizontal="center" vertical="center" wrapText="1"/>
      <protection locked="0"/>
    </xf>
    <xf numFmtId="0" fontId="17" fillId="0" borderId="22" xfId="0" quotePrefix="1" applyFont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11" xfId="0" quotePrefix="1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17" fillId="0" borderId="1" xfId="0" quotePrefix="1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17" fillId="0" borderId="30" xfId="0" quotePrefix="1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17" fillId="0" borderId="5" xfId="0" quotePrefix="1" applyFont="1" applyBorder="1" applyAlignment="1" applyProtection="1">
      <alignment horizontal="left" vertical="center" wrapText="1"/>
      <protection locked="0"/>
    </xf>
    <xf numFmtId="0" fontId="17" fillId="0" borderId="25" xfId="0" quotePrefix="1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horizontal="center" vertical="center" wrapText="1"/>
      <protection locked="0"/>
    </xf>
    <xf numFmtId="0" fontId="17" fillId="7" borderId="46" xfId="0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0" fontId="17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center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7" fillId="0" borderId="0" xfId="0" applyNumberFormat="1" applyFont="1" applyAlignment="1">
      <alignment horizontal="center" vertical="center"/>
    </xf>
    <xf numFmtId="17" fontId="17" fillId="0" borderId="0" xfId="0" quotePrefix="1" applyNumberFormat="1" applyFont="1" applyAlignment="1">
      <alignment horizontal="right"/>
    </xf>
    <xf numFmtId="0" fontId="17" fillId="0" borderId="53" xfId="0" applyFont="1" applyBorder="1" applyAlignment="1">
      <alignment horizontal="center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1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23" fillId="7" borderId="13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17" fillId="8" borderId="11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>
      <alignment horizontal="center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17" fillId="8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10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0" xfId="0" quotePrefix="1" applyFont="1" applyBorder="1" applyAlignment="1" applyProtection="1">
      <alignment horizontal="left" vertical="center" wrapText="1"/>
      <protection locked="0"/>
    </xf>
    <xf numFmtId="0" fontId="17" fillId="0" borderId="12" xfId="0" quotePrefix="1" applyFont="1" applyBorder="1" applyAlignment="1" applyProtection="1">
      <alignment horizontal="left" vertical="center" wrapText="1"/>
      <protection locked="0"/>
    </xf>
    <xf numFmtId="0" fontId="17" fillId="0" borderId="20" xfId="0" quotePrefix="1" applyFont="1" applyBorder="1" applyAlignment="1" applyProtection="1">
      <alignment horizontal="left" vertical="center" wrapText="1"/>
      <protection locked="0"/>
    </xf>
    <xf numFmtId="0" fontId="17" fillId="7" borderId="53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7" fillId="7" borderId="56" xfId="0" applyFont="1" applyFill="1" applyBorder="1" applyAlignment="1">
      <alignment horizontal="center" vertical="center" wrapText="1"/>
    </xf>
    <xf numFmtId="0" fontId="17" fillId="7" borderId="57" xfId="0" quotePrefix="1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17" fillId="7" borderId="56" xfId="0" quotePrefix="1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7" borderId="6" xfId="0" quotePrefix="1" applyFont="1" applyFill="1" applyBorder="1" applyAlignment="1" applyProtection="1">
      <alignment horizontal="left" vertical="center" wrapText="1"/>
      <protection locked="0"/>
    </xf>
    <xf numFmtId="0" fontId="17" fillId="7" borderId="9" xfId="0" quotePrefix="1" applyFont="1" applyFill="1" applyBorder="1" applyAlignment="1" applyProtection="1">
      <alignment horizontal="left" vertical="center" wrapText="1"/>
      <protection locked="0"/>
    </xf>
    <xf numFmtId="0" fontId="17" fillId="7" borderId="2" xfId="0" quotePrefix="1" applyFont="1" applyFill="1" applyBorder="1" applyAlignment="1" applyProtection="1">
      <alignment horizontal="left" vertical="center" wrapText="1"/>
      <protection locked="0"/>
    </xf>
    <xf numFmtId="0" fontId="17" fillId="7" borderId="26" xfId="0" quotePrefix="1" applyFont="1" applyFill="1" applyBorder="1" applyAlignment="1" applyProtection="1">
      <alignment horizontal="left" vertical="center" wrapText="1"/>
      <protection locked="0"/>
    </xf>
    <xf numFmtId="0" fontId="17" fillId="7" borderId="19" xfId="0" quotePrefix="1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 applyProtection="1">
      <alignment horizontal="left" vertical="center" wrapText="1"/>
      <protection locked="0"/>
    </xf>
    <xf numFmtId="0" fontId="17" fillId="7" borderId="31" xfId="0" quotePrefix="1" applyFont="1" applyFill="1" applyBorder="1" applyAlignment="1" applyProtection="1">
      <alignment horizontal="left" vertical="center" wrapText="1"/>
      <protection locked="0"/>
    </xf>
    <xf numFmtId="0" fontId="17" fillId="7" borderId="44" xfId="0" applyFont="1" applyFill="1" applyBorder="1" applyAlignment="1" applyProtection="1">
      <alignment horizontal="left" vertical="center" wrapText="1"/>
      <protection locked="0"/>
    </xf>
    <xf numFmtId="0" fontId="17" fillId="7" borderId="46" xfId="0" quotePrefix="1" applyFont="1" applyFill="1" applyBorder="1" applyAlignment="1" applyProtection="1">
      <alignment horizontal="left" vertical="center" wrapText="1"/>
      <protection locked="0"/>
    </xf>
    <xf numFmtId="0" fontId="17" fillId="7" borderId="22" xfId="0" applyFont="1" applyFill="1" applyBorder="1" applyAlignment="1" applyProtection="1">
      <alignment horizontal="left" vertical="center" wrapText="1"/>
      <protection locked="0"/>
    </xf>
    <xf numFmtId="0" fontId="17" fillId="7" borderId="15" xfId="0" quotePrefix="1" applyFont="1" applyFill="1" applyBorder="1" applyAlignment="1" applyProtection="1">
      <alignment horizontal="left" vertical="center" wrapText="1"/>
      <protection locked="0"/>
    </xf>
    <xf numFmtId="0" fontId="17" fillId="7" borderId="41" xfId="0" quotePrefix="1" applyFont="1" applyFill="1" applyBorder="1" applyAlignment="1" applyProtection="1">
      <alignment horizontal="left" vertical="center" wrapText="1"/>
      <protection locked="0"/>
    </xf>
    <xf numFmtId="0" fontId="17" fillId="6" borderId="47" xfId="0" applyFont="1" applyFill="1" applyBorder="1" applyAlignment="1" applyProtection="1">
      <alignment horizontal="center" vertical="center" wrapText="1"/>
      <protection locked="0"/>
    </xf>
    <xf numFmtId="0" fontId="17" fillId="7" borderId="47" xfId="0" applyFont="1" applyFill="1" applyBorder="1" applyAlignment="1" applyProtection="1">
      <alignment horizontal="center" vertical="center" wrapText="1"/>
      <protection locked="0"/>
    </xf>
    <xf numFmtId="0" fontId="24" fillId="7" borderId="11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3" fillId="6" borderId="2" xfId="0" applyFont="1" applyFill="1" applyBorder="1" applyAlignment="1" applyProtection="1">
      <alignment horizontal="center" vertical="center" wrapText="1"/>
      <protection locked="0"/>
    </xf>
    <xf numFmtId="0" fontId="17" fillId="10" borderId="30" xfId="0" quotePrefix="1" applyFont="1" applyFill="1" applyBorder="1" applyAlignment="1" applyProtection="1">
      <alignment horizontal="center" vertical="center" wrapText="1"/>
      <protection locked="0"/>
    </xf>
    <xf numFmtId="0" fontId="17" fillId="10" borderId="11" xfId="0" applyFont="1" applyFill="1" applyBorder="1" applyAlignment="1" applyProtection="1">
      <alignment horizontal="left" vertical="center" wrapText="1"/>
      <protection locked="0"/>
    </xf>
    <xf numFmtId="0" fontId="17" fillId="10" borderId="6" xfId="0" quotePrefix="1" applyFont="1" applyFill="1" applyBorder="1" applyAlignment="1" applyProtection="1">
      <alignment horizontal="left" vertical="center" wrapText="1"/>
      <protection locked="0"/>
    </xf>
    <xf numFmtId="0" fontId="17" fillId="10" borderId="1" xfId="0" quotePrefix="1" applyFont="1" applyFill="1" applyBorder="1" applyAlignment="1" applyProtection="1">
      <alignment horizontal="left" vertical="center" wrapText="1"/>
      <protection locked="0"/>
    </xf>
    <xf numFmtId="0" fontId="17" fillId="10" borderId="2" xfId="0" quotePrefix="1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11" borderId="3" xfId="0" applyFont="1" applyFill="1" applyBorder="1" applyAlignment="1" applyProtection="1">
      <alignment horizontal="center" vertical="center" wrapText="1"/>
      <protection locked="0"/>
    </xf>
    <xf numFmtId="0" fontId="17" fillId="7" borderId="59" xfId="0" applyFont="1" applyFill="1" applyBorder="1" applyAlignment="1" applyProtection="1">
      <alignment horizontal="center" vertical="center" wrapText="1"/>
      <protection locked="0"/>
    </xf>
    <xf numFmtId="0" fontId="17" fillId="7" borderId="60" xfId="0" applyFont="1" applyFill="1" applyBorder="1" applyAlignment="1" applyProtection="1">
      <alignment horizontal="center" vertical="center" wrapText="1"/>
      <protection locked="0"/>
    </xf>
    <xf numFmtId="0" fontId="17" fillId="7" borderId="52" xfId="0" quotePrefix="1" applyFont="1" applyFill="1" applyBorder="1" applyAlignment="1" applyProtection="1">
      <alignment horizontal="left" vertical="center" wrapText="1"/>
      <protection locked="0"/>
    </xf>
    <xf numFmtId="0" fontId="17" fillId="7" borderId="52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left" vertical="center" wrapText="1"/>
      <protection locked="0"/>
    </xf>
    <xf numFmtId="10" fontId="23" fillId="7" borderId="23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0" xfId="0" quotePrefix="1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>
      <alignment horizontal="center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0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7" borderId="59" xfId="0" applyFont="1" applyFill="1" applyBorder="1" applyAlignment="1">
      <alignment horizontal="center"/>
    </xf>
    <xf numFmtId="0" fontId="17" fillId="7" borderId="60" xfId="0" applyFont="1" applyFill="1" applyBorder="1" applyAlignment="1">
      <alignment horizontal="center"/>
    </xf>
    <xf numFmtId="0" fontId="17" fillId="7" borderId="61" xfId="0" quotePrefix="1" applyFont="1" applyFill="1" applyBorder="1" applyAlignment="1" applyProtection="1">
      <alignment horizontal="left" vertical="center" wrapText="1"/>
      <protection locked="0"/>
    </xf>
    <xf numFmtId="10" fontId="22" fillId="7" borderId="26" xfId="0" applyNumberFormat="1" applyFont="1" applyFill="1" applyBorder="1" applyAlignment="1" applyProtection="1">
      <alignment horizontal="center" vertical="center" wrapText="1"/>
      <protection locked="0"/>
    </xf>
    <xf numFmtId="10" fontId="2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7" fillId="11" borderId="4" xfId="0" applyFont="1" applyFill="1" applyBorder="1" applyAlignment="1" applyProtection="1">
      <alignment horizontal="center" vertical="center" wrapText="1"/>
      <protection locked="0"/>
    </xf>
    <xf numFmtId="0" fontId="17" fillId="6" borderId="10" xfId="0" applyFont="1" applyFill="1" applyBorder="1" applyAlignment="1" applyProtection="1">
      <alignment horizontal="center" vertical="center" wrapText="1"/>
      <protection locked="0"/>
    </xf>
    <xf numFmtId="0" fontId="17" fillId="11" borderId="10" xfId="0" applyFont="1" applyFill="1" applyBorder="1" applyAlignment="1" applyProtection="1">
      <alignment horizontal="center" vertical="center" wrapText="1"/>
      <protection locked="0"/>
    </xf>
    <xf numFmtId="9" fontId="17" fillId="7" borderId="0" xfId="0" applyNumberFormat="1" applyFont="1" applyFill="1" applyAlignment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7" fillId="5" borderId="1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5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0" borderId="70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25" fillId="12" borderId="63" xfId="0" applyFont="1" applyFill="1" applyBorder="1" applyAlignment="1">
      <alignment horizontal="center" vertical="center" wrapText="1"/>
    </xf>
    <xf numFmtId="0" fontId="25" fillId="12" borderId="48" xfId="0" applyFont="1" applyFill="1" applyBorder="1" applyAlignment="1">
      <alignment horizontal="center" vertical="center" wrapText="1"/>
    </xf>
    <xf numFmtId="0" fontId="25" fillId="12" borderId="6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 applyProtection="1">
      <alignment horizontal="left" vertical="center" wrapText="1"/>
      <protection locked="0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7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69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76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25" fillId="12" borderId="65" xfId="0" applyFont="1" applyFill="1" applyBorder="1" applyAlignment="1">
      <alignment horizontal="center" vertical="center" wrapText="1"/>
    </xf>
    <xf numFmtId="0" fontId="25" fillId="12" borderId="66" xfId="0" applyFont="1" applyFill="1" applyBorder="1" applyAlignment="1">
      <alignment horizontal="center" vertical="center" wrapText="1"/>
    </xf>
    <xf numFmtId="17" fontId="3" fillId="0" borderId="63" xfId="0" applyNumberFormat="1" applyFont="1" applyBorder="1" applyAlignment="1">
      <alignment horizontal="center" vertical="center" wrapText="1"/>
    </xf>
    <xf numFmtId="17" fontId="3" fillId="0" borderId="48" xfId="0" applyNumberFormat="1" applyFont="1" applyBorder="1" applyAlignment="1">
      <alignment horizontal="center" vertical="center" wrapText="1"/>
    </xf>
    <xf numFmtId="17" fontId="3" fillId="0" borderId="64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9" fontId="11" fillId="7" borderId="63" xfId="4" applyFont="1" applyFill="1" applyBorder="1" applyAlignment="1">
      <alignment horizontal="center" vertical="center"/>
    </xf>
    <xf numFmtId="9" fontId="11" fillId="7" borderId="49" xfId="4" applyFont="1" applyFill="1" applyBorder="1" applyAlignment="1">
      <alignment horizontal="center" vertical="center"/>
    </xf>
    <xf numFmtId="17" fontId="19" fillId="13" borderId="75" xfId="0" applyNumberFormat="1" applyFont="1" applyFill="1" applyBorder="1" applyAlignment="1">
      <alignment horizontal="center" vertical="center" wrapText="1"/>
    </xf>
    <xf numFmtId="17" fontId="19" fillId="13" borderId="76" xfId="0" applyNumberFormat="1" applyFont="1" applyFill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17" fillId="7" borderId="76" xfId="0" applyFont="1" applyFill="1" applyBorder="1" applyAlignment="1">
      <alignment horizontal="center" vertical="center"/>
    </xf>
    <xf numFmtId="0" fontId="17" fillId="7" borderId="77" xfId="0" applyFont="1" applyFill="1" applyBorder="1" applyAlignment="1">
      <alignment horizontal="center" vertical="center"/>
    </xf>
    <xf numFmtId="0" fontId="17" fillId="7" borderId="54" xfId="0" applyFont="1" applyFill="1" applyBorder="1" applyAlignment="1">
      <alignment horizontal="center" vertical="center"/>
    </xf>
    <xf numFmtId="0" fontId="17" fillId="7" borderId="78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24" fillId="7" borderId="63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4" fillId="7" borderId="64" xfId="0" applyFont="1" applyFill="1" applyBorder="1" applyAlignment="1">
      <alignment horizontal="center" vertical="center"/>
    </xf>
    <xf numFmtId="17" fontId="26" fillId="14" borderId="45" xfId="0" applyNumberFormat="1" applyFont="1" applyFill="1" applyBorder="1" applyAlignment="1">
      <alignment horizontal="center" vertical="center"/>
    </xf>
    <xf numFmtId="0" fontId="26" fillId="14" borderId="46" xfId="0" applyFont="1" applyFill="1" applyBorder="1" applyAlignment="1">
      <alignment horizontal="center" vertical="center"/>
    </xf>
    <xf numFmtId="0" fontId="17" fillId="7" borderId="61" xfId="0" quotePrefix="1" applyFont="1" applyFill="1" applyBorder="1" applyAlignment="1" applyProtection="1">
      <alignment horizontal="left" vertical="center" wrapText="1"/>
      <protection locked="0"/>
    </xf>
    <xf numFmtId="0" fontId="17" fillId="7" borderId="52" xfId="0" applyFont="1" applyFill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 applyProtection="1">
      <alignment horizontal="left" vertical="center" wrapText="1"/>
      <protection locked="0"/>
    </xf>
    <xf numFmtId="0" fontId="17" fillId="7" borderId="59" xfId="0" applyFont="1" applyFill="1" applyBorder="1" applyAlignment="1" applyProtection="1">
      <alignment horizontal="center" vertical="center" wrapText="1"/>
      <protection locked="0"/>
    </xf>
    <xf numFmtId="0" fontId="17" fillId="7" borderId="53" xfId="0" applyFont="1" applyFill="1" applyBorder="1" applyAlignment="1" applyProtection="1">
      <alignment horizontal="center" vertical="center" wrapText="1"/>
      <protection locked="0"/>
    </xf>
    <xf numFmtId="0" fontId="17" fillId="7" borderId="60" xfId="0" applyFont="1" applyFill="1" applyBorder="1" applyAlignment="1" applyProtection="1">
      <alignment horizontal="center" vertical="center" wrapText="1"/>
      <protection locked="0"/>
    </xf>
    <xf numFmtId="0" fontId="17" fillId="7" borderId="72" xfId="0" quotePrefix="1" applyFont="1" applyFill="1" applyBorder="1" applyAlignment="1" applyProtection="1">
      <alignment horizontal="left" vertical="center" wrapText="1"/>
      <protection locked="0"/>
    </xf>
    <xf numFmtId="0" fontId="17" fillId="7" borderId="73" xfId="0" applyFont="1" applyFill="1" applyBorder="1" applyAlignment="1" applyProtection="1">
      <alignment horizontal="left" vertical="center" wrapText="1"/>
      <protection locked="0"/>
    </xf>
    <xf numFmtId="0" fontId="17" fillId="7" borderId="20" xfId="0" applyFont="1" applyFill="1" applyBorder="1" applyAlignment="1" applyProtection="1">
      <alignment horizontal="left" vertical="center" wrapText="1"/>
      <protection locked="0"/>
    </xf>
    <xf numFmtId="0" fontId="17" fillId="7" borderId="63" xfId="0" quotePrefix="1" applyFont="1" applyFill="1" applyBorder="1" applyAlignment="1" applyProtection="1">
      <alignment horizontal="left" vertical="center" wrapText="1"/>
      <protection locked="0"/>
    </xf>
    <xf numFmtId="0" fontId="17" fillId="7" borderId="48" xfId="0" applyFont="1" applyFill="1" applyBorder="1" applyAlignment="1" applyProtection="1">
      <alignment horizontal="left" vertical="center" wrapText="1"/>
      <protection locked="0"/>
    </xf>
    <xf numFmtId="0" fontId="17" fillId="7" borderId="49" xfId="0" applyFont="1" applyFill="1" applyBorder="1" applyAlignment="1" applyProtection="1">
      <alignment horizontal="left" vertical="center" wrapText="1"/>
      <protection locked="0"/>
    </xf>
    <xf numFmtId="0" fontId="17" fillId="7" borderId="75" xfId="0" quotePrefix="1" applyFont="1" applyFill="1" applyBorder="1" applyAlignment="1" applyProtection="1">
      <alignment horizontal="left" vertical="center" wrapText="1"/>
      <protection locked="0"/>
    </xf>
    <xf numFmtId="0" fontId="17" fillId="7" borderId="50" xfId="0" applyFont="1" applyFill="1" applyBorder="1" applyAlignment="1" applyProtection="1">
      <alignment horizontal="left" vertical="center" wrapText="1"/>
      <protection locked="0"/>
    </xf>
    <xf numFmtId="0" fontId="17" fillId="7" borderId="7" xfId="0" applyFont="1" applyFill="1" applyBorder="1" applyAlignment="1" applyProtection="1">
      <alignment horizontal="left" vertical="center" wrapText="1"/>
      <protection locked="0"/>
    </xf>
    <xf numFmtId="0" fontId="17" fillId="7" borderId="61" xfId="0" applyFont="1" applyFill="1" applyBorder="1" applyAlignment="1" applyProtection="1">
      <alignment horizontal="left" vertical="center" wrapText="1"/>
      <protection locked="0"/>
    </xf>
    <xf numFmtId="10" fontId="23" fillId="7" borderId="23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52" xfId="0" quotePrefix="1" applyFont="1" applyFill="1" applyBorder="1" applyAlignment="1" applyProtection="1">
      <alignment horizontal="left" vertical="center" wrapText="1"/>
      <protection locked="0"/>
    </xf>
    <xf numFmtId="0" fontId="17" fillId="7" borderId="12" xfId="0" quotePrefix="1" applyFont="1" applyFill="1" applyBorder="1" applyAlignment="1" applyProtection="1">
      <alignment horizontal="left" vertical="center" wrapText="1"/>
      <protection locked="0"/>
    </xf>
    <xf numFmtId="0" fontId="17" fillId="7" borderId="4" xfId="0" applyFont="1" applyFill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12" xfId="0" applyFont="1" applyFill="1" applyBorder="1" applyAlignment="1" applyProtection="1">
      <alignment horizontal="center" vertical="center" wrapText="1"/>
      <protection locked="0"/>
    </xf>
    <xf numFmtId="0" fontId="17" fillId="7" borderId="20" xfId="0" applyFont="1" applyFill="1" applyBorder="1" applyAlignment="1" applyProtection="1">
      <alignment horizontal="center" vertical="center" wrapText="1"/>
      <protection locked="0"/>
    </xf>
    <xf numFmtId="10" fontId="23" fillId="7" borderId="6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2" xfId="0" applyNumberFormat="1" applyFont="1" applyFill="1" applyBorder="1" applyAlignment="1" applyProtection="1">
      <alignment horizontal="center" vertical="center" wrapText="1"/>
      <protection locked="0"/>
    </xf>
    <xf numFmtId="10" fontId="23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59" xfId="0" quotePrefix="1" applyFont="1" applyFill="1" applyBorder="1" applyAlignment="1" applyProtection="1">
      <alignment horizontal="center" vertical="center" wrapText="1"/>
      <protection locked="0"/>
    </xf>
    <xf numFmtId="0" fontId="17" fillId="7" borderId="60" xfId="0" quotePrefix="1" applyFont="1" applyFill="1" applyBorder="1" applyAlignment="1" applyProtection="1">
      <alignment horizontal="center" vertical="center" wrapText="1"/>
      <protection locked="0"/>
    </xf>
    <xf numFmtId="0" fontId="17" fillId="7" borderId="50" xfId="0" quotePrefix="1" applyFont="1" applyFill="1" applyBorder="1" applyAlignment="1" applyProtection="1">
      <alignment vertical="center" wrapText="1"/>
      <protection locked="0"/>
    </xf>
    <xf numFmtId="0" fontId="17" fillId="7" borderId="7" xfId="0" quotePrefix="1" applyFont="1" applyFill="1" applyBorder="1" applyAlignment="1" applyProtection="1">
      <alignment vertical="center" wrapText="1"/>
      <protection locked="0"/>
    </xf>
    <xf numFmtId="0" fontId="17" fillId="7" borderId="21" xfId="0" applyFont="1" applyFill="1" applyBorder="1" applyAlignment="1" applyProtection="1">
      <alignment horizontal="center" vertical="center" wrapText="1"/>
      <protection locked="0"/>
    </xf>
    <xf numFmtId="0" fontId="17" fillId="7" borderId="24" xfId="0" applyFont="1" applyFill="1" applyBorder="1" applyAlignment="1" applyProtection="1">
      <alignment horizontal="center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0" fontId="17" fillId="7" borderId="30" xfId="0" applyFont="1" applyFill="1" applyBorder="1" applyAlignment="1" applyProtection="1">
      <alignment horizontal="center" vertical="center" wrapText="1"/>
      <protection locked="0"/>
    </xf>
    <xf numFmtId="0" fontId="17" fillId="7" borderId="25" xfId="0" applyFont="1" applyFill="1" applyBorder="1" applyAlignment="1" applyProtection="1">
      <alignment horizontal="center" vertical="center" wrapText="1"/>
      <protection locked="0"/>
    </xf>
    <xf numFmtId="10" fontId="23" fillId="7" borderId="3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quotePrefix="1" applyNumberFormat="1" applyFont="1" applyFill="1" applyBorder="1" applyAlignment="1" applyProtection="1">
      <alignment horizontal="left" vertical="center" wrapText="1"/>
      <protection locked="0"/>
    </xf>
    <xf numFmtId="4" fontId="17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11" xfId="0" applyFont="1" applyFill="1" applyBorder="1" applyAlignment="1" applyProtection="1">
      <alignment horizontal="left" vertical="center" wrapText="1"/>
      <protection locked="0"/>
    </xf>
    <xf numFmtId="0" fontId="17" fillId="7" borderId="16" xfId="0" quotePrefix="1" applyFont="1" applyFill="1" applyBorder="1" applyAlignment="1" applyProtection="1">
      <alignment vertical="center" wrapText="1"/>
      <protection locked="0"/>
    </xf>
    <xf numFmtId="0" fontId="17" fillId="7" borderId="14" xfId="0" applyFont="1" applyFill="1" applyBorder="1" applyAlignment="1" applyProtection="1">
      <alignment vertical="center" wrapText="1"/>
      <protection locked="0"/>
    </xf>
    <xf numFmtId="0" fontId="17" fillId="7" borderId="32" xfId="0" applyFont="1" applyFill="1" applyBorder="1" applyAlignment="1" applyProtection="1">
      <alignment horizontal="center" vertical="center" wrapText="1"/>
      <protection locked="0"/>
    </xf>
    <xf numFmtId="4" fontId="17" fillId="7" borderId="27" xfId="0" quotePrefix="1" applyNumberFormat="1" applyFont="1" applyFill="1" applyBorder="1" applyAlignment="1" applyProtection="1">
      <alignment horizontal="left" vertical="center" wrapText="1"/>
      <protection locked="0"/>
    </xf>
    <xf numFmtId="4" fontId="17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12" xfId="0" quotePrefix="1" applyFont="1" applyFill="1" applyBorder="1" applyAlignment="1" applyProtection="1">
      <alignment vertical="center" wrapText="1"/>
      <protection locked="0"/>
    </xf>
    <xf numFmtId="0" fontId="17" fillId="7" borderId="11" xfId="0" applyFont="1" applyFill="1" applyBorder="1" applyAlignment="1" applyProtection="1">
      <alignment vertical="center" wrapText="1"/>
      <protection locked="0"/>
    </xf>
    <xf numFmtId="0" fontId="17" fillId="7" borderId="73" xfId="0" quotePrefix="1" applyFont="1" applyFill="1" applyBorder="1" applyAlignment="1" applyProtection="1">
      <alignment horizontal="left" vertical="center" wrapText="1"/>
      <protection locked="0"/>
    </xf>
    <xf numFmtId="0" fontId="17" fillId="7" borderId="50" xfId="0" quotePrefix="1" applyFont="1" applyFill="1" applyBorder="1" applyAlignment="1" applyProtection="1">
      <alignment horizontal="left" vertical="center" wrapText="1"/>
      <protection locked="0"/>
    </xf>
    <xf numFmtId="0" fontId="17" fillId="7" borderId="52" xfId="0" quotePrefix="1" applyFont="1" applyFill="1" applyBorder="1" applyAlignment="1" applyProtection="1">
      <alignment vertical="center" wrapText="1"/>
      <protection locked="0"/>
    </xf>
    <xf numFmtId="0" fontId="17" fillId="7" borderId="20" xfId="0" quotePrefix="1" applyFont="1" applyFill="1" applyBorder="1" applyAlignment="1" applyProtection="1">
      <alignment vertical="center" wrapText="1"/>
      <protection locked="0"/>
    </xf>
    <xf numFmtId="0" fontId="17" fillId="7" borderId="18" xfId="0" applyFont="1" applyFill="1" applyBorder="1" applyAlignment="1" applyProtection="1">
      <alignment vertical="center" wrapText="1"/>
      <protection locked="0"/>
    </xf>
    <xf numFmtId="0" fontId="17" fillId="7" borderId="52" xfId="0" applyFont="1" applyFill="1" applyBorder="1" applyAlignment="1" applyProtection="1">
      <alignment vertical="center" wrapText="1"/>
      <protection locked="0"/>
    </xf>
    <xf numFmtId="0" fontId="17" fillId="7" borderId="59" xfId="0" applyFont="1" applyFill="1" applyBorder="1" applyAlignment="1">
      <alignment horizontal="center"/>
    </xf>
    <xf numFmtId="0" fontId="17" fillId="7" borderId="60" xfId="0" applyFont="1" applyFill="1" applyBorder="1" applyAlignment="1">
      <alignment horizontal="center"/>
    </xf>
    <xf numFmtId="0" fontId="17" fillId="8" borderId="21" xfId="0" applyFont="1" applyFill="1" applyBorder="1" applyAlignment="1" applyProtection="1">
      <alignment horizontal="center" vertical="center" wrapText="1"/>
      <protection locked="0"/>
    </xf>
    <xf numFmtId="0" fontId="17" fillId="8" borderId="32" xfId="0" applyFont="1" applyFill="1" applyBorder="1" applyAlignment="1" applyProtection="1">
      <alignment horizontal="center" vertical="center" wrapText="1"/>
      <protection locked="0"/>
    </xf>
    <xf numFmtId="0" fontId="17" fillId="8" borderId="24" xfId="0" applyFont="1" applyFill="1" applyBorder="1" applyAlignment="1" applyProtection="1">
      <alignment horizontal="center" vertical="center" wrapText="1"/>
      <protection locked="0"/>
    </xf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 wrapText="1"/>
      <protection locked="0"/>
    </xf>
    <xf numFmtId="0" fontId="17" fillId="6" borderId="25" xfId="0" applyFont="1" applyFill="1" applyBorder="1" applyAlignment="1" applyProtection="1">
      <alignment horizontal="center" vertical="center" wrapText="1"/>
      <protection locked="0"/>
    </xf>
    <xf numFmtId="0" fontId="17" fillId="7" borderId="53" xfId="0" applyFont="1" applyFill="1" applyBorder="1" applyAlignment="1">
      <alignment horizontal="center"/>
    </xf>
    <xf numFmtId="10" fontId="22" fillId="7" borderId="23" xfId="0" applyNumberFormat="1" applyFont="1" applyFill="1" applyBorder="1" applyAlignment="1" applyProtection="1">
      <alignment horizontal="center" vertical="center" wrapText="1"/>
      <protection locked="0"/>
    </xf>
    <xf numFmtId="10" fontId="22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13" borderId="53" xfId="0" applyFont="1" applyFill="1" applyBorder="1" applyAlignment="1">
      <alignment horizontal="center" vertical="center" wrapText="1"/>
    </xf>
    <xf numFmtId="0" fontId="11" fillId="13" borderId="60" xfId="0" applyFont="1" applyFill="1" applyBorder="1" applyAlignment="1">
      <alignment horizontal="center" vertical="center" wrapText="1"/>
    </xf>
    <xf numFmtId="0" fontId="11" fillId="13" borderId="59" xfId="0" applyFont="1" applyFill="1" applyBorder="1" applyAlignment="1">
      <alignment horizontal="center" vertical="center" wrapText="1"/>
    </xf>
    <xf numFmtId="17" fontId="11" fillId="13" borderId="75" xfId="0" applyNumberFormat="1" applyFont="1" applyFill="1" applyBorder="1" applyAlignment="1">
      <alignment horizontal="center" vertical="center" wrapText="1"/>
    </xf>
    <xf numFmtId="17" fontId="11" fillId="13" borderId="51" xfId="0" applyNumberFormat="1" applyFont="1" applyFill="1" applyBorder="1" applyAlignment="1">
      <alignment horizontal="center" vertical="center" wrapText="1"/>
    </xf>
    <xf numFmtId="0" fontId="11" fillId="13" borderId="71" xfId="0" applyFont="1" applyFill="1" applyBorder="1" applyAlignment="1">
      <alignment horizontal="center" vertical="center" wrapText="1"/>
    </xf>
    <xf numFmtId="0" fontId="19" fillId="13" borderId="76" xfId="0" applyFont="1" applyFill="1" applyBorder="1" applyAlignment="1">
      <alignment horizontal="center" vertical="center" wrapText="1"/>
    </xf>
    <xf numFmtId="10" fontId="22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1" xfId="0" applyFont="1" applyFill="1" applyBorder="1" applyAlignment="1" applyProtection="1">
      <alignment horizontal="center" vertical="center" wrapText="1"/>
      <protection locked="0"/>
    </xf>
    <xf numFmtId="0" fontId="11" fillId="8" borderId="24" xfId="0" applyFont="1" applyFill="1" applyBorder="1" applyAlignment="1" applyProtection="1">
      <alignment horizontal="center" vertical="center" wrapText="1"/>
      <protection locked="0"/>
    </xf>
    <xf numFmtId="0" fontId="18" fillId="0" borderId="7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27" fillId="15" borderId="63" xfId="0" applyFont="1" applyFill="1" applyBorder="1" applyAlignment="1">
      <alignment horizontal="center" vertical="center" wrapText="1"/>
    </xf>
    <xf numFmtId="0" fontId="27" fillId="15" borderId="48" xfId="0" applyFont="1" applyFill="1" applyBorder="1" applyAlignment="1">
      <alignment horizontal="center" vertical="center" wrapText="1"/>
    </xf>
    <xf numFmtId="0" fontId="27" fillId="15" borderId="6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5" fillId="5" borderId="75" xfId="0" applyFont="1" applyFill="1" applyBorder="1" applyAlignment="1">
      <alignment horizontal="center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15" fillId="5" borderId="76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 wrapText="1"/>
    </xf>
    <xf numFmtId="0" fontId="15" fillId="5" borderId="74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 applyProtection="1">
      <alignment horizontal="center" vertical="center" wrapText="1"/>
      <protection locked="0"/>
    </xf>
    <xf numFmtId="0" fontId="11" fillId="6" borderId="25" xfId="0" applyFont="1" applyFill="1" applyBorder="1" applyAlignment="1" applyProtection="1">
      <alignment horizontal="center" vertical="center" wrapText="1"/>
      <protection locked="0"/>
    </xf>
    <xf numFmtId="4" fontId="17" fillId="7" borderId="7" xfId="0" quotePrefix="1" applyNumberFormat="1" applyFont="1" applyFill="1" applyBorder="1" applyAlignment="1" applyProtection="1">
      <alignment horizontal="left" vertical="center" wrapText="1"/>
      <protection locked="0"/>
    </xf>
    <xf numFmtId="4" fontId="17" fillId="7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77" xfId="0" applyFont="1" applyFill="1" applyBorder="1" applyAlignment="1" applyProtection="1">
      <alignment horizontal="left" vertical="center" wrapText="1"/>
      <protection locked="0"/>
    </xf>
    <xf numFmtId="0" fontId="17" fillId="7" borderId="54" xfId="0" applyFont="1" applyFill="1" applyBorder="1" applyAlignment="1" applyProtection="1">
      <alignment horizontal="left" vertical="center" wrapText="1"/>
      <protection locked="0"/>
    </xf>
    <xf numFmtId="0" fontId="17" fillId="7" borderId="16" xfId="0" applyFont="1" applyFill="1" applyBorder="1" applyAlignment="1" applyProtection="1">
      <alignment horizontal="left" vertical="center" wrapText="1"/>
      <protection locked="0"/>
    </xf>
    <xf numFmtId="0" fontId="17" fillId="7" borderId="7" xfId="0" quotePrefix="1" applyFont="1" applyFill="1" applyBorder="1" applyAlignment="1" applyProtection="1">
      <alignment horizontal="left" vertical="center" wrapText="1"/>
      <protection locked="0"/>
    </xf>
    <xf numFmtId="0" fontId="17" fillId="7" borderId="5" xfId="0" applyFont="1" applyFill="1" applyBorder="1" applyAlignment="1" applyProtection="1">
      <alignment horizontal="left" vertical="center" wrapText="1"/>
      <protection locked="0"/>
    </xf>
    <xf numFmtId="0" fontId="17" fillId="7" borderId="5" xfId="0" applyFont="1" applyFill="1" applyBorder="1" applyAlignment="1" applyProtection="1">
      <alignment vertical="center" wrapText="1"/>
      <protection locked="0"/>
    </xf>
    <xf numFmtId="0" fontId="17" fillId="7" borderId="61" xfId="0" quotePrefix="1" applyFont="1" applyFill="1" applyBorder="1" applyAlignment="1" applyProtection="1">
      <alignment vertical="center" wrapText="1"/>
      <protection locked="0"/>
    </xf>
    <xf numFmtId="0" fontId="17" fillId="7" borderId="48" xfId="0" quotePrefix="1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49" xfId="0" applyFont="1" applyFill="1" applyBorder="1" applyAlignment="1" applyProtection="1">
      <alignment vertical="center" wrapText="1"/>
      <protection locked="0"/>
    </xf>
    <xf numFmtId="0" fontId="17" fillId="7" borderId="72" xfId="0" applyFont="1" applyFill="1" applyBorder="1" applyAlignment="1" applyProtection="1">
      <alignment horizontal="left" vertical="center" wrapText="1"/>
      <protection locked="0"/>
    </xf>
    <xf numFmtId="0" fontId="17" fillId="7" borderId="20" xfId="0" quotePrefix="1" applyFont="1" applyFill="1" applyBorder="1" applyAlignment="1" applyProtection="1">
      <alignment horizontal="left" vertical="center" wrapText="1"/>
      <protection locked="0"/>
    </xf>
    <xf numFmtId="0" fontId="17" fillId="7" borderId="18" xfId="0" applyFont="1" applyFill="1" applyBorder="1" applyAlignment="1" applyProtection="1">
      <alignment horizontal="left" vertical="center" wrapText="1"/>
      <protection locked="0"/>
    </xf>
    <xf numFmtId="0" fontId="17" fillId="7" borderId="36" xfId="0" applyFont="1" applyFill="1" applyBorder="1" applyAlignment="1" applyProtection="1">
      <alignment horizontal="center" vertical="center" wrapText="1"/>
      <protection locked="0"/>
    </xf>
    <xf numFmtId="0" fontId="17" fillId="7" borderId="34" xfId="0" applyFont="1" applyFill="1" applyBorder="1" applyAlignment="1" applyProtection="1">
      <alignment horizontal="center" vertical="center" wrapText="1"/>
      <protection locked="0"/>
    </xf>
    <xf numFmtId="0" fontId="17" fillId="10" borderId="75" xfId="0" applyFont="1" applyFill="1" applyBorder="1" applyAlignment="1" applyProtection="1">
      <alignment horizontal="left" vertical="center" wrapText="1"/>
      <protection locked="0"/>
    </xf>
    <xf numFmtId="0" fontId="17" fillId="10" borderId="50" xfId="0" quotePrefix="1" applyFont="1" applyFill="1" applyBorder="1" applyAlignment="1" applyProtection="1">
      <alignment horizontal="left" vertical="center" wrapText="1"/>
      <protection locked="0"/>
    </xf>
    <xf numFmtId="0" fontId="17" fillId="10" borderId="7" xfId="0" quotePrefix="1" applyFont="1" applyFill="1" applyBorder="1" applyAlignment="1" applyProtection="1">
      <alignment horizontal="left" vertical="center" wrapText="1"/>
      <protection locked="0"/>
    </xf>
    <xf numFmtId="0" fontId="17" fillId="7" borderId="59" xfId="0" applyFont="1" applyFill="1" applyBorder="1" applyAlignment="1">
      <alignment horizontal="center" vertical="center" wrapText="1"/>
    </xf>
    <xf numFmtId="0" fontId="17" fillId="7" borderId="53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 applyProtection="1">
      <alignment horizontal="center" vertical="center" wrapText="1"/>
      <protection locked="0"/>
    </xf>
    <xf numFmtId="0" fontId="17" fillId="10" borderId="61" xfId="0" quotePrefix="1" applyFont="1" applyFill="1" applyBorder="1" applyAlignment="1" applyProtection="1">
      <alignment horizontal="left" vertical="center" wrapText="1"/>
      <protection locked="0"/>
    </xf>
    <xf numFmtId="0" fontId="17" fillId="10" borderId="52" xfId="0" applyFont="1" applyFill="1" applyBorder="1" applyAlignment="1" applyProtection="1">
      <alignment horizontal="left" vertical="center" wrapText="1"/>
      <protection locked="0"/>
    </xf>
    <xf numFmtId="0" fontId="17" fillId="10" borderId="12" xfId="0" applyFont="1" applyFill="1" applyBorder="1" applyAlignment="1" applyProtection="1">
      <alignment horizontal="left" vertical="center" wrapText="1"/>
      <protection locked="0"/>
    </xf>
    <xf numFmtId="0" fontId="17" fillId="7" borderId="77" xfId="0" quotePrefix="1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0" fontId="17" fillId="0" borderId="53" xfId="0" applyFont="1" applyBorder="1" applyAlignment="1" applyProtection="1">
      <alignment horizontal="center" vertical="center" wrapText="1"/>
      <protection locked="0"/>
    </xf>
    <xf numFmtId="0" fontId="17" fillId="0" borderId="59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10" fontId="23" fillId="0" borderId="23" xfId="0" applyNumberFormat="1" applyFont="1" applyBorder="1" applyAlignment="1" applyProtection="1">
      <alignment horizontal="center" vertical="center" wrapText="1"/>
      <protection locked="0"/>
    </xf>
    <xf numFmtId="10" fontId="23" fillId="0" borderId="31" xfId="0" applyNumberFormat="1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>
      <alignment horizontal="center"/>
    </xf>
    <xf numFmtId="0" fontId="17" fillId="0" borderId="67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10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7" borderId="70" xfId="0" quotePrefix="1" applyFont="1" applyFill="1" applyBorder="1" applyAlignment="1" applyProtection="1">
      <alignment horizontal="left" vertical="center" wrapText="1"/>
      <protection locked="0"/>
    </xf>
    <xf numFmtId="0" fontId="17" fillId="7" borderId="51" xfId="0" applyFont="1" applyFill="1" applyBorder="1" applyAlignment="1" applyProtection="1">
      <alignment horizontal="left" vertical="center" wrapText="1"/>
      <protection locked="0"/>
    </xf>
    <xf numFmtId="0" fontId="17" fillId="7" borderId="71" xfId="0" applyFont="1" applyFill="1" applyBorder="1" applyAlignment="1" applyProtection="1">
      <alignment horizontal="left" vertical="center" wrapText="1"/>
      <protection locked="0"/>
    </xf>
    <xf numFmtId="0" fontId="17" fillId="7" borderId="62" xfId="0" applyFont="1" applyFill="1" applyBorder="1" applyAlignment="1" applyProtection="1">
      <alignment horizontal="left" vertical="center" wrapText="1"/>
      <protection locked="0"/>
    </xf>
    <xf numFmtId="0" fontId="17" fillId="7" borderId="74" xfId="0" applyFont="1" applyFill="1" applyBorder="1" applyAlignment="1" applyProtection="1">
      <alignment horizontal="left" vertical="center" wrapText="1"/>
      <protection locked="0"/>
    </xf>
    <xf numFmtId="0" fontId="17" fillId="7" borderId="0" xfId="0" applyFont="1" applyFill="1" applyAlignment="1">
      <alignment horizontal="center"/>
    </xf>
    <xf numFmtId="17" fontId="26" fillId="14" borderId="49" xfId="0" applyNumberFormat="1" applyFont="1" applyFill="1" applyBorder="1" applyAlignment="1">
      <alignment horizontal="center" vertical="center"/>
    </xf>
    <xf numFmtId="0" fontId="26" fillId="14" borderId="47" xfId="0" applyFont="1" applyFill="1" applyBorder="1" applyAlignment="1">
      <alignment horizontal="center" vertical="center"/>
    </xf>
    <xf numFmtId="17" fontId="26" fillId="14" borderId="63" xfId="0" applyNumberFormat="1" applyFont="1" applyFill="1" applyBorder="1" applyAlignment="1">
      <alignment horizontal="center" vertical="center"/>
    </xf>
    <xf numFmtId="0" fontId="17" fillId="7" borderId="27" xfId="0" quotePrefix="1" applyFont="1" applyFill="1" applyBorder="1" applyAlignment="1" applyProtection="1">
      <alignment vertical="center" wrapText="1"/>
      <protection locked="0"/>
    </xf>
    <xf numFmtId="0" fontId="17" fillId="7" borderId="25" xfId="0" applyFont="1" applyFill="1" applyBorder="1" applyAlignment="1" applyProtection="1">
      <alignment vertical="center" wrapText="1"/>
      <protection locked="0"/>
    </xf>
    <xf numFmtId="0" fontId="17" fillId="7" borderId="48" xfId="0" quotePrefix="1" applyFont="1" applyFill="1" applyBorder="1" applyAlignment="1" applyProtection="1">
      <alignment horizontal="left" vertical="center" wrapText="1"/>
      <protection locked="0"/>
    </xf>
    <xf numFmtId="0" fontId="17" fillId="7" borderId="64" xfId="0" quotePrefix="1" applyFont="1" applyFill="1" applyBorder="1" applyAlignment="1" applyProtection="1">
      <alignment horizontal="left" vertical="center" wrapText="1"/>
      <protection locked="0"/>
    </xf>
    <xf numFmtId="0" fontId="17" fillId="7" borderId="23" xfId="0" applyFont="1" applyFill="1" applyBorder="1" applyAlignment="1" applyProtection="1">
      <alignment horizontal="center" vertical="center" wrapText="1"/>
      <protection locked="0"/>
    </xf>
    <xf numFmtId="0" fontId="17" fillId="7" borderId="33" xfId="0" applyFont="1" applyFill="1" applyBorder="1" applyAlignment="1" applyProtection="1">
      <alignment horizontal="left" vertical="center" wrapText="1"/>
      <protection locked="0"/>
    </xf>
    <xf numFmtId="0" fontId="17" fillId="7" borderId="63" xfId="0" applyFont="1" applyFill="1" applyBorder="1" applyAlignment="1" applyProtection="1">
      <alignment horizontal="left" vertical="center" wrapText="1"/>
      <protection locked="0"/>
    </xf>
    <xf numFmtId="0" fontId="17" fillId="7" borderId="49" xfId="0" quotePrefix="1" applyFont="1" applyFill="1" applyBorder="1" applyAlignment="1" applyProtection="1">
      <alignment horizontal="left" vertical="center" wrapText="1"/>
      <protection locked="0"/>
    </xf>
    <xf numFmtId="0" fontId="17" fillId="7" borderId="5" xfId="0" quotePrefix="1" applyFont="1" applyFill="1" applyBorder="1" applyAlignment="1" applyProtection="1">
      <alignment horizontal="left" vertical="center" wrapText="1"/>
      <protection locked="0"/>
    </xf>
    <xf numFmtId="0" fontId="17" fillId="7" borderId="18" xfId="0" quotePrefix="1" applyFont="1" applyFill="1" applyBorder="1" applyAlignment="1" applyProtection="1">
      <alignment horizontal="left" vertical="center" wrapText="1"/>
      <protection locked="0"/>
    </xf>
    <xf numFmtId="0" fontId="17" fillId="7" borderId="68" xfId="0" quotePrefix="1" applyFont="1" applyFill="1" applyBorder="1" applyAlignment="1" applyProtection="1">
      <alignment horizontal="left" vertical="center" wrapText="1"/>
      <protection locked="0"/>
    </xf>
    <xf numFmtId="0" fontId="17" fillId="7" borderId="68" xfId="0" applyFont="1" applyFill="1" applyBorder="1" applyAlignment="1" applyProtection="1">
      <alignment horizontal="left" vertical="center" wrapText="1"/>
      <protection locked="0"/>
    </xf>
    <xf numFmtId="0" fontId="17" fillId="7" borderId="27" xfId="0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7" borderId="36" xfId="0" applyFont="1" applyFill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center" vertical="center" wrapText="1"/>
    </xf>
    <xf numFmtId="0" fontId="15" fillId="7" borderId="67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 wrapText="1"/>
    </xf>
    <xf numFmtId="0" fontId="11" fillId="13" borderId="65" xfId="0" applyFont="1" applyFill="1" applyBorder="1" applyAlignment="1">
      <alignment horizontal="center" vertical="center" wrapText="1"/>
    </xf>
    <xf numFmtId="0" fontId="11" fillId="13" borderId="67" xfId="0" applyFont="1" applyFill="1" applyBorder="1" applyAlignment="1">
      <alignment horizontal="center" vertical="center" wrapText="1"/>
    </xf>
    <xf numFmtId="0" fontId="11" fillId="13" borderId="68" xfId="0" applyFont="1" applyFill="1" applyBorder="1" applyAlignment="1">
      <alignment horizontal="center" vertical="center" wrapText="1"/>
    </xf>
    <xf numFmtId="0" fontId="11" fillId="13" borderId="59" xfId="0" applyFont="1" applyFill="1" applyBorder="1" applyAlignment="1">
      <alignment horizontal="left" vertical="center" wrapText="1"/>
    </xf>
    <xf numFmtId="0" fontId="11" fillId="13" borderId="60" xfId="0" applyFont="1" applyFill="1" applyBorder="1" applyAlignment="1">
      <alignment horizontal="left" vertical="center" wrapText="1"/>
    </xf>
    <xf numFmtId="0" fontId="17" fillId="7" borderId="14" xfId="0" quotePrefix="1" applyFont="1" applyFill="1" applyBorder="1" applyAlignment="1" applyProtection="1">
      <alignment horizontal="left" vertical="center" wrapText="1"/>
      <protection locked="0"/>
    </xf>
    <xf numFmtId="0" fontId="17" fillId="7" borderId="27" xfId="0" quotePrefix="1" applyFont="1" applyFill="1" applyBorder="1" applyAlignment="1" applyProtection="1">
      <alignment horizontal="left" vertical="center" wrapText="1"/>
      <protection locked="0"/>
    </xf>
    <xf numFmtId="0" fontId="17" fillId="7" borderId="25" xfId="0" quotePrefix="1" applyFont="1" applyFill="1" applyBorder="1" applyAlignment="1" applyProtection="1">
      <alignment horizontal="left" vertical="center" wrapText="1"/>
      <protection locked="0"/>
    </xf>
    <xf numFmtId="0" fontId="17" fillId="7" borderId="29" xfId="0" quotePrefix="1" applyFont="1" applyFill="1" applyBorder="1" applyAlignment="1" applyProtection="1">
      <alignment horizontal="left" vertical="center" wrapText="1"/>
      <protection locked="0"/>
    </xf>
    <xf numFmtId="0" fontId="17" fillId="7" borderId="30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1" fillId="13" borderId="75" xfId="0" applyFont="1" applyFill="1" applyBorder="1" applyAlignment="1">
      <alignment horizontal="center" vertical="center" wrapText="1"/>
    </xf>
    <xf numFmtId="0" fontId="11" fillId="13" borderId="50" xfId="0" applyFont="1" applyFill="1" applyBorder="1" applyAlignment="1">
      <alignment horizontal="center" vertical="center" wrapText="1"/>
    </xf>
    <xf numFmtId="0" fontId="11" fillId="13" borderId="76" xfId="0" applyFont="1" applyFill="1" applyBorder="1" applyAlignment="1">
      <alignment horizontal="center" vertical="center" wrapText="1"/>
    </xf>
    <xf numFmtId="0" fontId="11" fillId="13" borderId="72" xfId="0" applyFont="1" applyFill="1" applyBorder="1" applyAlignment="1">
      <alignment horizontal="center" vertical="center" wrapText="1"/>
    </xf>
    <xf numFmtId="0" fontId="11" fillId="13" borderId="73" xfId="0" applyFont="1" applyFill="1" applyBorder="1" applyAlignment="1">
      <alignment horizontal="center" vertical="center" wrapText="1"/>
    </xf>
    <xf numFmtId="0" fontId="11" fillId="13" borderId="74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1" fillId="13" borderId="61" xfId="0" applyFont="1" applyFill="1" applyBorder="1" applyAlignment="1">
      <alignment horizontal="center" vertical="center" wrapText="1"/>
    </xf>
    <xf numFmtId="0" fontId="11" fillId="13" borderId="52" xfId="0" applyFont="1" applyFill="1" applyBorder="1" applyAlignment="1">
      <alignment horizontal="center" vertical="center" wrapText="1"/>
    </xf>
    <xf numFmtId="0" fontId="11" fillId="13" borderId="62" xfId="0" applyFont="1" applyFill="1" applyBorder="1" applyAlignment="1">
      <alignment horizontal="center" vertical="center" wrapText="1"/>
    </xf>
    <xf numFmtId="0" fontId="17" fillId="7" borderId="62" xfId="0" quotePrefix="1" applyFont="1" applyFill="1" applyBorder="1" applyAlignment="1" applyProtection="1">
      <alignment horizontal="left" vertical="center" wrapText="1"/>
      <protection locked="0"/>
    </xf>
    <xf numFmtId="10" fontId="23" fillId="0" borderId="9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7" borderId="74" xfId="0" quotePrefix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6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2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6" borderId="26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de trabajo 2020'!$C$134</c:f>
              <c:strCache>
                <c:ptCount val="1"/>
                <c:pt idx="0">
                  <c:v>Acciones programadas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2020'!$C$135:$C$147</c:f>
              <c:numCache>
                <c:formatCode>General</c:formatCode>
                <c:ptCount val="13"/>
                <c:pt idx="0">
                  <c:v>5</c:v>
                </c:pt>
                <c:pt idx="1">
                  <c:v>15</c:v>
                </c:pt>
                <c:pt idx="2">
                  <c:v>19</c:v>
                </c:pt>
                <c:pt idx="3">
                  <c:v>26</c:v>
                </c:pt>
                <c:pt idx="4">
                  <c:v>29</c:v>
                </c:pt>
                <c:pt idx="5">
                  <c:v>24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20</c:v>
                </c:pt>
                <c:pt idx="10">
                  <c:v>26</c:v>
                </c:pt>
                <c:pt idx="11">
                  <c:v>20</c:v>
                </c:pt>
                <c:pt idx="1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3-4440-A779-6F729521782F}"/>
            </c:ext>
          </c:extLst>
        </c:ser>
        <c:ser>
          <c:idx val="1"/>
          <c:order val="1"/>
          <c:tx>
            <c:strRef>
              <c:f>'Plan de trabajo 2020'!$D$134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2020'!$D$135:$D$147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FF3-4440-A779-6F729521782F}"/>
            </c:ext>
          </c:extLst>
        </c:ser>
        <c:ser>
          <c:idx val="2"/>
          <c:order val="2"/>
          <c:tx>
            <c:strRef>
              <c:f>'Plan de trabajo 2020'!$E$134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2020'!$E$135:$E$147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7FF3-4440-A779-6F729521782F}"/>
            </c:ext>
          </c:extLst>
        </c:ser>
        <c:ser>
          <c:idx val="3"/>
          <c:order val="3"/>
          <c:tx>
            <c:strRef>
              <c:f>'Plan de trabajo 2020'!$F$134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2020'!$F$135:$F$147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FF3-4440-A779-6F729521782F}"/>
            </c:ext>
          </c:extLst>
        </c:ser>
        <c:ser>
          <c:idx val="4"/>
          <c:order val="4"/>
          <c:tx>
            <c:strRef>
              <c:f>'Plan de trabajo 2020'!$G$134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2020'!$G$135:$G$147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7FF3-4440-A779-6F729521782F}"/>
            </c:ext>
          </c:extLst>
        </c:ser>
        <c:ser>
          <c:idx val="5"/>
          <c:order val="5"/>
          <c:tx>
            <c:strRef>
              <c:f>'Plan de trabajo 2020'!$H$134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2020'!$H$135:$H$147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7FF3-4440-A779-6F729521782F}"/>
            </c:ext>
          </c:extLst>
        </c:ser>
        <c:ser>
          <c:idx val="6"/>
          <c:order val="6"/>
          <c:tx>
            <c:strRef>
              <c:f>'Plan de trabajo 2020'!$I$134</c:f>
              <c:strCache>
                <c:ptCount val="1"/>
              </c:strCache>
            </c:strRef>
          </c:tx>
          <c:invertIfNegative val="0"/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2020'!$I$135:$I$147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7FF3-4440-A779-6F729521782F}"/>
            </c:ext>
          </c:extLst>
        </c:ser>
        <c:ser>
          <c:idx val="7"/>
          <c:order val="7"/>
          <c:tx>
            <c:strRef>
              <c:f>'Plan de trabajo 2020'!$J$134</c:f>
              <c:strCache>
                <c:ptCount val="1"/>
                <c:pt idx="0">
                  <c:v>Acciones ejecutadas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'Plan de trabajo 2020'!$A$135:$B$147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'Plan de trabajo 2020'!$J$135:$J$147</c:f>
              <c:numCache>
                <c:formatCode>General</c:formatCode>
                <c:ptCount val="13"/>
                <c:pt idx="0">
                  <c:v>5</c:v>
                </c:pt>
                <c:pt idx="1">
                  <c:v>12</c:v>
                </c:pt>
                <c:pt idx="2">
                  <c:v>20</c:v>
                </c:pt>
                <c:pt idx="3">
                  <c:v>24</c:v>
                </c:pt>
                <c:pt idx="4">
                  <c:v>26</c:v>
                </c:pt>
                <c:pt idx="5">
                  <c:v>21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16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F3-4440-A779-6F729521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19968"/>
        <c:axId val="1"/>
      </c:barChart>
      <c:catAx>
        <c:axId val="8458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81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08330440500396"/>
          <c:y val="0.36268688055784071"/>
          <c:w val="0.9923026031822999"/>
          <c:h val="0.6268661417322835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FFFFFF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'Reprogramacion actividades'!$C$39</c:f>
              <c:strCache>
                <c:ptCount val="1"/>
                <c:pt idx="0">
                  <c:v>Acciones programadas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actividades'!$C$40:$C$52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7-449B-BEC4-3EC1E4AF62C5}"/>
            </c:ext>
          </c:extLst>
        </c:ser>
        <c:ser>
          <c:idx val="1"/>
          <c:order val="1"/>
          <c:tx>
            <c:strRef>
              <c:f>'Reprogramacion actividades'!$D$39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actividades'!$D$40:$D$52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527-449B-BEC4-3EC1E4AF62C5}"/>
            </c:ext>
          </c:extLst>
        </c:ser>
        <c:ser>
          <c:idx val="2"/>
          <c:order val="2"/>
          <c:tx>
            <c:strRef>
              <c:f>'Reprogramacion actividades'!$E$39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actividades'!$E$40:$E$52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1527-449B-BEC4-3EC1E4AF62C5}"/>
            </c:ext>
          </c:extLst>
        </c:ser>
        <c:ser>
          <c:idx val="3"/>
          <c:order val="3"/>
          <c:tx>
            <c:strRef>
              <c:f>'Reprogramacion actividades'!$F$39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actividades'!$F$40:$F$52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1527-449B-BEC4-3EC1E4AF62C5}"/>
            </c:ext>
          </c:extLst>
        </c:ser>
        <c:ser>
          <c:idx val="4"/>
          <c:order val="4"/>
          <c:tx>
            <c:strRef>
              <c:f>'Reprogramacion actividades'!$G$39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actividades'!$G$40:$G$52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1527-449B-BEC4-3EC1E4AF62C5}"/>
            </c:ext>
          </c:extLst>
        </c:ser>
        <c:ser>
          <c:idx val="5"/>
          <c:order val="5"/>
          <c:tx>
            <c:strRef>
              <c:f>'Reprogramacion actividades'!$H$39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actividades'!$H$40:$H$52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1527-449B-BEC4-3EC1E4AF62C5}"/>
            </c:ext>
          </c:extLst>
        </c:ser>
        <c:ser>
          <c:idx val="6"/>
          <c:order val="6"/>
          <c:tx>
            <c:strRef>
              <c:f>'Reprogramacion actividades'!$I$39</c:f>
              <c:strCache>
                <c:ptCount val="1"/>
              </c:strCache>
            </c:strRef>
          </c:tx>
          <c:invertIfNegative val="0"/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actividades'!$I$40:$I$52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1527-449B-BEC4-3EC1E4AF62C5}"/>
            </c:ext>
          </c:extLst>
        </c:ser>
        <c:ser>
          <c:idx val="7"/>
          <c:order val="7"/>
          <c:tx>
            <c:strRef>
              <c:f>'Reprogramacion actividades'!$J$39</c:f>
              <c:strCache>
                <c:ptCount val="1"/>
                <c:pt idx="0">
                  <c:v>Acciones ejecutadas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'Reprogramacion actividades'!$A$40:$B$52</c:f>
              <c:multiLvlStrCache>
                <c:ptCount val="13"/>
                <c:lvl/>
                <c:lvl>
                  <c:pt idx="0">
                    <c:v> Diciembre 2018</c:v>
                  </c:pt>
                  <c:pt idx="1">
                    <c:v>Enero 2019</c:v>
                  </c:pt>
                  <c:pt idx="2">
                    <c:v>Febrero 2019</c:v>
                  </c:pt>
                  <c:pt idx="3">
                    <c:v>Marzo 2019</c:v>
                  </c:pt>
                  <c:pt idx="4">
                    <c:v> Abril 2019</c:v>
                  </c:pt>
                  <c:pt idx="5">
                    <c:v> Mayo 2019</c:v>
                  </c:pt>
                  <c:pt idx="6">
                    <c:v> Junio 2019</c:v>
                  </c:pt>
                  <c:pt idx="7">
                    <c:v> Julio 2019</c:v>
                  </c:pt>
                  <c:pt idx="8">
                    <c:v> Agosto 2019</c:v>
                  </c:pt>
                  <c:pt idx="9">
                    <c:v> Septiembre 2019</c:v>
                  </c:pt>
                  <c:pt idx="10">
                    <c:v> Octubre 2019</c:v>
                  </c:pt>
                  <c:pt idx="11">
                    <c:v> Noviembre 2019</c:v>
                  </c:pt>
                  <c:pt idx="12">
                    <c:v> Diciembre 2019</c:v>
                  </c:pt>
                </c:lvl>
              </c:multiLvlStrCache>
            </c:multiLvlStrRef>
          </c:cat>
          <c:val>
            <c:numRef>
              <c:f>'Reprogramacion actividades'!$J$40:$J$52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7-449B-BEC4-3EC1E4AF6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04608"/>
        <c:axId val="1"/>
      </c:barChart>
      <c:catAx>
        <c:axId val="8457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570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08330440500396"/>
          <c:y val="0.36268688055784071"/>
          <c:w val="0.9923026031822999"/>
          <c:h val="0.6268661417322835"/>
        </c:manualLayout>
      </c:layout>
      <c:overlay val="0"/>
      <c:txPr>
        <a:bodyPr/>
        <a:lstStyle/>
        <a:p>
          <a:pPr>
            <a:defRPr sz="775" b="1" i="0" u="none" strike="noStrike" baseline="0">
              <a:solidFill>
                <a:srgbClr val="FFFFFF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7</xdr:row>
      <xdr:rowOff>0</xdr:rowOff>
    </xdr:from>
    <xdr:to>
      <xdr:col>38</xdr:col>
      <xdr:colOff>104775</xdr:colOff>
      <xdr:row>8</xdr:row>
      <xdr:rowOff>38100</xdr:rowOff>
    </xdr:to>
    <xdr:sp macro="" textlink="">
      <xdr:nvSpPr>
        <xdr:cNvPr id="1302331" name="Text Box 45">
          <a:extLst>
            <a:ext uri="{FF2B5EF4-FFF2-40B4-BE49-F238E27FC236}">
              <a16:creationId xmlns:a16="http://schemas.microsoft.com/office/drawing/2014/main" id="{6D7F75A1-1D57-6319-3DC4-54ADC7C05AB4}"/>
            </a:ext>
          </a:extLst>
        </xdr:cNvPr>
        <xdr:cNvSpPr txBox="1">
          <a:spLocks noChangeArrowheads="1"/>
        </xdr:cNvSpPr>
      </xdr:nvSpPr>
      <xdr:spPr bwMode="auto">
        <a:xfrm>
          <a:off x="10267950" y="14287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0</xdr:row>
      <xdr:rowOff>0</xdr:rowOff>
    </xdr:from>
    <xdr:to>
      <xdr:col>36</xdr:col>
      <xdr:colOff>95250</xdr:colOff>
      <xdr:row>2</xdr:row>
      <xdr:rowOff>219075</xdr:rowOff>
    </xdr:to>
    <xdr:pic>
      <xdr:nvPicPr>
        <xdr:cNvPr id="1302332" name="Picture 1" descr="LogoTIPO">
          <a:extLst>
            <a:ext uri="{FF2B5EF4-FFF2-40B4-BE49-F238E27FC236}">
              <a16:creationId xmlns:a16="http://schemas.microsoft.com/office/drawing/2014/main" id="{68864C56-0377-9881-9D21-BE344440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0"/>
          <a:ext cx="771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0</xdr:colOff>
      <xdr:row>2</xdr:row>
      <xdr:rowOff>190500</xdr:rowOff>
    </xdr:to>
    <xdr:pic>
      <xdr:nvPicPr>
        <xdr:cNvPr id="1302333" name="Picture 897" descr="Logo Oficial">
          <a:extLst>
            <a:ext uri="{FF2B5EF4-FFF2-40B4-BE49-F238E27FC236}">
              <a16:creationId xmlns:a16="http://schemas.microsoft.com/office/drawing/2014/main" id="{4CA601E3-6F61-EA4C-0F37-4B1B2DAD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132</xdr:row>
      <xdr:rowOff>161925</xdr:rowOff>
    </xdr:from>
    <xdr:to>
      <xdr:col>42</xdr:col>
      <xdr:colOff>428625</xdr:colOff>
      <xdr:row>164</xdr:row>
      <xdr:rowOff>66675</xdr:rowOff>
    </xdr:to>
    <xdr:graphicFrame macro="">
      <xdr:nvGraphicFramePr>
        <xdr:cNvPr id="1405633" name="1 Gráfico">
          <a:extLst>
            <a:ext uri="{FF2B5EF4-FFF2-40B4-BE49-F238E27FC236}">
              <a16:creationId xmlns:a16="http://schemas.microsoft.com/office/drawing/2014/main" id="{8BE46517-289F-7C9D-C6C0-F80B438CF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43</xdr:col>
      <xdr:colOff>0</xdr:colOff>
      <xdr:row>132</xdr:row>
      <xdr:rowOff>0</xdr:rowOff>
    </xdr:from>
    <xdr:to>
      <xdr:col>43</xdr:col>
      <xdr:colOff>104775</xdr:colOff>
      <xdr:row>133</xdr:row>
      <xdr:rowOff>9525</xdr:rowOff>
    </xdr:to>
    <xdr:sp macro="" textlink="">
      <xdr:nvSpPr>
        <xdr:cNvPr id="1405634" name="Text Box 45">
          <a:extLst>
            <a:ext uri="{FF2B5EF4-FFF2-40B4-BE49-F238E27FC236}">
              <a16:creationId xmlns:a16="http://schemas.microsoft.com/office/drawing/2014/main" id="{9E0B8470-4288-6CAA-1D7E-4767C9FFE571}"/>
            </a:ext>
          </a:extLst>
        </xdr:cNvPr>
        <xdr:cNvSpPr txBox="1">
          <a:spLocks noChangeArrowheads="1"/>
        </xdr:cNvSpPr>
      </xdr:nvSpPr>
      <xdr:spPr bwMode="auto">
        <a:xfrm>
          <a:off x="23936325" y="929830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132</xdr:row>
      <xdr:rowOff>0</xdr:rowOff>
    </xdr:from>
    <xdr:to>
      <xdr:col>43</xdr:col>
      <xdr:colOff>104775</xdr:colOff>
      <xdr:row>133</xdr:row>
      <xdr:rowOff>66675</xdr:rowOff>
    </xdr:to>
    <xdr:sp macro="" textlink="">
      <xdr:nvSpPr>
        <xdr:cNvPr id="1405635" name="Text Box 45">
          <a:extLst>
            <a:ext uri="{FF2B5EF4-FFF2-40B4-BE49-F238E27FC236}">
              <a16:creationId xmlns:a16="http://schemas.microsoft.com/office/drawing/2014/main" id="{C9B7688F-F960-F583-1466-03DA2A32FFC1}"/>
            </a:ext>
          </a:extLst>
        </xdr:cNvPr>
        <xdr:cNvSpPr txBox="1">
          <a:spLocks noChangeArrowheads="1"/>
        </xdr:cNvSpPr>
      </xdr:nvSpPr>
      <xdr:spPr bwMode="auto">
        <a:xfrm>
          <a:off x="23936325" y="929830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0</xdr:row>
      <xdr:rowOff>57150</xdr:rowOff>
    </xdr:from>
    <xdr:to>
      <xdr:col>0</xdr:col>
      <xdr:colOff>1133475</xdr:colOff>
      <xdr:row>3</xdr:row>
      <xdr:rowOff>247650</xdr:rowOff>
    </xdr:to>
    <xdr:pic>
      <xdr:nvPicPr>
        <xdr:cNvPr id="1405636" name="Picture 1">
          <a:extLst>
            <a:ext uri="{FF2B5EF4-FFF2-40B4-BE49-F238E27FC236}">
              <a16:creationId xmlns:a16="http://schemas.microsoft.com/office/drawing/2014/main" id="{518511F7-CC08-9A90-615E-760CC2A0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8953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37</xdr:row>
      <xdr:rowOff>161925</xdr:rowOff>
    </xdr:from>
    <xdr:to>
      <xdr:col>42</xdr:col>
      <xdr:colOff>428625</xdr:colOff>
      <xdr:row>69</xdr:row>
      <xdr:rowOff>66675</xdr:rowOff>
    </xdr:to>
    <xdr:graphicFrame macro="">
      <xdr:nvGraphicFramePr>
        <xdr:cNvPr id="1565777" name="1 Gráfico">
          <a:extLst>
            <a:ext uri="{FF2B5EF4-FFF2-40B4-BE49-F238E27FC236}">
              <a16:creationId xmlns:a16="http://schemas.microsoft.com/office/drawing/2014/main" id="{20EC3995-05C2-A140-47A0-1212A72B2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43</xdr:col>
      <xdr:colOff>0</xdr:colOff>
      <xdr:row>37</xdr:row>
      <xdr:rowOff>0</xdr:rowOff>
    </xdr:from>
    <xdr:to>
      <xdr:col>43</xdr:col>
      <xdr:colOff>104775</xdr:colOff>
      <xdr:row>38</xdr:row>
      <xdr:rowOff>9525</xdr:rowOff>
    </xdr:to>
    <xdr:sp macro="" textlink="">
      <xdr:nvSpPr>
        <xdr:cNvPr id="1565778" name="Text Box 45">
          <a:extLst>
            <a:ext uri="{FF2B5EF4-FFF2-40B4-BE49-F238E27FC236}">
              <a16:creationId xmlns:a16="http://schemas.microsoft.com/office/drawing/2014/main" id="{FA46A7BD-FA1C-36D5-B38F-A6E93C1BDFB5}"/>
            </a:ext>
          </a:extLst>
        </xdr:cNvPr>
        <xdr:cNvSpPr txBox="1">
          <a:spLocks noChangeArrowheads="1"/>
        </xdr:cNvSpPr>
      </xdr:nvSpPr>
      <xdr:spPr bwMode="auto">
        <a:xfrm>
          <a:off x="23936325" y="277082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37</xdr:row>
      <xdr:rowOff>0</xdr:rowOff>
    </xdr:from>
    <xdr:to>
      <xdr:col>43</xdr:col>
      <xdr:colOff>104775</xdr:colOff>
      <xdr:row>38</xdr:row>
      <xdr:rowOff>66675</xdr:rowOff>
    </xdr:to>
    <xdr:sp macro="" textlink="">
      <xdr:nvSpPr>
        <xdr:cNvPr id="1565779" name="Text Box 45">
          <a:extLst>
            <a:ext uri="{FF2B5EF4-FFF2-40B4-BE49-F238E27FC236}">
              <a16:creationId xmlns:a16="http://schemas.microsoft.com/office/drawing/2014/main" id="{CEF0A857-4AD1-D6A5-2BCD-BD2A4F364521}"/>
            </a:ext>
          </a:extLst>
        </xdr:cNvPr>
        <xdr:cNvSpPr txBox="1">
          <a:spLocks noChangeArrowheads="1"/>
        </xdr:cNvSpPr>
      </xdr:nvSpPr>
      <xdr:spPr bwMode="auto">
        <a:xfrm>
          <a:off x="23936325" y="277082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0</xdr:row>
      <xdr:rowOff>57150</xdr:rowOff>
    </xdr:from>
    <xdr:to>
      <xdr:col>0</xdr:col>
      <xdr:colOff>1133475</xdr:colOff>
      <xdr:row>3</xdr:row>
      <xdr:rowOff>247650</xdr:rowOff>
    </xdr:to>
    <xdr:pic>
      <xdr:nvPicPr>
        <xdr:cNvPr id="1565780" name="Picture 1">
          <a:extLst>
            <a:ext uri="{FF2B5EF4-FFF2-40B4-BE49-F238E27FC236}">
              <a16:creationId xmlns:a16="http://schemas.microsoft.com/office/drawing/2014/main" id="{26B856EF-6BBA-18EB-FC80-A927EB03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8953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2"/>
  <sheetViews>
    <sheetView showGridLines="0" topLeftCell="A4" zoomScale="101" zoomScaleNormal="101" workbookViewId="0">
      <pane xSplit="10" ySplit="6" topLeftCell="K62" activePane="bottomRight" state="frozen"/>
      <selection pane="bottomRight" activeCell="B80" sqref="B80:J80"/>
      <selection pane="bottomLeft" activeCell="A10" sqref="A10"/>
      <selection pane="topRight" activeCell="K4" sqref="K4"/>
    </sheetView>
  </sheetViews>
  <sheetFormatPr defaultRowHeight="12.75"/>
  <cols>
    <col min="1" max="1" width="16.85546875" customWidth="1"/>
    <col min="2" max="5" width="2" style="2" customWidth="1"/>
    <col min="6" max="9" width="2.7109375" style="2" customWidth="1"/>
    <col min="10" max="10" width="42.28515625" style="2" customWidth="1"/>
    <col min="11" max="38" width="2.7109375" style="1" customWidth="1"/>
    <col min="39" max="39" width="3.7109375" customWidth="1"/>
    <col min="40" max="40" width="11" customWidth="1"/>
    <col min="41" max="41" width="4.42578125" customWidth="1"/>
    <col min="42" max="256" width="11.42578125" customWidth="1"/>
  </cols>
  <sheetData>
    <row r="1" spans="1:41" ht="19.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7" t="s">
        <v>1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9"/>
      <c r="AF1" s="292"/>
      <c r="AG1" s="293"/>
      <c r="AH1" s="293"/>
      <c r="AI1" s="293"/>
      <c r="AJ1" s="293"/>
      <c r="AK1" s="293"/>
      <c r="AL1" s="294"/>
    </row>
    <row r="2" spans="1:41" ht="18.75" customHeight="1">
      <c r="A2" s="276"/>
      <c r="B2" s="276"/>
      <c r="C2" s="276"/>
      <c r="D2" s="276"/>
      <c r="E2" s="276"/>
      <c r="F2" s="276"/>
      <c r="G2" s="276"/>
      <c r="H2" s="276"/>
      <c r="I2" s="276"/>
      <c r="J2" s="277" t="s">
        <v>2</v>
      </c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9"/>
      <c r="AF2" s="295"/>
      <c r="AG2" s="296"/>
      <c r="AH2" s="296"/>
      <c r="AI2" s="296"/>
      <c r="AJ2" s="296"/>
      <c r="AK2" s="296"/>
      <c r="AL2" s="297"/>
    </row>
    <row r="3" spans="1:41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7" t="s">
        <v>3</v>
      </c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  <c r="AF3" s="298"/>
      <c r="AG3" s="299"/>
      <c r="AH3" s="299"/>
      <c r="AI3" s="299"/>
      <c r="AJ3" s="299"/>
      <c r="AK3" s="299"/>
      <c r="AL3" s="300"/>
    </row>
    <row r="4" spans="1:4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41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41" ht="15.75" customHeight="1" thickBot="1">
      <c r="W6" s="1" t="s">
        <v>4</v>
      </c>
    </row>
    <row r="7" spans="1:41" ht="13.5" customHeight="1" thickBot="1">
      <c r="A7" s="286" t="s">
        <v>5</v>
      </c>
      <c r="B7" s="286" t="s">
        <v>6</v>
      </c>
      <c r="C7" s="287"/>
      <c r="D7" s="287"/>
      <c r="E7" s="287"/>
      <c r="F7" s="287"/>
      <c r="G7" s="287"/>
      <c r="H7" s="287"/>
      <c r="I7" s="287"/>
      <c r="J7" s="288"/>
      <c r="K7" s="283" t="s">
        <v>7</v>
      </c>
      <c r="L7" s="284"/>
      <c r="M7" s="284"/>
      <c r="N7" s="285"/>
      <c r="O7" s="283" t="s">
        <v>8</v>
      </c>
      <c r="P7" s="284"/>
      <c r="Q7" s="284"/>
      <c r="R7" s="285"/>
      <c r="S7" s="283" t="s">
        <v>9</v>
      </c>
      <c r="T7" s="284"/>
      <c r="U7" s="284"/>
      <c r="V7" s="285"/>
      <c r="W7" s="283" t="s">
        <v>10</v>
      </c>
      <c r="X7" s="284"/>
      <c r="Y7" s="284"/>
      <c r="Z7" s="285"/>
      <c r="AA7" s="283" t="s">
        <v>11</v>
      </c>
      <c r="AB7" s="284"/>
      <c r="AC7" s="284"/>
      <c r="AD7" s="285"/>
      <c r="AE7" s="283" t="s">
        <v>12</v>
      </c>
      <c r="AF7" s="284"/>
      <c r="AG7" s="284"/>
      <c r="AH7" s="285"/>
      <c r="AI7" s="333" t="s">
        <v>13</v>
      </c>
      <c r="AJ7" s="334"/>
      <c r="AK7" s="334"/>
      <c r="AL7" s="335"/>
      <c r="AN7" s="13" t="s">
        <v>14</v>
      </c>
      <c r="AO7" s="3"/>
    </row>
    <row r="8" spans="1:41" ht="13.5" thickBot="1">
      <c r="A8" s="330"/>
      <c r="B8" s="289"/>
      <c r="C8" s="290"/>
      <c r="D8" s="290"/>
      <c r="E8" s="290"/>
      <c r="F8" s="290"/>
      <c r="G8" s="290"/>
      <c r="H8" s="290"/>
      <c r="I8" s="290"/>
      <c r="J8" s="291"/>
      <c r="K8" s="14">
        <v>1</v>
      </c>
      <c r="L8" s="15">
        <v>2</v>
      </c>
      <c r="M8" s="15">
        <v>3</v>
      </c>
      <c r="N8" s="16">
        <v>4</v>
      </c>
      <c r="O8" s="17">
        <v>1</v>
      </c>
      <c r="P8" s="15">
        <v>2</v>
      </c>
      <c r="Q8" s="15">
        <v>3</v>
      </c>
      <c r="R8" s="16">
        <v>4</v>
      </c>
      <c r="S8" s="17">
        <v>1</v>
      </c>
      <c r="T8" s="15">
        <v>2</v>
      </c>
      <c r="U8" s="15">
        <v>3</v>
      </c>
      <c r="V8" s="16">
        <v>4</v>
      </c>
      <c r="W8" s="17">
        <v>1</v>
      </c>
      <c r="X8" s="15">
        <v>2</v>
      </c>
      <c r="Y8" s="15">
        <v>3</v>
      </c>
      <c r="Z8" s="16">
        <v>4</v>
      </c>
      <c r="AA8" s="14">
        <v>1</v>
      </c>
      <c r="AB8" s="15">
        <v>2</v>
      </c>
      <c r="AC8" s="15">
        <v>3</v>
      </c>
      <c r="AD8" s="16">
        <v>4</v>
      </c>
      <c r="AE8" s="17">
        <v>1</v>
      </c>
      <c r="AF8" s="15">
        <v>2</v>
      </c>
      <c r="AG8" s="15">
        <v>3</v>
      </c>
      <c r="AH8" s="16">
        <v>4</v>
      </c>
      <c r="AI8" s="17">
        <v>1</v>
      </c>
      <c r="AJ8" s="15">
        <v>2</v>
      </c>
      <c r="AK8" s="15">
        <v>3</v>
      </c>
      <c r="AL8" s="16">
        <v>4</v>
      </c>
      <c r="AN8" s="13" t="s">
        <v>15</v>
      </c>
      <c r="AO8" s="4"/>
    </row>
    <row r="9" spans="1:41" ht="19.5" customHeight="1" thickBot="1">
      <c r="A9" s="304" t="s">
        <v>16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6"/>
      <c r="AN9" s="13" t="s">
        <v>17</v>
      </c>
      <c r="AO9" s="5"/>
    </row>
    <row r="10" spans="1:41" ht="18" customHeight="1">
      <c r="A10" s="280" t="s">
        <v>18</v>
      </c>
      <c r="B10" s="274" t="s">
        <v>19</v>
      </c>
      <c r="C10" s="274"/>
      <c r="D10" s="274"/>
      <c r="E10" s="274"/>
      <c r="F10" s="274"/>
      <c r="G10" s="274"/>
      <c r="H10" s="274"/>
      <c r="I10" s="274"/>
      <c r="J10" s="275"/>
      <c r="K10" s="572"/>
      <c r="L10" s="573"/>
      <c r="M10" s="573"/>
      <c r="N10" s="574"/>
      <c r="O10" s="575"/>
      <c r="P10" s="573"/>
      <c r="Q10" s="573"/>
      <c r="R10" s="8"/>
      <c r="S10" s="572"/>
      <c r="T10" s="573"/>
      <c r="U10" s="573"/>
      <c r="V10" s="8"/>
      <c r="W10" s="576"/>
      <c r="X10" s="577"/>
      <c r="Y10" s="577"/>
      <c r="Z10" s="578"/>
      <c r="AA10" s="579"/>
      <c r="AB10" s="573"/>
      <c r="AC10" s="573"/>
      <c r="AD10" s="8"/>
      <c r="AE10" s="576"/>
      <c r="AF10" s="577"/>
      <c r="AG10" s="577"/>
      <c r="AH10" s="578"/>
      <c r="AI10" s="576"/>
      <c r="AJ10" s="577"/>
      <c r="AK10" s="577"/>
      <c r="AL10" s="578"/>
      <c r="AN10" s="13"/>
      <c r="AO10" s="2"/>
    </row>
    <row r="11" spans="1:41" ht="24" customHeight="1">
      <c r="A11" s="281"/>
      <c r="B11" s="274" t="s">
        <v>20</v>
      </c>
      <c r="C11" s="274"/>
      <c r="D11" s="274"/>
      <c r="E11" s="274"/>
      <c r="F11" s="274"/>
      <c r="G11" s="274"/>
      <c r="H11" s="274"/>
      <c r="I11" s="274"/>
      <c r="J11" s="275"/>
      <c r="K11" s="572"/>
      <c r="L11" s="573"/>
      <c r="M11" s="573"/>
      <c r="N11" s="8"/>
      <c r="O11" s="575"/>
      <c r="P11" s="573"/>
      <c r="Q11" s="573"/>
      <c r="R11" s="8"/>
      <c r="S11" s="572"/>
      <c r="T11" s="573"/>
      <c r="U11" s="573"/>
      <c r="V11" s="8"/>
      <c r="W11" s="572"/>
      <c r="X11" s="573"/>
      <c r="Y11" s="573"/>
      <c r="Z11" s="8"/>
      <c r="AA11" s="579"/>
      <c r="AB11" s="573"/>
      <c r="AC11" s="573"/>
      <c r="AD11" s="8"/>
      <c r="AE11" s="572"/>
      <c r="AF11" s="573"/>
      <c r="AG11" s="573"/>
      <c r="AH11" s="8"/>
      <c r="AI11" s="572"/>
      <c r="AJ11" s="573"/>
      <c r="AK11" s="573"/>
      <c r="AL11" s="8"/>
    </row>
    <row r="12" spans="1:41" ht="17.25" customHeight="1">
      <c r="A12" s="281"/>
      <c r="B12" s="274" t="s">
        <v>21</v>
      </c>
      <c r="C12" s="274"/>
      <c r="D12" s="274"/>
      <c r="E12" s="274"/>
      <c r="F12" s="274"/>
      <c r="G12" s="274"/>
      <c r="H12" s="274"/>
      <c r="I12" s="274"/>
      <c r="J12" s="275"/>
      <c r="K12" s="572"/>
      <c r="L12" s="573"/>
      <c r="M12" s="573"/>
      <c r="N12" s="8"/>
      <c r="O12" s="572"/>
      <c r="P12" s="573"/>
      <c r="Q12" s="573"/>
      <c r="R12" s="574"/>
      <c r="S12" s="575"/>
      <c r="T12" s="580"/>
      <c r="U12" s="580"/>
      <c r="V12" s="8"/>
      <c r="W12" s="572"/>
      <c r="X12" s="573"/>
      <c r="Y12" s="573"/>
      <c r="Z12" s="8"/>
      <c r="AA12" s="579"/>
      <c r="AB12" s="573"/>
      <c r="AC12" s="573"/>
      <c r="AD12" s="8"/>
      <c r="AE12" s="572"/>
      <c r="AF12" s="573"/>
      <c r="AG12" s="573"/>
      <c r="AH12" s="8"/>
      <c r="AI12" s="572"/>
      <c r="AJ12" s="573"/>
      <c r="AK12" s="573"/>
      <c r="AL12" s="8"/>
    </row>
    <row r="13" spans="1:41" ht="24.75" customHeight="1">
      <c r="A13" s="281"/>
      <c r="B13" s="274" t="s">
        <v>22</v>
      </c>
      <c r="C13" s="274"/>
      <c r="D13" s="274"/>
      <c r="E13" s="274"/>
      <c r="F13" s="274"/>
      <c r="G13" s="274"/>
      <c r="H13" s="274"/>
      <c r="I13" s="274"/>
      <c r="J13" s="275"/>
      <c r="K13" s="572"/>
      <c r="L13" s="573"/>
      <c r="M13" s="573"/>
      <c r="N13" s="8"/>
      <c r="O13" s="572"/>
      <c r="P13" s="573"/>
      <c r="Q13" s="573"/>
      <c r="R13" s="8"/>
      <c r="S13" s="572"/>
      <c r="T13" s="573"/>
      <c r="U13" s="573"/>
      <c r="V13" s="8"/>
      <c r="W13" s="572"/>
      <c r="X13" s="573"/>
      <c r="Y13" s="573"/>
      <c r="Z13" s="8"/>
      <c r="AA13" s="579"/>
      <c r="AB13" s="573"/>
      <c r="AC13" s="573"/>
      <c r="AD13" s="8"/>
      <c r="AE13" s="575"/>
      <c r="AF13" s="580"/>
      <c r="AG13" s="580"/>
      <c r="AH13" s="8"/>
      <c r="AI13" s="572"/>
      <c r="AJ13" s="573"/>
      <c r="AK13" s="573"/>
      <c r="AL13" s="8"/>
    </row>
    <row r="14" spans="1:41" ht="17.25" customHeight="1">
      <c r="A14" s="281"/>
      <c r="B14" s="274" t="s">
        <v>23</v>
      </c>
      <c r="C14" s="274"/>
      <c r="D14" s="274"/>
      <c r="E14" s="274"/>
      <c r="F14" s="274"/>
      <c r="G14" s="274"/>
      <c r="H14" s="274"/>
      <c r="I14" s="274"/>
      <c r="J14" s="275"/>
      <c r="K14" s="572"/>
      <c r="L14" s="573"/>
      <c r="M14" s="573"/>
      <c r="N14" s="8"/>
      <c r="O14" s="572"/>
      <c r="P14" s="573"/>
      <c r="Q14" s="573"/>
      <c r="R14" s="8"/>
      <c r="S14" s="572"/>
      <c r="T14" s="573"/>
      <c r="U14" s="573"/>
      <c r="V14" s="8"/>
      <c r="W14" s="19"/>
      <c r="X14" s="581"/>
      <c r="Y14" s="580"/>
      <c r="Z14" s="8"/>
      <c r="AA14" s="579"/>
      <c r="AB14" s="573"/>
      <c r="AC14" s="573"/>
      <c r="AD14" s="8"/>
      <c r="AE14" s="572"/>
      <c r="AF14" s="573"/>
      <c r="AG14" s="573"/>
      <c r="AH14" s="8"/>
      <c r="AI14" s="572"/>
      <c r="AJ14" s="573"/>
      <c r="AK14" s="573"/>
      <c r="AL14" s="8"/>
    </row>
    <row r="15" spans="1:41" ht="24.75" customHeight="1">
      <c r="A15" s="281"/>
      <c r="B15" s="274" t="s">
        <v>24</v>
      </c>
      <c r="C15" s="274"/>
      <c r="D15" s="274"/>
      <c r="E15" s="274"/>
      <c r="F15" s="274"/>
      <c r="G15" s="274"/>
      <c r="H15" s="274"/>
      <c r="I15" s="274"/>
      <c r="J15" s="275"/>
      <c r="K15" s="572"/>
      <c r="L15" s="573"/>
      <c r="M15" s="573"/>
      <c r="N15" s="8"/>
      <c r="O15" s="572"/>
      <c r="P15" s="573"/>
      <c r="Q15" s="573"/>
      <c r="R15" s="8"/>
      <c r="S15" s="572"/>
      <c r="T15" s="573"/>
      <c r="U15" s="573"/>
      <c r="V15" s="8"/>
      <c r="W15" s="572"/>
      <c r="X15" s="573"/>
      <c r="Y15" s="573"/>
      <c r="Z15" s="8"/>
      <c r="AA15" s="579"/>
      <c r="AB15" s="573"/>
      <c r="AC15" s="573"/>
      <c r="AD15" s="8"/>
      <c r="AE15" s="572"/>
      <c r="AF15" s="573"/>
      <c r="AG15" s="573"/>
      <c r="AH15" s="574"/>
      <c r="AI15" s="572"/>
      <c r="AJ15" s="573"/>
      <c r="AK15" s="573"/>
      <c r="AL15" s="8"/>
    </row>
    <row r="16" spans="1:41" ht="18" customHeight="1">
      <c r="A16" s="281"/>
      <c r="B16" s="274" t="s">
        <v>25</v>
      </c>
      <c r="C16" s="274"/>
      <c r="D16" s="274"/>
      <c r="E16" s="274"/>
      <c r="F16" s="274"/>
      <c r="G16" s="274"/>
      <c r="H16" s="274"/>
      <c r="I16" s="274"/>
      <c r="J16" s="275"/>
      <c r="K16" s="575"/>
      <c r="L16" s="580"/>
      <c r="M16" s="580"/>
      <c r="N16" s="574"/>
      <c r="O16" s="575"/>
      <c r="P16" s="580"/>
      <c r="Q16" s="580"/>
      <c r="R16" s="574"/>
      <c r="S16" s="575"/>
      <c r="T16" s="580"/>
      <c r="U16" s="580"/>
      <c r="V16" s="574"/>
      <c r="W16" s="575"/>
      <c r="X16" s="580"/>
      <c r="Y16" s="580"/>
      <c r="Z16" s="12"/>
      <c r="AA16" s="582"/>
      <c r="AB16" s="580"/>
      <c r="AC16" s="580"/>
      <c r="AD16" s="574"/>
      <c r="AE16" s="575"/>
      <c r="AF16" s="580"/>
      <c r="AG16" s="580"/>
      <c r="AH16" s="574"/>
      <c r="AI16" s="575"/>
      <c r="AJ16" s="580"/>
      <c r="AK16" s="580"/>
      <c r="AL16" s="574"/>
    </row>
    <row r="17" spans="1:38" ht="18" customHeight="1">
      <c r="A17" s="281"/>
      <c r="B17" s="273" t="s">
        <v>26</v>
      </c>
      <c r="C17" s="274"/>
      <c r="D17" s="274"/>
      <c r="E17" s="274"/>
      <c r="F17" s="274"/>
      <c r="G17" s="274"/>
      <c r="H17" s="274"/>
      <c r="I17" s="274"/>
      <c r="J17" s="275"/>
      <c r="K17" s="583"/>
      <c r="L17" s="584"/>
      <c r="M17" s="584"/>
      <c r="N17" s="585"/>
      <c r="O17" s="583"/>
      <c r="P17" s="584"/>
      <c r="Q17" s="584"/>
      <c r="R17" s="585"/>
      <c r="S17" s="583"/>
      <c r="T17" s="584"/>
      <c r="U17" s="584"/>
      <c r="V17" s="585"/>
      <c r="W17" s="583"/>
      <c r="X17" s="584"/>
      <c r="Y17" s="584"/>
      <c r="Z17" s="18"/>
      <c r="AA17" s="586"/>
      <c r="AB17" s="584"/>
      <c r="AC17" s="584"/>
      <c r="AD17" s="585"/>
      <c r="AE17" s="583"/>
      <c r="AF17" s="584"/>
      <c r="AG17" s="584"/>
      <c r="AH17" s="585"/>
      <c r="AI17" s="583"/>
      <c r="AJ17" s="584"/>
      <c r="AK17" s="584"/>
      <c r="AL17" s="585"/>
    </row>
    <row r="18" spans="1:38" ht="18" customHeight="1">
      <c r="A18" s="281"/>
      <c r="B18" s="273" t="s">
        <v>27</v>
      </c>
      <c r="C18" s="274"/>
      <c r="D18" s="274"/>
      <c r="E18" s="274"/>
      <c r="F18" s="274"/>
      <c r="G18" s="274"/>
      <c r="H18" s="274"/>
      <c r="I18" s="274"/>
      <c r="J18" s="275"/>
      <c r="K18" s="587"/>
      <c r="L18" s="588"/>
      <c r="M18" s="588"/>
      <c r="N18" s="589"/>
      <c r="O18" s="587"/>
      <c r="P18" s="588"/>
      <c r="Q18" s="588"/>
      <c r="R18" s="580"/>
      <c r="S18" s="587"/>
      <c r="T18" s="588"/>
      <c r="U18" s="588"/>
      <c r="V18" s="584"/>
      <c r="W18" s="587"/>
      <c r="X18" s="588"/>
      <c r="Y18" s="588"/>
      <c r="Z18" s="585"/>
      <c r="AA18" s="590"/>
      <c r="AB18" s="588"/>
      <c r="AC18" s="588"/>
      <c r="AD18" s="589"/>
      <c r="AE18" s="587"/>
      <c r="AF18" s="588"/>
      <c r="AG18" s="588"/>
      <c r="AH18" s="585"/>
      <c r="AI18" s="587"/>
      <c r="AJ18" s="588"/>
      <c r="AK18" s="588"/>
      <c r="AL18" s="585"/>
    </row>
    <row r="19" spans="1:38" ht="18" customHeight="1" thickBot="1">
      <c r="A19" s="282"/>
      <c r="B19" s="310" t="s">
        <v>28</v>
      </c>
      <c r="C19" s="311"/>
      <c r="D19" s="311"/>
      <c r="E19" s="311"/>
      <c r="F19" s="311"/>
      <c r="G19" s="311"/>
      <c r="H19" s="311"/>
      <c r="I19" s="311"/>
      <c r="J19" s="312"/>
      <c r="K19" s="591"/>
      <c r="L19" s="7"/>
      <c r="M19" s="7"/>
      <c r="N19" s="592"/>
      <c r="O19" s="591"/>
      <c r="P19" s="7"/>
      <c r="Q19" s="7"/>
      <c r="R19" s="593"/>
      <c r="S19" s="591"/>
      <c r="T19" s="7"/>
      <c r="U19" s="7"/>
      <c r="V19" s="593"/>
      <c r="W19" s="591"/>
      <c r="X19" s="7"/>
      <c r="Y19" s="7"/>
      <c r="Z19" s="593"/>
      <c r="AA19" s="594"/>
      <c r="AB19" s="7"/>
      <c r="AC19" s="7"/>
      <c r="AD19" s="593"/>
      <c r="AE19" s="591"/>
      <c r="AF19" s="7"/>
      <c r="AG19" s="7"/>
      <c r="AH19" s="593"/>
      <c r="AI19" s="591"/>
      <c r="AJ19" s="7"/>
      <c r="AK19" s="7"/>
      <c r="AL19" s="593"/>
    </row>
    <row r="20" spans="1:38" ht="17.25" customHeight="1">
      <c r="A20" s="280" t="s">
        <v>29</v>
      </c>
      <c r="B20" s="307" t="s">
        <v>30</v>
      </c>
      <c r="C20" s="308"/>
      <c r="D20" s="308"/>
      <c r="E20" s="308"/>
      <c r="F20" s="308"/>
      <c r="G20" s="308"/>
      <c r="H20" s="308"/>
      <c r="I20" s="308"/>
      <c r="J20" s="309"/>
      <c r="K20" s="595"/>
      <c r="L20" s="577"/>
      <c r="M20" s="577"/>
      <c r="N20" s="578"/>
      <c r="O20" s="596"/>
      <c r="P20" s="577"/>
      <c r="Q20" s="577"/>
      <c r="R20" s="578"/>
      <c r="S20" s="596"/>
      <c r="T20" s="577"/>
      <c r="U20" s="577"/>
      <c r="V20" s="578"/>
      <c r="W20" s="596"/>
      <c r="X20" s="577"/>
      <c r="Y20" s="577"/>
      <c r="Z20" s="578"/>
      <c r="AA20" s="597"/>
      <c r="AB20" s="577"/>
      <c r="AC20" s="577"/>
      <c r="AD20" s="578"/>
      <c r="AE20" s="598"/>
      <c r="AF20" s="599"/>
      <c r="AG20" s="599"/>
      <c r="AH20" s="600"/>
      <c r="AI20" s="596"/>
      <c r="AJ20" s="577"/>
      <c r="AK20" s="577"/>
      <c r="AL20" s="578"/>
    </row>
    <row r="21" spans="1:38" ht="15.75" customHeight="1">
      <c r="A21" s="281"/>
      <c r="B21" s="301" t="s">
        <v>31</v>
      </c>
      <c r="C21" s="302"/>
      <c r="D21" s="302"/>
      <c r="E21" s="302"/>
      <c r="F21" s="302"/>
      <c r="G21" s="302"/>
      <c r="H21" s="302"/>
      <c r="I21" s="302"/>
      <c r="J21" s="303"/>
      <c r="K21" s="601"/>
      <c r="L21" s="599"/>
      <c r="M21" s="599"/>
      <c r="N21" s="600"/>
      <c r="O21" s="598"/>
      <c r="P21" s="599"/>
      <c r="Q21" s="599"/>
      <c r="R21" s="600"/>
      <c r="S21" s="598"/>
      <c r="T21" s="599"/>
      <c r="U21" s="599"/>
      <c r="V21" s="600"/>
      <c r="W21" s="598"/>
      <c r="X21" s="599"/>
      <c r="Y21" s="599"/>
      <c r="Z21" s="600"/>
      <c r="AA21" s="602"/>
      <c r="AB21" s="599"/>
      <c r="AC21" s="599"/>
      <c r="AD21" s="600"/>
      <c r="AE21" s="598"/>
      <c r="AF21" s="599"/>
      <c r="AG21" s="599"/>
      <c r="AH21" s="600"/>
      <c r="AI21" s="598"/>
      <c r="AJ21" s="599"/>
      <c r="AK21" s="599"/>
      <c r="AL21" s="600"/>
    </row>
    <row r="22" spans="1:38" ht="18" customHeight="1" thickBot="1">
      <c r="A22" s="282"/>
      <c r="B22" s="315" t="s">
        <v>32</v>
      </c>
      <c r="C22" s="316"/>
      <c r="D22" s="316"/>
      <c r="E22" s="316"/>
      <c r="F22" s="316"/>
      <c r="G22" s="316"/>
      <c r="H22" s="316"/>
      <c r="I22" s="316"/>
      <c r="J22" s="317"/>
      <c r="K22" s="601"/>
      <c r="L22" s="599"/>
      <c r="M22" s="599"/>
      <c r="N22" s="600"/>
      <c r="O22" s="598"/>
      <c r="P22" s="599"/>
      <c r="Q22" s="599"/>
      <c r="R22" s="600"/>
      <c r="S22" s="598"/>
      <c r="T22" s="599"/>
      <c r="U22" s="599"/>
      <c r="V22" s="600"/>
      <c r="W22" s="598"/>
      <c r="X22" s="599"/>
      <c r="Y22" s="599"/>
      <c r="Z22" s="600"/>
      <c r="AA22" s="598"/>
      <c r="AB22" s="599"/>
      <c r="AC22" s="599"/>
      <c r="AD22" s="600"/>
      <c r="AE22" s="598"/>
      <c r="AF22" s="599"/>
      <c r="AG22" s="599"/>
      <c r="AH22" s="600"/>
      <c r="AI22" s="598"/>
      <c r="AJ22" s="599"/>
      <c r="AK22" s="599"/>
      <c r="AL22" s="600"/>
    </row>
    <row r="23" spans="1:38" ht="21" customHeight="1" thickBot="1">
      <c r="A23" s="304" t="s">
        <v>33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6"/>
    </row>
    <row r="24" spans="1:38" ht="27" customHeight="1">
      <c r="A24" s="280" t="s">
        <v>34</v>
      </c>
      <c r="B24" s="307" t="s">
        <v>35</v>
      </c>
      <c r="C24" s="308"/>
      <c r="D24" s="308"/>
      <c r="E24" s="308"/>
      <c r="F24" s="308"/>
      <c r="G24" s="308"/>
      <c r="H24" s="308"/>
      <c r="I24" s="308"/>
      <c r="J24" s="309"/>
      <c r="K24" s="595"/>
      <c r="L24" s="577"/>
      <c r="M24" s="577"/>
      <c r="N24" s="578"/>
      <c r="O24" s="576"/>
      <c r="P24" s="577"/>
      <c r="Q24" s="577"/>
      <c r="R24" s="603"/>
      <c r="S24" s="596"/>
      <c r="T24" s="604"/>
      <c r="U24" s="577"/>
      <c r="V24" s="578"/>
      <c r="W24" s="576"/>
      <c r="X24" s="577"/>
      <c r="Y24" s="577"/>
      <c r="Z24" s="578"/>
      <c r="AA24" s="595"/>
      <c r="AB24" s="577"/>
      <c r="AC24" s="577"/>
      <c r="AD24" s="578"/>
      <c r="AE24" s="576"/>
      <c r="AF24" s="577"/>
      <c r="AG24" s="577"/>
      <c r="AH24" s="578"/>
      <c r="AI24" s="576"/>
      <c r="AJ24" s="577"/>
      <c r="AK24" s="577"/>
      <c r="AL24" s="578"/>
    </row>
    <row r="25" spans="1:38" ht="24" customHeight="1">
      <c r="A25" s="281"/>
      <c r="B25" s="301" t="s">
        <v>36</v>
      </c>
      <c r="C25" s="302"/>
      <c r="D25" s="302"/>
      <c r="E25" s="302"/>
      <c r="F25" s="302"/>
      <c r="G25" s="302"/>
      <c r="H25" s="302"/>
      <c r="I25" s="302"/>
      <c r="J25" s="303"/>
      <c r="K25" s="601"/>
      <c r="L25" s="599"/>
      <c r="M25" s="599"/>
      <c r="N25" s="600"/>
      <c r="O25" s="605"/>
      <c r="P25" s="599"/>
      <c r="Q25" s="599"/>
      <c r="R25" s="600"/>
      <c r="S25" s="598"/>
      <c r="T25" s="599"/>
      <c r="U25" s="599"/>
      <c r="V25" s="600"/>
      <c r="W25" s="605"/>
      <c r="X25" s="599"/>
      <c r="Y25" s="599"/>
      <c r="Z25" s="600"/>
      <c r="AA25" s="601"/>
      <c r="AB25" s="599"/>
      <c r="AC25" s="599"/>
      <c r="AD25" s="600"/>
      <c r="AE25" s="605"/>
      <c r="AF25" s="599"/>
      <c r="AG25" s="599"/>
      <c r="AH25" s="600"/>
      <c r="AI25" s="605"/>
      <c r="AJ25" s="599"/>
      <c r="AK25" s="599"/>
      <c r="AL25" s="600"/>
    </row>
    <row r="26" spans="1:38" ht="18" customHeight="1">
      <c r="A26" s="281"/>
      <c r="B26" s="301" t="s">
        <v>37</v>
      </c>
      <c r="C26" s="302"/>
      <c r="D26" s="302"/>
      <c r="E26" s="302"/>
      <c r="F26" s="302"/>
      <c r="G26" s="302"/>
      <c r="H26" s="302"/>
      <c r="I26" s="302"/>
      <c r="J26" s="303"/>
      <c r="K26" s="601"/>
      <c r="L26" s="599"/>
      <c r="M26" s="599"/>
      <c r="N26" s="600"/>
      <c r="O26" s="598"/>
      <c r="P26" s="599"/>
      <c r="Q26" s="599"/>
      <c r="R26" s="600"/>
      <c r="S26" s="598"/>
      <c r="T26" s="599"/>
      <c r="U26" s="599"/>
      <c r="V26" s="600"/>
      <c r="W26" s="598"/>
      <c r="X26" s="599"/>
      <c r="Y26" s="599"/>
      <c r="Z26" s="600"/>
      <c r="AA26" s="598"/>
      <c r="AB26" s="599"/>
      <c r="AC26" s="599"/>
      <c r="AD26" s="600"/>
      <c r="AE26" s="598"/>
      <c r="AF26" s="599"/>
      <c r="AG26" s="599"/>
      <c r="AH26" s="600"/>
      <c r="AI26" s="598"/>
      <c r="AJ26" s="599"/>
      <c r="AK26" s="599"/>
      <c r="AL26" s="600"/>
    </row>
    <row r="27" spans="1:38" ht="20.25" customHeight="1" thickBot="1">
      <c r="A27" s="282"/>
      <c r="B27" s="301" t="s">
        <v>38</v>
      </c>
      <c r="C27" s="302"/>
      <c r="D27" s="302"/>
      <c r="E27" s="302"/>
      <c r="F27" s="302"/>
      <c r="G27" s="302"/>
      <c r="H27" s="302"/>
      <c r="I27" s="302"/>
      <c r="J27" s="303"/>
      <c r="K27" s="601"/>
      <c r="L27" s="606"/>
      <c r="M27" s="599"/>
      <c r="N27" s="600"/>
      <c r="O27" s="605"/>
      <c r="P27" s="599"/>
      <c r="Q27" s="599"/>
      <c r="R27" s="600"/>
      <c r="S27" s="605"/>
      <c r="T27" s="599"/>
      <c r="U27" s="599"/>
      <c r="V27" s="600"/>
      <c r="W27" s="605"/>
      <c r="X27" s="599"/>
      <c r="Y27" s="599"/>
      <c r="Z27" s="600"/>
      <c r="AA27" s="605"/>
      <c r="AB27" s="599"/>
      <c r="AC27" s="599"/>
      <c r="AD27" s="600"/>
      <c r="AE27" s="605"/>
      <c r="AF27" s="599"/>
      <c r="AG27" s="599"/>
      <c r="AH27" s="600"/>
      <c r="AI27" s="605"/>
      <c r="AJ27" s="599"/>
      <c r="AK27" s="599"/>
      <c r="AL27" s="600"/>
    </row>
    <row r="28" spans="1:38" ht="20.25" customHeight="1" thickBot="1">
      <c r="A28" s="304" t="s">
        <v>39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6"/>
    </row>
    <row r="29" spans="1:38" ht="16.5" customHeight="1">
      <c r="A29" s="280" t="s">
        <v>40</v>
      </c>
      <c r="B29" s="324" t="s">
        <v>41</v>
      </c>
      <c r="C29" s="324"/>
      <c r="D29" s="324"/>
      <c r="E29" s="324"/>
      <c r="F29" s="324"/>
      <c r="G29" s="324"/>
      <c r="H29" s="324"/>
      <c r="I29" s="324"/>
      <c r="J29" s="324"/>
      <c r="K29" s="576"/>
      <c r="L29" s="577"/>
      <c r="M29" s="577"/>
      <c r="N29" s="578"/>
      <c r="O29" s="576"/>
      <c r="P29" s="604"/>
      <c r="Q29" s="577"/>
      <c r="R29" s="578"/>
      <c r="S29" s="576"/>
      <c r="T29" s="577"/>
      <c r="U29" s="577"/>
      <c r="V29" s="578"/>
      <c r="W29" s="576"/>
      <c r="X29" s="577"/>
      <c r="Y29" s="577"/>
      <c r="Z29" s="578"/>
      <c r="AA29" s="595"/>
      <c r="AB29" s="577"/>
      <c r="AC29" s="577"/>
      <c r="AD29" s="578"/>
      <c r="AE29" s="576"/>
      <c r="AF29" s="577"/>
      <c r="AG29" s="577"/>
      <c r="AH29" s="578"/>
      <c r="AI29" s="576"/>
      <c r="AJ29" s="577"/>
      <c r="AK29" s="577"/>
      <c r="AL29" s="578"/>
    </row>
    <row r="30" spans="1:38" ht="18" customHeight="1">
      <c r="A30" s="281"/>
      <c r="B30" s="274" t="s">
        <v>42</v>
      </c>
      <c r="C30" s="274"/>
      <c r="D30" s="274"/>
      <c r="E30" s="274"/>
      <c r="F30" s="274"/>
      <c r="G30" s="274"/>
      <c r="H30" s="274"/>
      <c r="I30" s="274"/>
      <c r="J30" s="275"/>
      <c r="K30" s="605"/>
      <c r="L30" s="599"/>
      <c r="M30" s="599"/>
      <c r="N30" s="600"/>
      <c r="O30" s="605"/>
      <c r="P30" s="606"/>
      <c r="Q30" s="599"/>
      <c r="R30" s="600"/>
      <c r="S30" s="605"/>
      <c r="T30" s="599"/>
      <c r="U30" s="599"/>
      <c r="V30" s="600"/>
      <c r="W30" s="605"/>
      <c r="X30" s="599"/>
      <c r="Y30" s="599"/>
      <c r="Z30" s="600"/>
      <c r="AA30" s="601"/>
      <c r="AB30" s="599"/>
      <c r="AC30" s="599"/>
      <c r="AD30" s="600"/>
      <c r="AE30" s="605"/>
      <c r="AF30" s="599"/>
      <c r="AG30" s="599"/>
      <c r="AH30" s="600"/>
      <c r="AI30" s="605"/>
      <c r="AJ30" s="599"/>
      <c r="AK30" s="599"/>
      <c r="AL30" s="600"/>
    </row>
    <row r="31" spans="1:38" ht="26.25" customHeight="1">
      <c r="A31" s="281"/>
      <c r="B31" s="302" t="s">
        <v>43</v>
      </c>
      <c r="C31" s="302"/>
      <c r="D31" s="302"/>
      <c r="E31" s="302"/>
      <c r="F31" s="302"/>
      <c r="G31" s="302"/>
      <c r="H31" s="302"/>
      <c r="I31" s="302"/>
      <c r="J31" s="302"/>
      <c r="K31" s="572"/>
      <c r="L31" s="573"/>
      <c r="M31" s="573"/>
      <c r="N31" s="579"/>
      <c r="O31" s="575"/>
      <c r="P31" s="573"/>
      <c r="Q31" s="573"/>
      <c r="S31" s="572"/>
      <c r="T31" s="573"/>
      <c r="U31" s="573"/>
      <c r="V31" s="8"/>
      <c r="W31" s="575"/>
      <c r="X31" s="573"/>
      <c r="Y31" s="573"/>
      <c r="Z31" s="8"/>
      <c r="AA31" s="579"/>
      <c r="AB31" s="573"/>
      <c r="AC31" s="573"/>
      <c r="AD31" s="8"/>
      <c r="AE31" s="572"/>
      <c r="AF31" s="573"/>
      <c r="AG31" s="573"/>
      <c r="AH31" s="8"/>
      <c r="AI31" s="572"/>
      <c r="AJ31" s="573"/>
      <c r="AK31" s="573"/>
      <c r="AL31" s="8"/>
    </row>
    <row r="32" spans="1:38" ht="27.75" customHeight="1">
      <c r="A32" s="281"/>
      <c r="B32" s="273" t="s">
        <v>44</v>
      </c>
      <c r="C32" s="274"/>
      <c r="D32" s="274"/>
      <c r="E32" s="274"/>
      <c r="F32" s="274"/>
      <c r="G32" s="274"/>
      <c r="H32" s="274"/>
      <c r="I32" s="274"/>
      <c r="J32" s="275"/>
      <c r="K32" s="572"/>
      <c r="L32" s="573"/>
      <c r="M32" s="573"/>
      <c r="N32" s="8"/>
      <c r="O32" s="572"/>
      <c r="P32" s="573"/>
      <c r="Q32" s="573"/>
      <c r="R32" s="8"/>
      <c r="S32" s="572"/>
      <c r="T32" s="573"/>
      <c r="U32" s="573"/>
      <c r="V32" s="8"/>
      <c r="W32" s="575"/>
      <c r="X32" s="573"/>
      <c r="Y32" s="573"/>
      <c r="Z32" s="8"/>
      <c r="AA32" s="579"/>
      <c r="AB32" s="573"/>
      <c r="AC32" s="573"/>
      <c r="AD32" s="8"/>
      <c r="AE32" s="572"/>
      <c r="AF32" s="573"/>
      <c r="AG32" s="573"/>
      <c r="AH32" s="8"/>
      <c r="AI32" s="572"/>
      <c r="AJ32" s="573"/>
      <c r="AK32" s="573"/>
      <c r="AL32" s="8"/>
    </row>
    <row r="33" spans="1:38" ht="26.25" customHeight="1">
      <c r="A33" s="281"/>
      <c r="B33" s="302" t="s">
        <v>45</v>
      </c>
      <c r="C33" s="302"/>
      <c r="D33" s="302"/>
      <c r="E33" s="302"/>
      <c r="F33" s="302"/>
      <c r="G33" s="302"/>
      <c r="H33" s="302"/>
      <c r="I33" s="302"/>
      <c r="J33" s="302"/>
      <c r="K33" s="572"/>
      <c r="L33" s="573"/>
      <c r="M33" s="573"/>
      <c r="N33" s="8"/>
      <c r="O33" s="572"/>
      <c r="P33" s="573"/>
      <c r="Q33" s="573"/>
      <c r="R33" s="574"/>
      <c r="S33" s="572"/>
      <c r="T33" s="573"/>
      <c r="U33" s="573"/>
      <c r="V33" s="574"/>
      <c r="W33" s="572"/>
      <c r="X33" s="573"/>
      <c r="Y33" s="573"/>
      <c r="Z33" s="574"/>
      <c r="AA33" s="579"/>
      <c r="AB33" s="573"/>
      <c r="AC33" s="573"/>
      <c r="AD33" s="574"/>
      <c r="AE33" s="572"/>
      <c r="AF33" s="573"/>
      <c r="AG33" s="573"/>
      <c r="AH33" s="574"/>
      <c r="AI33" s="572"/>
      <c r="AJ33" s="573"/>
      <c r="AK33" s="580"/>
      <c r="AL33" s="8"/>
    </row>
    <row r="34" spans="1:38" ht="18.75" customHeight="1" thickBot="1">
      <c r="A34" s="282"/>
      <c r="B34" s="326" t="s">
        <v>46</v>
      </c>
      <c r="C34" s="326"/>
      <c r="D34" s="326"/>
      <c r="E34" s="326"/>
      <c r="F34" s="326"/>
      <c r="G34" s="326"/>
      <c r="H34" s="326"/>
      <c r="I34" s="326"/>
      <c r="J34" s="326"/>
      <c r="K34" s="591"/>
      <c r="L34" s="7"/>
      <c r="M34" s="7"/>
      <c r="N34" s="592"/>
      <c r="O34" s="607"/>
      <c r="P34" s="7"/>
      <c r="Q34" s="7"/>
      <c r="R34" s="592"/>
      <c r="S34" s="607"/>
      <c r="T34" s="7"/>
      <c r="U34" s="7"/>
      <c r="V34" s="592"/>
      <c r="W34" s="607"/>
      <c r="X34" s="7"/>
      <c r="Y34" s="7"/>
      <c r="Z34" s="592"/>
      <c r="AA34" s="608"/>
      <c r="AB34" s="7"/>
      <c r="AC34" s="7"/>
      <c r="AD34" s="592"/>
      <c r="AE34" s="607"/>
      <c r="AF34" s="7"/>
      <c r="AG34" s="7"/>
      <c r="AH34" s="592"/>
      <c r="AI34" s="607"/>
      <c r="AJ34" s="7"/>
      <c r="AK34" s="7"/>
      <c r="AL34" s="592"/>
    </row>
    <row r="35" spans="1:38" ht="18" customHeight="1">
      <c r="A35" s="280" t="s">
        <v>47</v>
      </c>
      <c r="B35" s="324" t="s">
        <v>48</v>
      </c>
      <c r="C35" s="324"/>
      <c r="D35" s="324"/>
      <c r="E35" s="324"/>
      <c r="F35" s="324"/>
      <c r="G35" s="324"/>
      <c r="H35" s="324"/>
      <c r="I35" s="324"/>
      <c r="J35" s="324"/>
      <c r="K35" s="576"/>
      <c r="L35" s="577"/>
      <c r="M35" s="577"/>
      <c r="N35" s="578"/>
      <c r="O35" s="576"/>
      <c r="P35" s="604"/>
      <c r="Q35" s="577"/>
      <c r="R35" s="578"/>
      <c r="S35" s="576"/>
      <c r="T35" s="577"/>
      <c r="U35" s="577"/>
      <c r="V35" s="578"/>
      <c r="W35" s="576"/>
      <c r="X35" s="577"/>
      <c r="Y35" s="577"/>
      <c r="Z35" s="578"/>
      <c r="AA35" s="595"/>
      <c r="AB35" s="577"/>
      <c r="AC35" s="577"/>
      <c r="AD35" s="578"/>
      <c r="AE35" s="576"/>
      <c r="AF35" s="577"/>
      <c r="AG35" s="577"/>
      <c r="AH35" s="578"/>
      <c r="AI35" s="576"/>
      <c r="AJ35" s="577"/>
      <c r="AK35" s="577"/>
      <c r="AL35" s="578"/>
    </row>
    <row r="36" spans="1:38" ht="19.5" customHeight="1">
      <c r="A36" s="281"/>
      <c r="B36" s="274" t="s">
        <v>49</v>
      </c>
      <c r="C36" s="274"/>
      <c r="D36" s="274"/>
      <c r="E36" s="274"/>
      <c r="F36" s="274"/>
      <c r="G36" s="274"/>
      <c r="H36" s="274"/>
      <c r="I36" s="274"/>
      <c r="J36" s="274"/>
      <c r="K36" s="572"/>
      <c r="L36" s="573"/>
      <c r="M36" s="573"/>
      <c r="N36" s="8"/>
      <c r="O36" s="572"/>
      <c r="P36" s="573"/>
      <c r="Q36" s="580"/>
      <c r="R36" s="8"/>
      <c r="S36" s="572"/>
      <c r="T36" s="573"/>
      <c r="U36" s="573"/>
      <c r="V36" s="8"/>
      <c r="W36" s="572"/>
      <c r="X36" s="573"/>
      <c r="Y36" s="573"/>
      <c r="Z36" s="8"/>
      <c r="AA36" s="579"/>
      <c r="AB36" s="573"/>
      <c r="AC36" s="573"/>
      <c r="AD36" s="8"/>
      <c r="AE36" s="572"/>
      <c r="AF36" s="573"/>
      <c r="AG36" s="573"/>
      <c r="AH36" s="8"/>
      <c r="AI36" s="572"/>
      <c r="AJ36" s="573"/>
      <c r="AK36" s="573"/>
      <c r="AL36" s="8"/>
    </row>
    <row r="37" spans="1:38" ht="26.25" customHeight="1">
      <c r="A37" s="281"/>
      <c r="B37" s="274" t="s">
        <v>50</v>
      </c>
      <c r="C37" s="274"/>
      <c r="D37" s="274"/>
      <c r="E37" s="274"/>
      <c r="F37" s="274"/>
      <c r="G37" s="274"/>
      <c r="H37" s="274"/>
      <c r="I37" s="274"/>
      <c r="J37" s="275"/>
      <c r="K37" s="572"/>
      <c r="L37" s="573"/>
      <c r="M37" s="573"/>
      <c r="N37" s="8"/>
      <c r="O37" s="580"/>
      <c r="P37" s="573"/>
      <c r="Q37" s="573"/>
      <c r="R37" s="8"/>
      <c r="S37" s="572"/>
      <c r="T37" s="573"/>
      <c r="U37" s="573"/>
      <c r="V37" s="8"/>
      <c r="W37" s="575"/>
      <c r="X37" s="573"/>
      <c r="Y37" s="573"/>
      <c r="Z37" s="8"/>
      <c r="AA37" s="579"/>
      <c r="AB37" s="573"/>
      <c r="AC37" s="573"/>
      <c r="AD37" s="8"/>
      <c r="AE37" s="572"/>
      <c r="AF37" s="573"/>
      <c r="AG37" s="573"/>
      <c r="AH37" s="8"/>
      <c r="AI37" s="572"/>
      <c r="AJ37" s="573"/>
      <c r="AK37" s="573"/>
      <c r="AL37" s="8"/>
    </row>
    <row r="38" spans="1:38" ht="26.25" customHeight="1">
      <c r="A38" s="281"/>
      <c r="B38" s="273" t="s">
        <v>51</v>
      </c>
      <c r="C38" s="274"/>
      <c r="D38" s="274"/>
      <c r="E38" s="274"/>
      <c r="F38" s="274"/>
      <c r="G38" s="274"/>
      <c r="H38" s="274"/>
      <c r="I38" s="274"/>
      <c r="J38" s="275"/>
      <c r="K38" s="572"/>
      <c r="L38" s="573"/>
      <c r="M38" s="573"/>
      <c r="N38" s="8"/>
      <c r="O38" s="572"/>
      <c r="P38" s="573"/>
      <c r="Q38" s="573"/>
      <c r="R38" s="8"/>
      <c r="S38" s="575"/>
      <c r="T38" s="573"/>
      <c r="U38" s="573"/>
      <c r="V38" s="8"/>
      <c r="W38" s="572"/>
      <c r="X38" s="573"/>
      <c r="Y38" s="573"/>
      <c r="Z38" s="8"/>
      <c r="AA38" s="579"/>
      <c r="AB38" s="573"/>
      <c r="AC38" s="573"/>
      <c r="AD38" s="8"/>
      <c r="AE38" s="572"/>
      <c r="AF38" s="573"/>
      <c r="AG38" s="573"/>
      <c r="AH38" s="8"/>
      <c r="AI38" s="572"/>
      <c r="AJ38" s="573"/>
      <c r="AK38" s="573"/>
      <c r="AL38" s="8"/>
    </row>
    <row r="39" spans="1:38" ht="20.25" customHeight="1">
      <c r="A39" s="281"/>
      <c r="B39" s="313" t="s">
        <v>52</v>
      </c>
      <c r="C39" s="313"/>
      <c r="D39" s="313"/>
      <c r="E39" s="313"/>
      <c r="F39" s="313"/>
      <c r="G39" s="313"/>
      <c r="H39" s="313"/>
      <c r="I39" s="313"/>
      <c r="J39" s="314"/>
      <c r="K39" s="572"/>
      <c r="L39" s="573"/>
      <c r="M39" s="573"/>
      <c r="N39" s="8"/>
      <c r="O39" s="572"/>
      <c r="P39" s="573"/>
      <c r="Q39" s="573"/>
      <c r="R39" s="8"/>
      <c r="S39" s="575"/>
      <c r="T39" s="580"/>
      <c r="U39" s="580"/>
      <c r="V39" s="574"/>
      <c r="W39" s="575"/>
      <c r="X39" s="580"/>
      <c r="Y39" s="580"/>
      <c r="Z39" s="574"/>
      <c r="AA39" s="582"/>
      <c r="AB39" s="580"/>
      <c r="AC39" s="580"/>
      <c r="AD39" s="574"/>
      <c r="AE39" s="575"/>
      <c r="AF39" s="580"/>
      <c r="AG39" s="580"/>
      <c r="AH39" s="574"/>
      <c r="AI39" s="575"/>
      <c r="AJ39" s="580"/>
      <c r="AK39" s="580"/>
      <c r="AL39" s="574"/>
    </row>
    <row r="40" spans="1:38" ht="19.5" customHeight="1">
      <c r="A40" s="281"/>
      <c r="B40" s="313" t="s">
        <v>53</v>
      </c>
      <c r="C40" s="313"/>
      <c r="D40" s="313"/>
      <c r="E40" s="313"/>
      <c r="F40" s="313"/>
      <c r="G40" s="313"/>
      <c r="H40" s="313"/>
      <c r="I40" s="313"/>
      <c r="J40" s="313"/>
      <c r="K40" s="572"/>
      <c r="L40" s="573"/>
      <c r="M40" s="573"/>
      <c r="N40" s="8"/>
      <c r="O40" s="572"/>
      <c r="P40" s="573"/>
      <c r="Q40" s="573"/>
      <c r="R40" s="8"/>
      <c r="S40" s="572"/>
      <c r="T40" s="580"/>
      <c r="U40" s="573"/>
      <c r="V40" s="8"/>
      <c r="W40" s="572"/>
      <c r="X40" s="580"/>
      <c r="Y40" s="573"/>
      <c r="Z40" s="8"/>
      <c r="AA40" s="579"/>
      <c r="AB40" s="580"/>
      <c r="AC40" s="573"/>
      <c r="AD40" s="8"/>
      <c r="AE40" s="572"/>
      <c r="AF40" s="580"/>
      <c r="AG40" s="573"/>
      <c r="AH40" s="8"/>
      <c r="AI40" s="572"/>
      <c r="AJ40" s="580"/>
      <c r="AK40" s="573"/>
      <c r="AL40" s="8"/>
    </row>
    <row r="41" spans="1:38" ht="20.25" customHeight="1" thickBot="1">
      <c r="A41" s="282"/>
      <c r="B41" s="326" t="s">
        <v>46</v>
      </c>
      <c r="C41" s="326"/>
      <c r="D41" s="326"/>
      <c r="E41" s="326"/>
      <c r="F41" s="326"/>
      <c r="G41" s="326"/>
      <c r="H41" s="326"/>
      <c r="I41" s="326"/>
      <c r="J41" s="326"/>
      <c r="K41" s="591"/>
      <c r="L41" s="7"/>
      <c r="M41" s="7"/>
      <c r="N41" s="592"/>
      <c r="O41" s="591"/>
      <c r="P41" s="7"/>
      <c r="Q41" s="7"/>
      <c r="R41" s="592"/>
      <c r="S41" s="607"/>
      <c r="T41" s="7"/>
      <c r="U41" s="7"/>
      <c r="V41" s="592"/>
      <c r="W41" s="607"/>
      <c r="X41" s="7"/>
      <c r="Y41" s="7"/>
      <c r="Z41" s="592"/>
      <c r="AA41" s="608"/>
      <c r="AB41" s="7"/>
      <c r="AC41" s="7"/>
      <c r="AD41" s="592"/>
      <c r="AE41" s="607"/>
      <c r="AF41" s="7"/>
      <c r="AG41" s="7"/>
      <c r="AH41" s="592"/>
      <c r="AI41" s="607"/>
      <c r="AJ41" s="7"/>
      <c r="AK41" s="7"/>
      <c r="AL41" s="592"/>
    </row>
    <row r="42" spans="1:38" ht="20.25" customHeight="1">
      <c r="A42" s="280" t="s">
        <v>54</v>
      </c>
      <c r="B42" s="323" t="s">
        <v>48</v>
      </c>
      <c r="C42" s="324"/>
      <c r="D42" s="324"/>
      <c r="E42" s="324"/>
      <c r="F42" s="324"/>
      <c r="G42" s="324"/>
      <c r="H42" s="324"/>
      <c r="I42" s="324"/>
      <c r="J42" s="325"/>
      <c r="K42" s="576"/>
      <c r="L42" s="577"/>
      <c r="M42" s="577"/>
      <c r="N42" s="578"/>
      <c r="O42" s="576"/>
      <c r="P42" s="577"/>
      <c r="Q42" s="577"/>
      <c r="R42" s="578"/>
      <c r="S42" s="596"/>
      <c r="T42" s="577"/>
      <c r="U42" s="577"/>
      <c r="V42" s="578"/>
      <c r="W42" s="576"/>
      <c r="X42" s="577"/>
      <c r="Y42" s="577"/>
      <c r="Z42" s="578"/>
      <c r="AA42" s="595"/>
      <c r="AB42" s="577"/>
      <c r="AC42" s="577"/>
      <c r="AD42" s="578"/>
      <c r="AE42" s="576"/>
      <c r="AF42" s="577"/>
      <c r="AG42" s="577"/>
      <c r="AH42" s="578"/>
      <c r="AI42" s="576"/>
      <c r="AJ42" s="577"/>
      <c r="AK42" s="577"/>
      <c r="AL42" s="578"/>
    </row>
    <row r="43" spans="1:38" ht="20.25" customHeight="1">
      <c r="A43" s="281"/>
      <c r="B43" s="302" t="s">
        <v>55</v>
      </c>
      <c r="C43" s="302"/>
      <c r="D43" s="302"/>
      <c r="E43" s="302"/>
      <c r="F43" s="302"/>
      <c r="G43" s="302"/>
      <c r="H43" s="302"/>
      <c r="I43" s="302"/>
      <c r="J43" s="302"/>
      <c r="K43" s="605"/>
      <c r="L43" s="599"/>
      <c r="M43" s="599"/>
      <c r="N43" s="600"/>
      <c r="O43" s="605"/>
      <c r="P43" s="599"/>
      <c r="Q43" s="599"/>
      <c r="R43" s="600"/>
      <c r="S43" s="598"/>
      <c r="T43" s="599"/>
      <c r="U43" s="599"/>
      <c r="V43" s="600"/>
      <c r="W43" s="605"/>
      <c r="X43" s="599"/>
      <c r="Y43" s="599"/>
      <c r="Z43" s="600"/>
      <c r="AA43" s="601"/>
      <c r="AB43" s="599"/>
      <c r="AC43" s="599"/>
      <c r="AD43" s="600"/>
      <c r="AE43" s="605"/>
      <c r="AF43" s="599"/>
      <c r="AG43" s="599"/>
      <c r="AH43" s="600"/>
      <c r="AI43" s="605"/>
      <c r="AJ43" s="599"/>
      <c r="AK43" s="599"/>
      <c r="AL43" s="600"/>
    </row>
    <row r="44" spans="1:38" ht="21" customHeight="1">
      <c r="A44" s="281"/>
      <c r="B44" s="274" t="s">
        <v>56</v>
      </c>
      <c r="C44" s="274"/>
      <c r="D44" s="274"/>
      <c r="E44" s="274"/>
      <c r="F44" s="274"/>
      <c r="G44" s="274"/>
      <c r="H44" s="274"/>
      <c r="I44" s="274"/>
      <c r="J44" s="274"/>
      <c r="K44" s="572"/>
      <c r="L44" s="573"/>
      <c r="M44" s="573"/>
      <c r="N44" s="8"/>
      <c r="O44" s="572"/>
      <c r="P44" s="573"/>
      <c r="Q44" s="573"/>
      <c r="R44" s="8"/>
      <c r="S44" s="572"/>
      <c r="T44" s="580"/>
      <c r="U44" s="573"/>
      <c r="V44" s="8"/>
      <c r="W44" s="572"/>
      <c r="X44" s="573"/>
      <c r="Y44" s="573"/>
      <c r="Z44" s="8"/>
      <c r="AA44" s="579"/>
      <c r="AB44" s="573"/>
      <c r="AC44" s="573"/>
      <c r="AD44" s="8"/>
      <c r="AE44" s="572"/>
      <c r="AF44" s="573"/>
      <c r="AG44" s="573"/>
      <c r="AH44" s="8"/>
      <c r="AI44" s="572"/>
      <c r="AJ44" s="573"/>
      <c r="AK44" s="573"/>
      <c r="AL44" s="8"/>
    </row>
    <row r="45" spans="1:38" ht="18.75" customHeight="1">
      <c r="A45" s="281"/>
      <c r="B45" s="274" t="s">
        <v>57</v>
      </c>
      <c r="C45" s="274"/>
      <c r="D45" s="274"/>
      <c r="E45" s="274"/>
      <c r="F45" s="274"/>
      <c r="G45" s="274"/>
      <c r="H45" s="274"/>
      <c r="I45" s="274"/>
      <c r="J45" s="275"/>
      <c r="K45" s="572"/>
      <c r="L45" s="573"/>
      <c r="M45" s="573"/>
      <c r="N45" s="8"/>
      <c r="O45" s="572"/>
      <c r="P45" s="573"/>
      <c r="Q45" s="573"/>
      <c r="R45" s="8"/>
      <c r="S45" s="572"/>
      <c r="T45" s="580"/>
      <c r="U45" s="573"/>
      <c r="V45" s="8"/>
      <c r="W45" s="572"/>
      <c r="X45" s="573"/>
      <c r="Y45" s="573"/>
      <c r="Z45" s="8"/>
      <c r="AA45" s="579"/>
      <c r="AB45" s="573"/>
      <c r="AC45" s="573"/>
      <c r="AD45" s="8"/>
      <c r="AE45" s="572"/>
      <c r="AF45" s="573"/>
      <c r="AG45" s="573"/>
      <c r="AH45" s="8"/>
      <c r="AI45" s="572"/>
      <c r="AJ45" s="573"/>
      <c r="AK45" s="573"/>
      <c r="AL45" s="8"/>
    </row>
    <row r="46" spans="1:38" ht="19.5" customHeight="1">
      <c r="A46" s="281"/>
      <c r="B46" s="274" t="s">
        <v>58</v>
      </c>
      <c r="C46" s="274"/>
      <c r="D46" s="274"/>
      <c r="E46" s="274"/>
      <c r="F46" s="274"/>
      <c r="G46" s="274"/>
      <c r="H46" s="274"/>
      <c r="I46" s="274"/>
      <c r="J46" s="275"/>
      <c r="K46" s="572"/>
      <c r="L46" s="573"/>
      <c r="M46" s="573"/>
      <c r="N46" s="8"/>
      <c r="O46" s="572"/>
      <c r="P46" s="573"/>
      <c r="Q46" s="573"/>
      <c r="R46" s="8"/>
      <c r="S46" s="572"/>
      <c r="T46" s="573"/>
      <c r="U46" s="580"/>
      <c r="V46" s="8"/>
      <c r="W46" s="572"/>
      <c r="X46" s="573"/>
      <c r="Y46" s="573"/>
      <c r="Z46" s="8"/>
      <c r="AA46" s="579"/>
      <c r="AB46" s="573"/>
      <c r="AC46" s="573"/>
      <c r="AD46" s="8"/>
      <c r="AE46" s="572"/>
      <c r="AF46" s="573"/>
      <c r="AG46" s="573"/>
      <c r="AH46" s="8"/>
      <c r="AI46" s="572"/>
      <c r="AJ46" s="573"/>
      <c r="AK46" s="573"/>
      <c r="AL46" s="8"/>
    </row>
    <row r="47" spans="1:38" ht="24.75" customHeight="1">
      <c r="A47" s="281"/>
      <c r="B47" s="313" t="s">
        <v>59</v>
      </c>
      <c r="C47" s="313"/>
      <c r="D47" s="313"/>
      <c r="E47" s="313"/>
      <c r="F47" s="313"/>
      <c r="G47" s="313"/>
      <c r="H47" s="313"/>
      <c r="I47" s="313"/>
      <c r="J47" s="314"/>
      <c r="K47" s="572"/>
      <c r="L47" s="573"/>
      <c r="M47" s="573"/>
      <c r="N47" s="8"/>
      <c r="O47" s="572"/>
      <c r="P47" s="573"/>
      <c r="Q47" s="573"/>
      <c r="R47" s="8"/>
      <c r="S47" s="572"/>
      <c r="T47" s="573"/>
      <c r="U47" s="573"/>
      <c r="V47" s="574"/>
      <c r="W47" s="575"/>
      <c r="X47" s="573"/>
      <c r="Y47" s="573"/>
      <c r="Z47" s="8"/>
      <c r="AA47" s="579"/>
      <c r="AB47" s="573"/>
      <c r="AC47" s="573"/>
      <c r="AD47" s="8"/>
      <c r="AE47" s="572"/>
      <c r="AF47" s="573"/>
      <c r="AG47" s="573"/>
      <c r="AH47" s="8"/>
      <c r="AI47" s="572"/>
      <c r="AJ47" s="573"/>
      <c r="AK47" s="573"/>
      <c r="AL47" s="8"/>
    </row>
    <row r="48" spans="1:38" ht="19.5" customHeight="1" thickBot="1">
      <c r="A48" s="282"/>
      <c r="B48" s="311" t="s">
        <v>46</v>
      </c>
      <c r="C48" s="311"/>
      <c r="D48" s="311"/>
      <c r="E48" s="311"/>
      <c r="F48" s="311"/>
      <c r="G48" s="311"/>
      <c r="H48" s="311"/>
      <c r="I48" s="311"/>
      <c r="J48" s="311"/>
      <c r="K48" s="591"/>
      <c r="L48" s="7"/>
      <c r="M48" s="7"/>
      <c r="N48" s="592"/>
      <c r="O48" s="591"/>
      <c r="P48" s="7"/>
      <c r="Q48" s="7"/>
      <c r="R48" s="592"/>
      <c r="S48" s="591"/>
      <c r="T48" s="7"/>
      <c r="U48" s="7"/>
      <c r="V48" s="592"/>
      <c r="W48" s="607"/>
      <c r="X48" s="7"/>
      <c r="Y48" s="7"/>
      <c r="Z48" s="592"/>
      <c r="AA48" s="608"/>
      <c r="AB48" s="7"/>
      <c r="AC48" s="7"/>
      <c r="AD48" s="592"/>
      <c r="AE48" s="607"/>
      <c r="AF48" s="7"/>
      <c r="AG48" s="7"/>
      <c r="AH48" s="592"/>
      <c r="AI48" s="607"/>
      <c r="AJ48" s="7"/>
      <c r="AK48" s="7"/>
      <c r="AL48" s="592"/>
    </row>
    <row r="49" spans="1:38" ht="19.5" hidden="1" customHeight="1">
      <c r="A49" s="280" t="s">
        <v>60</v>
      </c>
      <c r="B49" s="323" t="s">
        <v>48</v>
      </c>
      <c r="C49" s="324"/>
      <c r="D49" s="324"/>
      <c r="E49" s="324"/>
      <c r="F49" s="324"/>
      <c r="G49" s="324"/>
      <c r="H49" s="324"/>
      <c r="I49" s="324"/>
      <c r="J49" s="325"/>
      <c r="K49" s="576"/>
      <c r="L49" s="577"/>
      <c r="M49" s="577"/>
      <c r="N49" s="578"/>
      <c r="O49" s="576"/>
      <c r="P49" s="577"/>
      <c r="Q49" s="577"/>
      <c r="R49" s="578"/>
      <c r="S49" s="576"/>
      <c r="T49" s="577"/>
      <c r="U49" s="577"/>
      <c r="V49" s="578"/>
      <c r="W49" s="596"/>
      <c r="X49" s="577"/>
      <c r="Y49" s="577"/>
      <c r="Z49" s="578"/>
      <c r="AA49" s="595"/>
      <c r="AB49" s="577"/>
      <c r="AC49" s="577"/>
      <c r="AD49" s="578"/>
      <c r="AE49" s="576"/>
      <c r="AF49" s="577"/>
      <c r="AG49" s="577"/>
      <c r="AH49" s="578"/>
      <c r="AI49" s="576"/>
      <c r="AJ49" s="577"/>
      <c r="AK49" s="577"/>
      <c r="AL49" s="578"/>
    </row>
    <row r="50" spans="1:38" ht="18.75" hidden="1" customHeight="1">
      <c r="A50" s="281"/>
      <c r="B50" s="302" t="s">
        <v>55</v>
      </c>
      <c r="C50" s="302"/>
      <c r="D50" s="302"/>
      <c r="E50" s="302"/>
      <c r="F50" s="302"/>
      <c r="G50" s="302"/>
      <c r="H50" s="302"/>
      <c r="I50" s="302"/>
      <c r="J50" s="302"/>
      <c r="K50" s="605"/>
      <c r="L50" s="599"/>
      <c r="M50" s="599"/>
      <c r="N50" s="600"/>
      <c r="O50" s="605"/>
      <c r="P50" s="599"/>
      <c r="Q50" s="599"/>
      <c r="R50" s="600"/>
      <c r="S50" s="605"/>
      <c r="T50" s="599"/>
      <c r="U50" s="599"/>
      <c r="V50" s="600"/>
      <c r="W50" s="598"/>
      <c r="X50" s="599"/>
      <c r="Y50" s="599"/>
      <c r="Z50" s="600"/>
      <c r="AA50" s="601"/>
      <c r="AB50" s="599"/>
      <c r="AC50" s="599"/>
      <c r="AD50" s="600"/>
      <c r="AE50" s="605"/>
      <c r="AF50" s="599"/>
      <c r="AG50" s="599"/>
      <c r="AH50" s="600"/>
      <c r="AI50" s="605"/>
      <c r="AJ50" s="599"/>
      <c r="AK50" s="599"/>
      <c r="AL50" s="600"/>
    </row>
    <row r="51" spans="1:38" ht="19.5" hidden="1" customHeight="1">
      <c r="A51" s="281"/>
      <c r="B51" s="274" t="s">
        <v>61</v>
      </c>
      <c r="C51" s="274"/>
      <c r="D51" s="274"/>
      <c r="E51" s="274"/>
      <c r="F51" s="274"/>
      <c r="G51" s="274"/>
      <c r="H51" s="274"/>
      <c r="I51" s="274"/>
      <c r="J51" s="274"/>
      <c r="K51" s="572"/>
      <c r="L51" s="573"/>
      <c r="M51" s="573"/>
      <c r="N51" s="8"/>
      <c r="O51" s="572"/>
      <c r="P51" s="573"/>
      <c r="Q51" s="573"/>
      <c r="R51" s="8"/>
      <c r="S51" s="572"/>
      <c r="T51" s="573"/>
      <c r="U51" s="573"/>
      <c r="V51" s="8"/>
      <c r="W51" s="575"/>
      <c r="X51" s="573"/>
      <c r="Y51" s="573"/>
      <c r="Z51" s="8"/>
      <c r="AA51" s="579"/>
      <c r="AB51" s="573"/>
      <c r="AC51" s="573"/>
      <c r="AD51" s="8"/>
      <c r="AE51" s="572"/>
      <c r="AF51" s="573"/>
      <c r="AG51" s="573"/>
      <c r="AH51" s="8"/>
      <c r="AI51" s="572"/>
      <c r="AJ51" s="573"/>
      <c r="AK51" s="573"/>
      <c r="AL51" s="8"/>
    </row>
    <row r="52" spans="1:38" ht="25.5" hidden="1" customHeight="1">
      <c r="A52" s="281"/>
      <c r="B52" s="274" t="s">
        <v>62</v>
      </c>
      <c r="C52" s="274"/>
      <c r="D52" s="274"/>
      <c r="E52" s="274"/>
      <c r="F52" s="274"/>
      <c r="G52" s="274"/>
      <c r="H52" s="274"/>
      <c r="I52" s="274"/>
      <c r="J52" s="275"/>
      <c r="K52" s="572"/>
      <c r="L52" s="573"/>
      <c r="M52" s="573"/>
      <c r="N52" s="8"/>
      <c r="O52" s="572"/>
      <c r="P52" s="573"/>
      <c r="Q52" s="573"/>
      <c r="R52" s="8"/>
      <c r="S52" s="572"/>
      <c r="T52" s="573"/>
      <c r="U52" s="573"/>
      <c r="V52" s="8"/>
      <c r="W52" s="572"/>
      <c r="X52" s="580"/>
      <c r="Y52" s="573"/>
      <c r="Z52" s="8"/>
      <c r="AA52" s="579"/>
      <c r="AB52" s="573"/>
      <c r="AC52" s="573"/>
      <c r="AD52" s="8"/>
      <c r="AE52" s="572"/>
      <c r="AF52" s="573"/>
      <c r="AG52" s="573"/>
      <c r="AH52" s="8"/>
      <c r="AI52" s="572"/>
      <c r="AJ52" s="573"/>
      <c r="AK52" s="573"/>
      <c r="AL52" s="8"/>
    </row>
    <row r="53" spans="1:38" ht="24.75" hidden="1" customHeight="1">
      <c r="A53" s="281"/>
      <c r="B53" s="274" t="s">
        <v>50</v>
      </c>
      <c r="C53" s="274"/>
      <c r="D53" s="274"/>
      <c r="E53" s="274"/>
      <c r="F53" s="274"/>
      <c r="G53" s="274"/>
      <c r="H53" s="274"/>
      <c r="I53" s="274"/>
      <c r="J53" s="275"/>
      <c r="K53" s="572"/>
      <c r="L53" s="573"/>
      <c r="M53" s="573"/>
      <c r="N53" s="8"/>
      <c r="O53" s="572"/>
      <c r="P53" s="573"/>
      <c r="Q53" s="573"/>
      <c r="R53" s="8"/>
      <c r="S53" s="572"/>
      <c r="T53" s="573"/>
      <c r="U53" s="573"/>
      <c r="V53" s="8"/>
      <c r="W53" s="572"/>
      <c r="X53" s="573"/>
      <c r="Y53" s="580"/>
      <c r="Z53" s="8"/>
      <c r="AA53" s="579"/>
      <c r="AB53" s="573"/>
      <c r="AC53" s="573"/>
      <c r="AD53" s="8"/>
      <c r="AE53" s="572"/>
      <c r="AF53" s="573"/>
      <c r="AG53" s="573"/>
      <c r="AH53" s="8"/>
      <c r="AI53" s="572"/>
      <c r="AJ53" s="573"/>
      <c r="AK53" s="573"/>
      <c r="AL53" s="8"/>
    </row>
    <row r="54" spans="1:38" ht="25.5" hidden="1" customHeight="1">
      <c r="A54" s="281"/>
      <c r="B54" s="313" t="s">
        <v>59</v>
      </c>
      <c r="C54" s="313"/>
      <c r="D54" s="313"/>
      <c r="E54" s="313"/>
      <c r="F54" s="313"/>
      <c r="G54" s="313"/>
      <c r="H54" s="313"/>
      <c r="I54" s="313"/>
      <c r="J54" s="314"/>
      <c r="K54" s="572"/>
      <c r="L54" s="573"/>
      <c r="M54" s="573"/>
      <c r="N54" s="8"/>
      <c r="O54" s="572"/>
      <c r="P54" s="573"/>
      <c r="Q54" s="573"/>
      <c r="R54" s="8"/>
      <c r="S54" s="572"/>
      <c r="T54" s="573"/>
      <c r="U54" s="573"/>
      <c r="V54" s="8"/>
      <c r="W54" s="572"/>
      <c r="X54" s="573"/>
      <c r="Y54" s="580"/>
      <c r="Z54" s="574"/>
      <c r="AA54" s="582"/>
      <c r="AB54" s="580"/>
      <c r="AC54" s="573"/>
      <c r="AD54" s="8"/>
      <c r="AE54" s="572"/>
      <c r="AF54" s="573"/>
      <c r="AG54" s="573"/>
      <c r="AH54" s="8"/>
      <c r="AI54" s="572"/>
      <c r="AJ54" s="573"/>
      <c r="AK54" s="573"/>
      <c r="AL54" s="8"/>
    </row>
    <row r="55" spans="1:38" ht="20.25" hidden="1" customHeight="1" thickBot="1">
      <c r="A55" s="282"/>
      <c r="B55" s="311" t="s">
        <v>46</v>
      </c>
      <c r="C55" s="311"/>
      <c r="D55" s="311"/>
      <c r="E55" s="311"/>
      <c r="F55" s="311"/>
      <c r="G55" s="311"/>
      <c r="H55" s="311"/>
      <c r="I55" s="311"/>
      <c r="J55" s="311"/>
      <c r="K55" s="591"/>
      <c r="L55" s="7"/>
      <c r="M55" s="7"/>
      <c r="N55" s="592"/>
      <c r="O55" s="591"/>
      <c r="P55" s="7"/>
      <c r="Q55" s="7"/>
      <c r="R55" s="592"/>
      <c r="S55" s="591"/>
      <c r="T55" s="7"/>
      <c r="U55" s="7"/>
      <c r="V55" s="592"/>
      <c r="W55" s="591"/>
      <c r="X55" s="7"/>
      <c r="Y55" s="7"/>
      <c r="Z55" s="592"/>
      <c r="AA55" s="608"/>
      <c r="AB55" s="7"/>
      <c r="AC55" s="7"/>
      <c r="AD55" s="592"/>
      <c r="AE55" s="607"/>
      <c r="AF55" s="7"/>
      <c r="AG55" s="7"/>
      <c r="AH55" s="592"/>
      <c r="AI55" s="607"/>
      <c r="AJ55" s="7"/>
      <c r="AK55" s="7"/>
      <c r="AL55" s="592"/>
    </row>
    <row r="56" spans="1:38" ht="22.5" customHeight="1" thickBot="1">
      <c r="A56" s="304" t="s">
        <v>63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6"/>
    </row>
    <row r="57" spans="1:38" ht="21" customHeight="1">
      <c r="A57" s="280" t="s">
        <v>64</v>
      </c>
      <c r="B57" s="324" t="s">
        <v>65</v>
      </c>
      <c r="C57" s="324"/>
      <c r="D57" s="324"/>
      <c r="E57" s="324"/>
      <c r="F57" s="324"/>
      <c r="G57" s="324"/>
      <c r="H57" s="324"/>
      <c r="I57" s="324"/>
      <c r="J57" s="325"/>
      <c r="K57" s="576"/>
      <c r="L57" s="577"/>
      <c r="M57" s="577"/>
      <c r="N57" s="578"/>
      <c r="O57" s="576"/>
      <c r="P57" s="577"/>
      <c r="Q57" s="577"/>
      <c r="R57" s="603"/>
      <c r="S57" s="576"/>
      <c r="T57" s="577"/>
      <c r="U57" s="577"/>
      <c r="V57" s="578"/>
      <c r="W57" s="576"/>
      <c r="X57" s="577"/>
      <c r="Y57" s="577"/>
      <c r="Z57" s="578"/>
      <c r="AA57" s="595"/>
      <c r="AB57" s="577"/>
      <c r="AC57" s="577"/>
      <c r="AD57" s="578"/>
      <c r="AE57" s="576"/>
      <c r="AF57" s="577"/>
      <c r="AG57" s="577"/>
      <c r="AH57" s="578"/>
      <c r="AI57" s="576"/>
      <c r="AJ57" s="577"/>
      <c r="AK57" s="577"/>
      <c r="AL57" s="578"/>
    </row>
    <row r="58" spans="1:38" ht="18.75" customHeight="1">
      <c r="A58" s="281"/>
      <c r="B58" s="274" t="s">
        <v>66</v>
      </c>
      <c r="C58" s="274"/>
      <c r="D58" s="274"/>
      <c r="E58" s="274"/>
      <c r="F58" s="274"/>
      <c r="G58" s="274"/>
      <c r="H58" s="274"/>
      <c r="I58" s="274"/>
      <c r="J58" s="275"/>
      <c r="K58" s="572"/>
      <c r="L58" s="573"/>
      <c r="M58" s="573"/>
      <c r="N58" s="8"/>
      <c r="O58" s="572"/>
      <c r="P58" s="573"/>
      <c r="Q58" s="573"/>
      <c r="R58" s="8"/>
      <c r="S58" s="575"/>
      <c r="T58" s="573"/>
      <c r="U58" s="573"/>
      <c r="V58" s="8"/>
      <c r="W58" s="572"/>
      <c r="X58" s="573"/>
      <c r="Y58" s="573"/>
      <c r="Z58" s="8"/>
      <c r="AA58" s="579"/>
      <c r="AB58" s="573"/>
      <c r="AC58" s="573"/>
      <c r="AD58" s="8"/>
      <c r="AE58" s="572"/>
      <c r="AF58" s="573"/>
      <c r="AG58" s="573"/>
      <c r="AH58" s="8"/>
      <c r="AI58" s="572"/>
      <c r="AJ58" s="573"/>
      <c r="AK58" s="573"/>
      <c r="AL58" s="8"/>
    </row>
    <row r="59" spans="1:38" ht="18.75" customHeight="1">
      <c r="A59" s="281"/>
      <c r="B59" s="274" t="s">
        <v>67</v>
      </c>
      <c r="C59" s="274"/>
      <c r="D59" s="274"/>
      <c r="E59" s="274"/>
      <c r="F59" s="274"/>
      <c r="G59" s="274"/>
      <c r="H59" s="274"/>
      <c r="I59" s="274"/>
      <c r="J59" s="275"/>
      <c r="K59" s="572"/>
      <c r="L59" s="573"/>
      <c r="M59" s="573"/>
      <c r="N59" s="8"/>
      <c r="O59" s="572"/>
      <c r="P59" s="573"/>
      <c r="Q59" s="573"/>
      <c r="R59" s="8"/>
      <c r="S59" s="572"/>
      <c r="T59" s="580"/>
      <c r="U59" s="573"/>
      <c r="V59" s="8"/>
      <c r="W59" s="572"/>
      <c r="X59" s="573"/>
      <c r="Y59" s="573"/>
      <c r="Z59" s="8"/>
      <c r="AA59" s="579"/>
      <c r="AB59" s="573"/>
      <c r="AC59" s="573"/>
      <c r="AD59" s="8"/>
      <c r="AE59" s="572"/>
      <c r="AF59" s="573"/>
      <c r="AG59" s="573"/>
      <c r="AH59" s="8"/>
      <c r="AI59" s="572"/>
      <c r="AJ59" s="573"/>
      <c r="AK59" s="573"/>
      <c r="AL59" s="8"/>
    </row>
    <row r="60" spans="1:38" ht="38.25" customHeight="1">
      <c r="A60" s="281"/>
      <c r="B60" s="274" t="s">
        <v>68</v>
      </c>
      <c r="C60" s="274"/>
      <c r="D60" s="274"/>
      <c r="E60" s="274"/>
      <c r="F60" s="274"/>
      <c r="G60" s="274"/>
      <c r="H60" s="274"/>
      <c r="I60" s="274"/>
      <c r="J60" s="275"/>
      <c r="K60" s="572"/>
      <c r="L60" s="573"/>
      <c r="M60" s="573"/>
      <c r="N60" s="8"/>
      <c r="O60" s="572"/>
      <c r="P60" s="573"/>
      <c r="Q60" s="573"/>
      <c r="R60" s="8"/>
      <c r="S60" s="572"/>
      <c r="T60" s="573"/>
      <c r="U60" s="573"/>
      <c r="V60" s="574"/>
      <c r="W60" s="572"/>
      <c r="X60" s="573"/>
      <c r="Y60" s="573"/>
      <c r="Z60" s="574"/>
      <c r="AA60" s="579"/>
      <c r="AB60" s="573"/>
      <c r="AC60" s="573"/>
      <c r="AD60" s="574"/>
      <c r="AE60" s="572"/>
      <c r="AF60" s="573"/>
      <c r="AG60" s="573"/>
      <c r="AH60" s="574"/>
      <c r="AI60" s="572"/>
      <c r="AJ60" s="573"/>
      <c r="AK60" s="573"/>
      <c r="AL60" s="574"/>
    </row>
    <row r="61" spans="1:38" ht="24.75" customHeight="1">
      <c r="A61" s="281"/>
      <c r="B61" s="321" t="s">
        <v>69</v>
      </c>
      <c r="C61" s="321"/>
      <c r="D61" s="321"/>
      <c r="E61" s="321"/>
      <c r="F61" s="321"/>
      <c r="G61" s="321"/>
      <c r="H61" s="321"/>
      <c r="I61" s="321"/>
      <c r="J61" s="322"/>
      <c r="K61" s="572"/>
      <c r="L61" s="573"/>
      <c r="M61" s="573"/>
      <c r="N61" s="8"/>
      <c r="O61" s="572"/>
      <c r="P61" s="573"/>
      <c r="Q61" s="573"/>
      <c r="R61" s="8"/>
      <c r="S61" s="572"/>
      <c r="T61" s="573"/>
      <c r="U61" s="573"/>
      <c r="V61" s="8"/>
      <c r="W61" s="575"/>
      <c r="X61" s="573"/>
      <c r="Y61" s="573"/>
      <c r="Z61" s="8"/>
      <c r="AA61" s="582"/>
      <c r="AB61" s="573"/>
      <c r="AC61" s="573"/>
      <c r="AD61" s="8"/>
      <c r="AE61" s="575"/>
      <c r="AF61" s="573"/>
      <c r="AG61" s="573"/>
      <c r="AH61" s="8"/>
      <c r="AI61" s="575"/>
      <c r="AJ61" s="573"/>
      <c r="AK61" s="573"/>
      <c r="AL61" s="8"/>
    </row>
    <row r="62" spans="1:38" ht="20.25" customHeight="1" thickBot="1">
      <c r="A62" s="282"/>
      <c r="B62" s="311" t="s">
        <v>70</v>
      </c>
      <c r="C62" s="311"/>
      <c r="D62" s="311"/>
      <c r="E62" s="311"/>
      <c r="F62" s="311"/>
      <c r="G62" s="311"/>
      <c r="H62" s="311"/>
      <c r="I62" s="311"/>
      <c r="J62" s="312"/>
      <c r="K62" s="591"/>
      <c r="L62" s="7"/>
      <c r="M62" s="7"/>
      <c r="N62" s="592"/>
      <c r="O62" s="591"/>
      <c r="P62" s="7"/>
      <c r="Q62" s="7"/>
      <c r="R62" s="592"/>
      <c r="S62" s="591"/>
      <c r="T62" s="7"/>
      <c r="U62" s="7"/>
      <c r="V62" s="592"/>
      <c r="W62" s="607"/>
      <c r="X62" s="7"/>
      <c r="Y62" s="7"/>
      <c r="Z62" s="592"/>
      <c r="AA62" s="608"/>
      <c r="AB62" s="7"/>
      <c r="AC62" s="7"/>
      <c r="AD62" s="592"/>
      <c r="AE62" s="607"/>
      <c r="AF62" s="7"/>
      <c r="AG62" s="7"/>
      <c r="AH62" s="592"/>
      <c r="AI62" s="607"/>
      <c r="AJ62" s="7"/>
      <c r="AK62" s="7"/>
      <c r="AL62" s="592"/>
    </row>
    <row r="63" spans="1:38" ht="19.5" customHeight="1">
      <c r="A63" s="280" t="s">
        <v>71</v>
      </c>
      <c r="B63" s="324" t="s">
        <v>72</v>
      </c>
      <c r="C63" s="324"/>
      <c r="D63" s="324"/>
      <c r="E63" s="324"/>
      <c r="F63" s="324"/>
      <c r="G63" s="324"/>
      <c r="H63" s="324"/>
      <c r="I63" s="324"/>
      <c r="J63" s="324"/>
      <c r="K63" s="605"/>
      <c r="L63" s="599"/>
      <c r="M63" s="599"/>
      <c r="N63" s="600"/>
      <c r="O63" s="605"/>
      <c r="P63" s="599"/>
      <c r="Q63" s="599"/>
      <c r="R63" s="600"/>
      <c r="S63" s="598"/>
      <c r="T63" s="599"/>
      <c r="U63" s="599"/>
      <c r="V63" s="600"/>
      <c r="W63" s="605"/>
      <c r="X63" s="599"/>
      <c r="Y63" s="599"/>
      <c r="Z63" s="600"/>
      <c r="AA63" s="601"/>
      <c r="AB63" s="599"/>
      <c r="AC63" s="599"/>
      <c r="AD63" s="600"/>
      <c r="AE63" s="605"/>
      <c r="AF63" s="599"/>
      <c r="AG63" s="599"/>
      <c r="AH63" s="600"/>
      <c r="AI63" s="605"/>
      <c r="AJ63" s="599"/>
      <c r="AK63" s="599"/>
      <c r="AL63" s="600"/>
    </row>
    <row r="64" spans="1:38" ht="18" customHeight="1">
      <c r="A64" s="281"/>
      <c r="B64" s="274" t="s">
        <v>66</v>
      </c>
      <c r="C64" s="274"/>
      <c r="D64" s="274"/>
      <c r="E64" s="274"/>
      <c r="F64" s="274"/>
      <c r="G64" s="274"/>
      <c r="H64" s="274"/>
      <c r="I64" s="274"/>
      <c r="J64" s="274"/>
      <c r="K64" s="572"/>
      <c r="L64" s="573"/>
      <c r="M64" s="573"/>
      <c r="N64" s="8"/>
      <c r="O64" s="572"/>
      <c r="P64" s="573"/>
      <c r="Q64" s="573"/>
      <c r="R64" s="8"/>
      <c r="S64" s="572"/>
      <c r="T64" s="580"/>
      <c r="U64" s="573"/>
      <c r="V64" s="8"/>
      <c r="W64" s="572"/>
      <c r="X64" s="573"/>
      <c r="Y64" s="573"/>
      <c r="Z64" s="8"/>
      <c r="AA64" s="579"/>
      <c r="AB64" s="573"/>
      <c r="AC64" s="573"/>
      <c r="AD64" s="8"/>
      <c r="AE64" s="572"/>
      <c r="AF64" s="573"/>
      <c r="AG64" s="573"/>
      <c r="AH64" s="8"/>
      <c r="AI64" s="572"/>
      <c r="AJ64" s="573"/>
      <c r="AK64" s="573"/>
      <c r="AL64" s="8"/>
    </row>
    <row r="65" spans="1:38" ht="47.25" customHeight="1">
      <c r="A65" s="281"/>
      <c r="B65" s="274" t="s">
        <v>73</v>
      </c>
      <c r="C65" s="274"/>
      <c r="D65" s="274"/>
      <c r="E65" s="274"/>
      <c r="F65" s="274"/>
      <c r="G65" s="274"/>
      <c r="H65" s="274"/>
      <c r="I65" s="274"/>
      <c r="J65" s="275"/>
      <c r="K65" s="572"/>
      <c r="L65" s="573"/>
      <c r="M65" s="573"/>
      <c r="N65" s="8"/>
      <c r="O65" s="572"/>
      <c r="P65" s="573"/>
      <c r="Q65" s="573"/>
      <c r="R65" s="8"/>
      <c r="S65" s="572"/>
      <c r="T65" s="573"/>
      <c r="U65" s="573"/>
      <c r="V65" s="574"/>
      <c r="W65" s="572"/>
      <c r="X65" s="573"/>
      <c r="Y65" s="573"/>
      <c r="Z65" s="574"/>
      <c r="AA65" s="579"/>
      <c r="AB65" s="573"/>
      <c r="AC65" s="573"/>
      <c r="AD65" s="574"/>
      <c r="AE65" s="572"/>
      <c r="AF65" s="573"/>
      <c r="AG65" s="573"/>
      <c r="AH65" s="574"/>
      <c r="AI65" s="572"/>
      <c r="AJ65" s="573"/>
      <c r="AK65" s="573"/>
      <c r="AL65" s="574"/>
    </row>
    <row r="66" spans="1:38" ht="21" customHeight="1" thickBot="1">
      <c r="A66" s="282"/>
      <c r="B66" s="336" t="s">
        <v>70</v>
      </c>
      <c r="C66" s="336"/>
      <c r="D66" s="336"/>
      <c r="E66" s="336"/>
      <c r="F66" s="336"/>
      <c r="G66" s="336"/>
      <c r="H66" s="336"/>
      <c r="I66" s="336"/>
      <c r="J66" s="337"/>
      <c r="K66" s="609"/>
      <c r="L66" s="610"/>
      <c r="M66" s="610"/>
      <c r="N66" s="611"/>
      <c r="O66" s="609"/>
      <c r="P66" s="610"/>
      <c r="Q66" s="610"/>
      <c r="R66" s="611"/>
      <c r="S66" s="609"/>
      <c r="T66" s="610"/>
      <c r="U66" s="610"/>
      <c r="V66" s="611"/>
      <c r="W66" s="612"/>
      <c r="X66" s="610"/>
      <c r="Y66" s="610"/>
      <c r="Z66" s="611"/>
      <c r="AA66" s="613"/>
      <c r="AB66" s="610"/>
      <c r="AC66" s="610"/>
      <c r="AD66" s="611"/>
      <c r="AE66" s="612"/>
      <c r="AF66" s="610"/>
      <c r="AG66" s="610"/>
      <c r="AH66" s="611"/>
      <c r="AI66" s="612"/>
      <c r="AJ66" s="610"/>
      <c r="AK66" s="610"/>
      <c r="AL66" s="611"/>
    </row>
    <row r="67" spans="1:38" ht="18.75" customHeight="1">
      <c r="A67" s="280" t="s">
        <v>74</v>
      </c>
      <c r="B67" s="318" t="s">
        <v>75</v>
      </c>
      <c r="C67" s="319"/>
      <c r="D67" s="319"/>
      <c r="E67" s="319"/>
      <c r="F67" s="319"/>
      <c r="G67" s="319"/>
      <c r="H67" s="319"/>
      <c r="I67" s="319"/>
      <c r="J67" s="320"/>
      <c r="K67" s="595"/>
      <c r="L67" s="604"/>
      <c r="M67" s="577"/>
      <c r="N67" s="578"/>
      <c r="O67" s="576"/>
      <c r="P67" s="577"/>
      <c r="Q67" s="577"/>
      <c r="R67" s="578"/>
      <c r="S67" s="576"/>
      <c r="T67" s="577"/>
      <c r="U67" s="577"/>
      <c r="V67" s="578"/>
      <c r="W67" s="576"/>
      <c r="X67" s="577"/>
      <c r="Y67" s="577"/>
      <c r="Z67" s="578"/>
      <c r="AA67" s="595"/>
      <c r="AB67" s="577"/>
      <c r="AC67" s="577"/>
      <c r="AD67" s="578"/>
      <c r="AE67" s="576"/>
      <c r="AF67" s="577"/>
      <c r="AG67" s="577"/>
      <c r="AH67" s="578"/>
      <c r="AI67" s="576"/>
      <c r="AJ67" s="604"/>
      <c r="AK67" s="577"/>
      <c r="AL67" s="578"/>
    </row>
    <row r="68" spans="1:38" ht="18.75" customHeight="1">
      <c r="A68" s="281"/>
      <c r="B68" s="270" t="s">
        <v>76</v>
      </c>
      <c r="C68" s="271"/>
      <c r="D68" s="271"/>
      <c r="E68" s="271"/>
      <c r="F68" s="271"/>
      <c r="G68" s="271"/>
      <c r="H68" s="271"/>
      <c r="I68" s="271"/>
      <c r="J68" s="272"/>
      <c r="K68" s="601"/>
      <c r="L68" s="606"/>
      <c r="M68" s="599"/>
      <c r="N68" s="600"/>
      <c r="O68" s="605"/>
      <c r="P68" s="599"/>
      <c r="Q68" s="599"/>
      <c r="R68" s="600"/>
      <c r="S68" s="605"/>
      <c r="T68" s="599"/>
      <c r="U68" s="599"/>
      <c r="V68" s="600"/>
      <c r="W68" s="605"/>
      <c r="X68" s="599"/>
      <c r="Y68" s="599"/>
      <c r="Z68" s="600"/>
      <c r="AA68" s="601"/>
      <c r="AB68" s="599"/>
      <c r="AC68" s="599"/>
      <c r="AD68" s="600"/>
      <c r="AE68" s="605"/>
      <c r="AF68" s="599"/>
      <c r="AG68" s="599"/>
      <c r="AH68" s="600"/>
      <c r="AI68" s="605"/>
      <c r="AJ68" s="606"/>
      <c r="AK68" s="599"/>
      <c r="AL68" s="600"/>
    </row>
    <row r="69" spans="1:38" ht="21" customHeight="1" thickBot="1">
      <c r="A69" s="281"/>
      <c r="B69" s="301" t="s">
        <v>77</v>
      </c>
      <c r="C69" s="302"/>
      <c r="D69" s="302"/>
      <c r="E69" s="302"/>
      <c r="F69" s="302"/>
      <c r="G69" s="302"/>
      <c r="H69" s="302"/>
      <c r="I69" s="302"/>
      <c r="J69" s="303"/>
      <c r="K69" s="601"/>
      <c r="L69" s="599"/>
      <c r="M69" s="599"/>
      <c r="N69" s="600"/>
      <c r="O69" s="605"/>
      <c r="P69" s="606"/>
      <c r="Q69" s="599"/>
      <c r="R69" s="600"/>
      <c r="S69" s="605"/>
      <c r="T69" s="599"/>
      <c r="U69" s="599"/>
      <c r="V69" s="600"/>
      <c r="W69" s="605"/>
      <c r="X69" s="599"/>
      <c r="Y69" s="599"/>
      <c r="Z69" s="600"/>
      <c r="AA69" s="601"/>
      <c r="AB69" s="599"/>
      <c r="AC69" s="599"/>
      <c r="AD69" s="600"/>
      <c r="AE69" s="605"/>
      <c r="AF69" s="599"/>
      <c r="AG69" s="599"/>
      <c r="AH69" s="600"/>
      <c r="AI69" s="605"/>
      <c r="AJ69" s="599"/>
      <c r="AK69" s="599"/>
      <c r="AL69" s="614"/>
    </row>
    <row r="70" spans="1:38" ht="24" customHeight="1" thickBot="1">
      <c r="A70" s="304" t="s">
        <v>78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6"/>
    </row>
    <row r="71" spans="1:38" ht="19.5" customHeight="1">
      <c r="A71" s="280" t="s">
        <v>79</v>
      </c>
      <c r="B71" s="307" t="s">
        <v>80</v>
      </c>
      <c r="C71" s="308"/>
      <c r="D71" s="308"/>
      <c r="E71" s="308"/>
      <c r="F71" s="308"/>
      <c r="G71" s="308"/>
      <c r="H71" s="308"/>
      <c r="I71" s="308"/>
      <c r="J71" s="309"/>
      <c r="K71" s="576"/>
      <c r="L71" s="577"/>
      <c r="M71" s="577"/>
      <c r="N71" s="578"/>
      <c r="O71" s="595"/>
      <c r="P71" s="577"/>
      <c r="Q71" s="577"/>
      <c r="R71" s="578"/>
      <c r="S71" s="576"/>
      <c r="T71" s="577"/>
      <c r="U71" s="577"/>
      <c r="V71" s="578"/>
      <c r="W71" s="576"/>
      <c r="X71" s="577"/>
      <c r="Y71" s="577"/>
      <c r="Z71" s="578"/>
      <c r="AA71" s="595"/>
      <c r="AB71" s="577"/>
      <c r="AC71" s="577"/>
      <c r="AD71" s="578"/>
      <c r="AE71" s="576"/>
      <c r="AF71" s="577"/>
      <c r="AG71" s="577"/>
      <c r="AH71" s="578"/>
      <c r="AI71" s="576"/>
      <c r="AJ71" s="577"/>
      <c r="AK71" s="577"/>
      <c r="AL71" s="578"/>
    </row>
    <row r="72" spans="1:38" ht="18" customHeight="1">
      <c r="A72" s="281"/>
      <c r="B72" s="301" t="s">
        <v>81</v>
      </c>
      <c r="C72" s="302"/>
      <c r="D72" s="302"/>
      <c r="E72" s="302"/>
      <c r="F72" s="302"/>
      <c r="G72" s="302"/>
      <c r="H72" s="302"/>
      <c r="I72" s="302"/>
      <c r="J72" s="303"/>
      <c r="K72" s="605"/>
      <c r="L72" s="599"/>
      <c r="M72" s="599"/>
      <c r="N72" s="615"/>
      <c r="O72" s="601"/>
      <c r="P72" s="599"/>
      <c r="Q72" s="599"/>
      <c r="R72" s="600"/>
      <c r="S72" s="605"/>
      <c r="T72" s="599"/>
      <c r="U72" s="599"/>
      <c r="V72" s="600"/>
      <c r="W72" s="605"/>
      <c r="X72" s="599"/>
      <c r="Y72" s="599"/>
      <c r="Z72" s="600"/>
      <c r="AA72" s="601"/>
      <c r="AB72" s="599"/>
      <c r="AC72" s="599"/>
      <c r="AD72" s="600"/>
      <c r="AE72" s="605"/>
      <c r="AF72" s="599"/>
      <c r="AG72" s="599"/>
      <c r="AH72" s="600"/>
      <c r="AI72" s="605"/>
      <c r="AJ72" s="599"/>
      <c r="AK72" s="599"/>
      <c r="AL72" s="600"/>
    </row>
    <row r="73" spans="1:38" ht="19.5" customHeight="1">
      <c r="A73" s="281"/>
      <c r="B73" s="301" t="s">
        <v>82</v>
      </c>
      <c r="C73" s="302"/>
      <c r="D73" s="302"/>
      <c r="E73" s="302"/>
      <c r="F73" s="302"/>
      <c r="G73" s="302"/>
      <c r="H73" s="302"/>
      <c r="I73" s="302"/>
      <c r="J73" s="303"/>
      <c r="K73" s="605"/>
      <c r="L73" s="599"/>
      <c r="M73" s="599"/>
      <c r="N73" s="574"/>
      <c r="O73" s="601"/>
      <c r="P73" s="599"/>
      <c r="Q73" s="599"/>
      <c r="R73" s="600"/>
      <c r="S73" s="605"/>
      <c r="T73" s="599"/>
      <c r="U73" s="599"/>
      <c r="V73" s="600"/>
      <c r="W73" s="605"/>
      <c r="X73" s="599"/>
      <c r="Y73" s="599"/>
      <c r="Z73" s="600"/>
      <c r="AA73" s="601"/>
      <c r="AB73" s="599"/>
      <c r="AC73" s="599"/>
      <c r="AD73" s="600"/>
      <c r="AE73" s="605"/>
      <c r="AF73" s="599"/>
      <c r="AG73" s="599"/>
      <c r="AH73" s="600"/>
      <c r="AI73" s="605"/>
      <c r="AJ73" s="599"/>
      <c r="AK73" s="599"/>
      <c r="AL73" s="600"/>
    </row>
    <row r="74" spans="1:38" ht="20.25" customHeight="1" thickBot="1">
      <c r="A74" s="282"/>
      <c r="B74" s="301" t="s">
        <v>70</v>
      </c>
      <c r="C74" s="302"/>
      <c r="D74" s="302"/>
      <c r="E74" s="302"/>
      <c r="F74" s="302"/>
      <c r="G74" s="302"/>
      <c r="H74" s="302"/>
      <c r="I74" s="302"/>
      <c r="J74" s="303"/>
      <c r="K74" s="609"/>
      <c r="L74" s="610"/>
      <c r="M74" s="610"/>
      <c r="N74" s="611"/>
      <c r="O74" s="601"/>
      <c r="P74" s="599"/>
      <c r="Q74" s="599"/>
      <c r="R74" s="600"/>
      <c r="S74" s="605"/>
      <c r="T74" s="599"/>
      <c r="U74" s="599"/>
      <c r="V74" s="600"/>
      <c r="W74" s="605"/>
      <c r="X74" s="599"/>
      <c r="Y74" s="599"/>
      <c r="Z74" s="600"/>
      <c r="AA74" s="605"/>
      <c r="AB74" s="599"/>
      <c r="AC74" s="599"/>
      <c r="AD74" s="600"/>
      <c r="AE74" s="605"/>
      <c r="AF74" s="599"/>
      <c r="AG74" s="599"/>
      <c r="AH74" s="600"/>
      <c r="AI74" s="605"/>
      <c r="AJ74" s="599"/>
      <c r="AK74" s="599"/>
      <c r="AL74" s="600"/>
    </row>
    <row r="75" spans="1:38" ht="24.75" customHeight="1" thickBot="1">
      <c r="A75" s="304" t="s">
        <v>83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2"/>
    </row>
    <row r="76" spans="1:38" ht="27.75" customHeight="1">
      <c r="A76" s="280" t="s">
        <v>84</v>
      </c>
      <c r="B76" s="324" t="s">
        <v>85</v>
      </c>
      <c r="C76" s="324"/>
      <c r="D76" s="324"/>
      <c r="E76" s="324"/>
      <c r="F76" s="324"/>
      <c r="G76" s="324"/>
      <c r="H76" s="324"/>
      <c r="I76" s="324"/>
      <c r="J76" s="324"/>
      <c r="K76" s="576"/>
      <c r="L76" s="577"/>
      <c r="M76" s="616"/>
      <c r="N76" s="603"/>
      <c r="O76" s="576"/>
      <c r="P76" s="577"/>
      <c r="Q76" s="616"/>
      <c r="R76" s="603"/>
      <c r="S76" s="20"/>
      <c r="T76" s="577"/>
      <c r="U76" s="616"/>
      <c r="V76" s="603"/>
      <c r="W76" s="576"/>
      <c r="X76" s="577"/>
      <c r="Y76" s="616"/>
      <c r="Z76" s="603"/>
      <c r="AA76" s="576"/>
      <c r="AB76" s="577"/>
      <c r="AC76" s="616"/>
      <c r="AD76" s="603"/>
      <c r="AE76" s="576"/>
      <c r="AF76" s="577"/>
      <c r="AG76" s="616"/>
      <c r="AH76" s="603"/>
      <c r="AI76" s="576"/>
      <c r="AJ76" s="577"/>
      <c r="AK76" s="616"/>
      <c r="AL76" s="603"/>
    </row>
    <row r="77" spans="1:38" ht="30" customHeight="1" thickBot="1">
      <c r="A77" s="282"/>
      <c r="B77" s="326" t="s">
        <v>86</v>
      </c>
      <c r="C77" s="326"/>
      <c r="D77" s="326"/>
      <c r="E77" s="326"/>
      <c r="F77" s="326"/>
      <c r="G77" s="326"/>
      <c r="H77" s="326"/>
      <c r="I77" s="326"/>
      <c r="J77" s="327"/>
      <c r="K77" s="591"/>
      <c r="L77" s="7"/>
      <c r="M77" s="7"/>
      <c r="N77" s="592"/>
      <c r="O77" s="591"/>
      <c r="P77" s="7"/>
      <c r="Q77" s="7"/>
      <c r="R77" s="592"/>
      <c r="S77" s="591"/>
      <c r="T77" s="7"/>
      <c r="U77" s="7"/>
      <c r="V77" s="592"/>
      <c r="W77" s="591"/>
      <c r="X77" s="7"/>
      <c r="Y77" s="7"/>
      <c r="Z77" s="593"/>
      <c r="AA77" s="591"/>
      <c r="AB77" s="7"/>
      <c r="AC77" s="7"/>
      <c r="AD77" s="592"/>
      <c r="AE77" s="591"/>
      <c r="AF77" s="7"/>
      <c r="AG77" s="7"/>
      <c r="AH77" s="592"/>
      <c r="AI77" s="591"/>
      <c r="AJ77" s="7"/>
      <c r="AK77" s="7"/>
      <c r="AL77" s="592"/>
    </row>
    <row r="78" spans="1:38" ht="18" customHeight="1">
      <c r="A78" s="280" t="s">
        <v>87</v>
      </c>
      <c r="B78" s="328" t="s">
        <v>88</v>
      </c>
      <c r="C78" s="328"/>
      <c r="D78" s="328"/>
      <c r="E78" s="328"/>
      <c r="F78" s="328"/>
      <c r="G78" s="328"/>
      <c r="H78" s="328"/>
      <c r="I78" s="328"/>
      <c r="J78" s="329"/>
      <c r="K78" s="576"/>
      <c r="L78" s="577"/>
      <c r="M78" s="577"/>
      <c r="N78" s="578"/>
      <c r="O78" s="576"/>
      <c r="P78" s="604"/>
      <c r="Q78" s="577"/>
      <c r="R78" s="578"/>
      <c r="S78" s="576"/>
      <c r="T78" s="577"/>
      <c r="U78" s="577"/>
      <c r="V78" s="578"/>
      <c r="W78" s="576"/>
      <c r="X78" s="577"/>
      <c r="Y78" s="577"/>
      <c r="Z78" s="578"/>
      <c r="AA78" s="595"/>
      <c r="AB78" s="577"/>
      <c r="AC78" s="577"/>
      <c r="AD78" s="578"/>
      <c r="AE78" s="576"/>
      <c r="AF78" s="577"/>
      <c r="AG78" s="577"/>
      <c r="AH78" s="578"/>
      <c r="AI78" s="576"/>
      <c r="AJ78" s="577"/>
      <c r="AK78" s="577"/>
      <c r="AL78" s="578"/>
    </row>
    <row r="79" spans="1:38" ht="18.75" customHeight="1">
      <c r="A79" s="281"/>
      <c r="B79" s="313" t="s">
        <v>89</v>
      </c>
      <c r="C79" s="313"/>
      <c r="D79" s="313"/>
      <c r="E79" s="313"/>
      <c r="F79" s="313"/>
      <c r="G79" s="313"/>
      <c r="H79" s="313"/>
      <c r="I79" s="313"/>
      <c r="J79" s="314"/>
      <c r="K79" s="572"/>
      <c r="L79" s="573"/>
      <c r="M79" s="573"/>
      <c r="N79" s="574"/>
      <c r="O79" s="572"/>
      <c r="P79" s="573"/>
      <c r="Q79" s="573"/>
      <c r="R79" s="574"/>
      <c r="S79" s="572"/>
      <c r="T79" s="573"/>
      <c r="U79" s="573"/>
      <c r="V79" s="574"/>
      <c r="W79" s="572"/>
      <c r="X79" s="573"/>
      <c r="Y79" s="573"/>
      <c r="Z79" s="574"/>
      <c r="AA79" s="579"/>
      <c r="AB79" s="573"/>
      <c r="AC79" s="573"/>
      <c r="AD79" s="574"/>
      <c r="AE79" s="572"/>
      <c r="AF79" s="573"/>
      <c r="AG79" s="573"/>
      <c r="AH79" s="574"/>
      <c r="AI79" s="572"/>
      <c r="AJ79" s="573"/>
      <c r="AK79" s="573"/>
      <c r="AL79" s="574"/>
    </row>
    <row r="80" spans="1:38" ht="29.25" customHeight="1" thickBot="1">
      <c r="A80" s="282"/>
      <c r="B80" s="326" t="s">
        <v>90</v>
      </c>
      <c r="C80" s="326"/>
      <c r="D80" s="326"/>
      <c r="E80" s="326"/>
      <c r="F80" s="326"/>
      <c r="G80" s="326"/>
      <c r="H80" s="326"/>
      <c r="I80" s="326"/>
      <c r="J80" s="327"/>
      <c r="K80" s="591"/>
      <c r="L80" s="7"/>
      <c r="M80" s="7"/>
      <c r="N80" s="592"/>
      <c r="O80" s="591"/>
      <c r="P80" s="7"/>
      <c r="Q80" s="7"/>
      <c r="R80" s="592"/>
      <c r="S80" s="591"/>
      <c r="T80" s="617"/>
      <c r="U80" s="7"/>
      <c r="V80" s="592"/>
      <c r="W80" s="591"/>
      <c r="X80" s="7"/>
      <c r="Y80" s="7"/>
      <c r="Z80" s="592"/>
      <c r="AA80" s="594"/>
      <c r="AB80" s="7"/>
      <c r="AC80" s="7"/>
      <c r="AD80" s="592"/>
      <c r="AE80" s="591"/>
      <c r="AF80" s="7"/>
      <c r="AG80" s="7"/>
      <c r="AH80" s="592"/>
      <c r="AI80" s="591"/>
      <c r="AJ80" s="7"/>
      <c r="AK80" s="7"/>
      <c r="AL80" s="592"/>
    </row>
    <row r="81" spans="1:38" ht="16.5" customHeight="1">
      <c r="A81" s="280" t="s">
        <v>91</v>
      </c>
      <c r="B81" s="324" t="s">
        <v>92</v>
      </c>
      <c r="C81" s="324"/>
      <c r="D81" s="324"/>
      <c r="E81" s="324"/>
      <c r="F81" s="324"/>
      <c r="G81" s="324"/>
      <c r="H81" s="324"/>
      <c r="I81" s="324"/>
      <c r="J81" s="324"/>
      <c r="K81" s="9"/>
      <c r="L81" s="10"/>
      <c r="M81" s="10"/>
      <c r="N81" s="11"/>
      <c r="O81" s="9"/>
      <c r="P81" s="10"/>
      <c r="Q81" s="10"/>
      <c r="R81" s="11"/>
      <c r="S81" s="9"/>
      <c r="T81" s="10"/>
      <c r="U81" s="10"/>
      <c r="V81" s="11"/>
      <c r="W81" s="9"/>
      <c r="X81" s="10"/>
      <c r="Y81" s="10"/>
      <c r="Z81" s="11"/>
      <c r="AA81" s="618"/>
      <c r="AB81" s="10"/>
      <c r="AC81" s="10"/>
      <c r="AD81" s="11"/>
      <c r="AE81" s="9"/>
      <c r="AF81" s="10"/>
      <c r="AG81" s="10"/>
      <c r="AH81" s="11"/>
      <c r="AI81" s="9"/>
      <c r="AJ81" s="10"/>
      <c r="AK81" s="10"/>
      <c r="AL81" s="11"/>
    </row>
    <row r="82" spans="1:38" ht="18" customHeight="1">
      <c r="A82" s="281"/>
      <c r="B82" s="274" t="s">
        <v>93</v>
      </c>
      <c r="C82" s="274"/>
      <c r="D82" s="274"/>
      <c r="E82" s="274"/>
      <c r="F82" s="274"/>
      <c r="G82" s="274"/>
      <c r="H82" s="274"/>
      <c r="I82" s="274"/>
      <c r="J82" s="274"/>
      <c r="K82" s="619"/>
      <c r="L82" s="620"/>
      <c r="M82" s="620"/>
      <c r="N82" s="621"/>
      <c r="O82" s="619"/>
      <c r="P82" s="620"/>
      <c r="Q82" s="620"/>
      <c r="R82" s="621"/>
      <c r="S82" s="619"/>
      <c r="T82" s="620"/>
      <c r="U82" s="620"/>
      <c r="V82" s="621"/>
      <c r="W82" s="619"/>
      <c r="X82" s="620"/>
      <c r="Y82" s="620"/>
      <c r="Z82" s="621"/>
      <c r="AA82" s="622"/>
      <c r="AB82" s="584"/>
      <c r="AC82" s="620"/>
      <c r="AD82" s="621"/>
      <c r="AE82" s="619"/>
      <c r="AF82" s="620"/>
      <c r="AG82" s="620"/>
      <c r="AH82" s="621"/>
      <c r="AI82" s="619"/>
      <c r="AJ82" s="620"/>
      <c r="AK82" s="620"/>
      <c r="AL82" s="621"/>
    </row>
    <row r="83" spans="1:38" ht="18.75" customHeight="1" thickBot="1">
      <c r="A83" s="282"/>
      <c r="B83" s="311" t="s">
        <v>94</v>
      </c>
      <c r="C83" s="311"/>
      <c r="D83" s="311"/>
      <c r="E83" s="311"/>
      <c r="F83" s="311"/>
      <c r="G83" s="311"/>
      <c r="H83" s="311"/>
      <c r="I83" s="311"/>
      <c r="J83" s="311"/>
      <c r="K83" s="591"/>
      <c r="L83" s="7"/>
      <c r="M83" s="7"/>
      <c r="N83" s="592"/>
      <c r="O83" s="591"/>
      <c r="P83" s="7"/>
      <c r="Q83" s="7"/>
      <c r="R83" s="592"/>
      <c r="S83" s="591"/>
      <c r="T83" s="7"/>
      <c r="U83" s="7"/>
      <c r="V83" s="592"/>
      <c r="W83" s="591"/>
      <c r="X83" s="7"/>
      <c r="Y83" s="7"/>
      <c r="Z83" s="592"/>
      <c r="AA83" s="594"/>
      <c r="AB83" s="7"/>
      <c r="AC83" s="617"/>
      <c r="AD83" s="592"/>
      <c r="AE83" s="591"/>
      <c r="AF83" s="7"/>
      <c r="AG83" s="7"/>
      <c r="AH83" s="592"/>
      <c r="AI83" s="591"/>
      <c r="AJ83" s="7"/>
      <c r="AK83" s="7"/>
      <c r="AL83" s="592"/>
    </row>
    <row r="84" spans="1:38" ht="24" hidden="1" customHeight="1" thickBot="1">
      <c r="A84" s="304" t="s">
        <v>95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6"/>
    </row>
    <row r="85" spans="1:38" ht="18.75" hidden="1" customHeight="1">
      <c r="A85" s="280" t="s">
        <v>96</v>
      </c>
      <c r="B85" s="307" t="s">
        <v>97</v>
      </c>
      <c r="C85" s="308"/>
      <c r="D85" s="308"/>
      <c r="E85" s="308"/>
      <c r="F85" s="308"/>
      <c r="G85" s="308"/>
      <c r="H85" s="308"/>
      <c r="I85" s="308"/>
      <c r="J85" s="309"/>
      <c r="K85" s="595"/>
      <c r="L85" s="577"/>
      <c r="M85" s="577"/>
      <c r="N85" s="578"/>
      <c r="O85" s="576"/>
      <c r="P85" s="577"/>
      <c r="Q85" s="577"/>
      <c r="R85" s="578"/>
      <c r="S85" s="576"/>
      <c r="T85" s="577"/>
      <c r="U85" s="577"/>
      <c r="V85" s="603"/>
      <c r="W85" s="576"/>
      <c r="X85" s="577"/>
      <c r="Y85" s="577"/>
      <c r="Z85" s="578"/>
      <c r="AA85" s="595"/>
      <c r="AB85" s="577"/>
      <c r="AC85" s="577"/>
      <c r="AD85" s="578"/>
      <c r="AE85" s="576"/>
      <c r="AF85" s="577"/>
      <c r="AG85" s="577"/>
      <c r="AH85" s="578"/>
      <c r="AI85" s="576"/>
      <c r="AJ85" s="577"/>
      <c r="AK85" s="577"/>
      <c r="AL85" s="578"/>
    </row>
    <row r="86" spans="1:38" ht="18" hidden="1" customHeight="1">
      <c r="A86" s="281"/>
      <c r="B86" s="301" t="s">
        <v>98</v>
      </c>
      <c r="C86" s="302"/>
      <c r="D86" s="302"/>
      <c r="E86" s="302"/>
      <c r="F86" s="302"/>
      <c r="G86" s="302"/>
      <c r="H86" s="302"/>
      <c r="I86" s="302"/>
      <c r="J86" s="303"/>
      <c r="K86" s="601"/>
      <c r="L86" s="599"/>
      <c r="M86" s="599"/>
      <c r="N86" s="600"/>
      <c r="O86" s="605"/>
      <c r="P86" s="599"/>
      <c r="Q86" s="599"/>
      <c r="R86" s="600"/>
      <c r="S86" s="605"/>
      <c r="T86" s="599"/>
      <c r="U86" s="599"/>
      <c r="V86" s="600"/>
      <c r="W86" s="605"/>
      <c r="X86" s="599"/>
      <c r="Y86" s="606"/>
      <c r="Z86" s="600"/>
      <c r="AA86" s="601"/>
      <c r="AB86" s="599"/>
      <c r="AC86" s="599"/>
      <c r="AD86" s="600"/>
      <c r="AE86" s="605"/>
      <c r="AF86" s="599"/>
      <c r="AG86" s="599"/>
      <c r="AH86" s="600"/>
      <c r="AI86" s="605"/>
      <c r="AJ86" s="599"/>
      <c r="AK86" s="599"/>
      <c r="AL86" s="600"/>
    </row>
    <row r="87" spans="1:38" ht="18.75" hidden="1" customHeight="1" thickBot="1">
      <c r="A87" s="282"/>
      <c r="B87" s="315" t="s">
        <v>99</v>
      </c>
      <c r="C87" s="316"/>
      <c r="D87" s="316"/>
      <c r="E87" s="316"/>
      <c r="F87" s="316"/>
      <c r="G87" s="316"/>
      <c r="H87" s="316"/>
      <c r="I87" s="316"/>
      <c r="J87" s="317"/>
      <c r="K87" s="623"/>
      <c r="L87" s="610"/>
      <c r="M87" s="610"/>
      <c r="N87" s="611"/>
      <c r="O87" s="609"/>
      <c r="P87" s="610"/>
      <c r="Q87" s="610"/>
      <c r="R87" s="611"/>
      <c r="S87" s="609"/>
      <c r="T87" s="610"/>
      <c r="U87" s="610"/>
      <c r="V87" s="611"/>
      <c r="W87" s="609"/>
      <c r="X87" s="610"/>
      <c r="Y87" s="610"/>
      <c r="Z87" s="624"/>
      <c r="AA87" s="623"/>
      <c r="AB87" s="610"/>
      <c r="AC87" s="610"/>
      <c r="AD87" s="611"/>
      <c r="AE87" s="609"/>
      <c r="AF87" s="610"/>
      <c r="AG87" s="610"/>
      <c r="AH87" s="611"/>
      <c r="AI87" s="609"/>
      <c r="AJ87" s="610"/>
      <c r="AK87" s="610"/>
      <c r="AL87" s="611"/>
    </row>
    <row r="90" spans="1:38" ht="12.75" customHeight="1"/>
    <row r="91" spans="1:38" ht="12.75" customHeight="1"/>
    <row r="92" spans="1:38" ht="12.75" customHeight="1"/>
  </sheetData>
  <mergeCells count="108">
    <mergeCell ref="A84:AL84"/>
    <mergeCell ref="A85:A87"/>
    <mergeCell ref="B85:J85"/>
    <mergeCell ref="B86:J86"/>
    <mergeCell ref="B87:J87"/>
    <mergeCell ref="B83:J83"/>
    <mergeCell ref="B82:J82"/>
    <mergeCell ref="B76:J76"/>
    <mergeCell ref="AI7:AL7"/>
    <mergeCell ref="B66:J66"/>
    <mergeCell ref="A29:A34"/>
    <mergeCell ref="B45:J45"/>
    <mergeCell ref="B52:J52"/>
    <mergeCell ref="B20:J20"/>
    <mergeCell ref="A20:A22"/>
    <mergeCell ref="B17:J17"/>
    <mergeCell ref="A42:A48"/>
    <mergeCell ref="B42:J42"/>
    <mergeCell ref="W7:Z7"/>
    <mergeCell ref="B44:J44"/>
    <mergeCell ref="B48:J48"/>
    <mergeCell ref="B78:J78"/>
    <mergeCell ref="B34:J34"/>
    <mergeCell ref="A81:A83"/>
    <mergeCell ref="B81:J81"/>
    <mergeCell ref="B12:J12"/>
    <mergeCell ref="A28:AL28"/>
    <mergeCell ref="A35:A41"/>
    <mergeCell ref="B64:J64"/>
    <mergeCell ref="B72:J72"/>
    <mergeCell ref="B73:J73"/>
    <mergeCell ref="A70:AL70"/>
    <mergeCell ref="B33:J33"/>
    <mergeCell ref="B36:J36"/>
    <mergeCell ref="B35:J35"/>
    <mergeCell ref="B47:J47"/>
    <mergeCell ref="B58:J58"/>
    <mergeCell ref="B62:J62"/>
    <mergeCell ref="S7:V7"/>
    <mergeCell ref="A7:A8"/>
    <mergeCell ref="K7:N7"/>
    <mergeCell ref="B71:J71"/>
    <mergeCell ref="B77:J77"/>
    <mergeCell ref="A78:A80"/>
    <mergeCell ref="B65:J65"/>
    <mergeCell ref="A9:AL9"/>
    <mergeCell ref="B41:J41"/>
    <mergeCell ref="B31:J31"/>
    <mergeCell ref="B29:J29"/>
    <mergeCell ref="B14:J14"/>
    <mergeCell ref="A56:AL56"/>
    <mergeCell ref="B57:J57"/>
    <mergeCell ref="B79:J79"/>
    <mergeCell ref="B80:J80"/>
    <mergeCell ref="A63:A66"/>
    <mergeCell ref="A75:AL75"/>
    <mergeCell ref="A76:A77"/>
    <mergeCell ref="B63:J63"/>
    <mergeCell ref="A71:A74"/>
    <mergeCell ref="B74:J74"/>
    <mergeCell ref="B43:J43"/>
    <mergeCell ref="B50:J50"/>
    <mergeCell ref="B27:J27"/>
    <mergeCell ref="B37:J37"/>
    <mergeCell ref="B39:J39"/>
    <mergeCell ref="B11:J11"/>
    <mergeCell ref="B13:J13"/>
    <mergeCell ref="B22:J22"/>
    <mergeCell ref="A67:A69"/>
    <mergeCell ref="B67:J67"/>
    <mergeCell ref="B69:J69"/>
    <mergeCell ref="B25:J25"/>
    <mergeCell ref="A57:A62"/>
    <mergeCell ref="B40:J40"/>
    <mergeCell ref="B59:J59"/>
    <mergeCell ref="B60:J60"/>
    <mergeCell ref="B61:J61"/>
    <mergeCell ref="B46:J46"/>
    <mergeCell ref="A49:A55"/>
    <mergeCell ref="B49:J49"/>
    <mergeCell ref="B51:J51"/>
    <mergeCell ref="B53:J53"/>
    <mergeCell ref="B54:J54"/>
    <mergeCell ref="B55:J55"/>
    <mergeCell ref="B68:J68"/>
    <mergeCell ref="B18:J18"/>
    <mergeCell ref="A1:I3"/>
    <mergeCell ref="J1:AE1"/>
    <mergeCell ref="J2:AE2"/>
    <mergeCell ref="J3:AE3"/>
    <mergeCell ref="A10:A19"/>
    <mergeCell ref="B10:J10"/>
    <mergeCell ref="AE7:AH7"/>
    <mergeCell ref="B7:J8"/>
    <mergeCell ref="AF1:AL3"/>
    <mergeCell ref="AA7:AD7"/>
    <mergeCell ref="O7:R7"/>
    <mergeCell ref="B21:J21"/>
    <mergeCell ref="B30:J30"/>
    <mergeCell ref="B38:J38"/>
    <mergeCell ref="A23:AL23"/>
    <mergeCell ref="A24:A27"/>
    <mergeCell ref="B24:J24"/>
    <mergeCell ref="B26:J26"/>
    <mergeCell ref="B19:J19"/>
    <mergeCell ref="B16:J16"/>
    <mergeCell ref="B15:J15"/>
    <mergeCell ref="B32:J32"/>
  </mergeCells>
  <phoneticPr fontId="5" type="noConversion"/>
  <pageMargins left="0.4" right="0.43" top="0.47" bottom="0.4" header="0.31496062992125984" footer="0.31496062992125984"/>
  <pageSetup paperSize="9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56"/>
  <sheetViews>
    <sheetView showGridLines="0" tabSelected="1" zoomScale="60" zoomScaleNormal="60" workbookViewId="0">
      <pane ySplit="11" topLeftCell="A13" activePane="bottomLeft" state="frozen"/>
      <selection pane="bottomLeft" activeCell="B19" sqref="B19:I20"/>
    </sheetView>
  </sheetViews>
  <sheetFormatPr defaultColWidth="11.42578125" defaultRowHeight="16.5"/>
  <cols>
    <col min="1" max="1" width="22.28515625" style="21" customWidth="1"/>
    <col min="2" max="2" width="2" style="22" customWidth="1"/>
    <col min="3" max="3" width="2.140625" style="22" customWidth="1"/>
    <col min="4" max="4" width="3.140625" style="22" customWidth="1"/>
    <col min="5" max="8" width="2.7109375" style="22" customWidth="1"/>
    <col min="9" max="9" width="67.28515625" style="22" customWidth="1"/>
    <col min="10" max="10" width="31.5703125" style="22" customWidth="1"/>
    <col min="11" max="11" width="23.140625" style="22" customWidth="1"/>
    <col min="12" max="12" width="22.28515625" style="22" customWidth="1"/>
    <col min="13" max="13" width="4.42578125" style="23" customWidth="1"/>
    <col min="14" max="14" width="4.42578125" style="24" customWidth="1"/>
    <col min="15" max="15" width="5.42578125" style="23" customWidth="1"/>
    <col min="16" max="16" width="5.42578125" style="24" customWidth="1"/>
    <col min="17" max="17" width="5.5703125" style="24" customWidth="1"/>
    <col min="18" max="18" width="4.42578125" style="24" customWidth="1"/>
    <col min="19" max="19" width="5.85546875" style="24" customWidth="1"/>
    <col min="20" max="20" width="4.7109375" style="24" customWidth="1"/>
    <col min="21" max="21" width="4.42578125" style="24" customWidth="1"/>
    <col min="22" max="24" width="5.28515625" style="24" customWidth="1"/>
    <col min="25" max="25" width="4.42578125" style="24" customWidth="1"/>
    <col min="26" max="26" width="5.5703125" style="24" customWidth="1"/>
    <col min="27" max="28" width="4.42578125" style="24" customWidth="1"/>
    <col min="29" max="30" width="5" style="24" customWidth="1"/>
    <col min="31" max="31" width="4.42578125" style="24" customWidth="1"/>
    <col min="32" max="32" width="6.7109375" style="24" customWidth="1"/>
    <col min="33" max="33" width="4.42578125" style="24" customWidth="1"/>
    <col min="34" max="34" width="7.5703125" style="24" customWidth="1"/>
    <col min="35" max="35" width="7" style="24" customWidth="1"/>
    <col min="36" max="36" width="3.28515625" style="24" bestFit="1" customWidth="1"/>
    <col min="37" max="37" width="7.28515625" style="24" customWidth="1"/>
    <col min="38" max="38" width="4.42578125" style="24" customWidth="1"/>
    <col min="39" max="40" width="5" style="24" customWidth="1"/>
    <col min="41" max="41" width="6.5703125" style="24" customWidth="1"/>
    <col min="42" max="42" width="8" style="24" customWidth="1"/>
    <col min="43" max="43" width="15.140625" style="25" customWidth="1"/>
    <col min="44" max="44" width="31.140625" style="213" customWidth="1"/>
    <col min="45" max="16384" width="11.42578125" style="21"/>
  </cols>
  <sheetData>
    <row r="1" spans="1:44" s="27" customFormat="1" ht="21" customHeight="1">
      <c r="A1" s="530"/>
      <c r="B1" s="447" t="s">
        <v>100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9"/>
      <c r="AD1" s="432" t="s">
        <v>101</v>
      </c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4"/>
    </row>
    <row r="2" spans="1:44" s="27" customFormat="1" ht="21.75" customHeight="1">
      <c r="A2" s="531"/>
      <c r="B2" s="450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2"/>
      <c r="AD2" s="444" t="s">
        <v>102</v>
      </c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6"/>
    </row>
    <row r="3" spans="1:44" s="27" customFormat="1" ht="24" customHeight="1">
      <c r="A3" s="531"/>
      <c r="B3" s="450" t="s">
        <v>103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2"/>
      <c r="AD3" s="441" t="s">
        <v>104</v>
      </c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3"/>
    </row>
    <row r="4" spans="1:44" s="27" customFormat="1" ht="24" customHeight="1" thickBot="1">
      <c r="A4" s="532"/>
      <c r="B4" s="453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5"/>
      <c r="AD4" s="438" t="s">
        <v>105</v>
      </c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40"/>
    </row>
    <row r="5" spans="1:44" ht="13.5" customHeight="1" thickBot="1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</row>
    <row r="6" spans="1:44" s="26" customFormat="1" ht="40.5" customHeight="1">
      <c r="A6" s="424" t="s">
        <v>106</v>
      </c>
      <c r="B6" s="545" t="s">
        <v>107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51" t="s">
        <v>108</v>
      </c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3"/>
      <c r="AD6" s="557" t="s">
        <v>109</v>
      </c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61"/>
      <c r="AQ6" s="561"/>
      <c r="AR6" s="561"/>
    </row>
    <row r="7" spans="1:44" s="26" customFormat="1" ht="40.5" customHeight="1">
      <c r="A7" s="422"/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64" t="s">
        <v>110</v>
      </c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6"/>
      <c r="AD7" s="562" t="s">
        <v>111</v>
      </c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1"/>
      <c r="AQ7" s="561"/>
      <c r="AR7" s="561"/>
    </row>
    <row r="8" spans="1:44" s="26" customFormat="1" ht="40.5" customHeight="1">
      <c r="A8" s="422"/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64" t="s">
        <v>112</v>
      </c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6"/>
      <c r="AD8" s="562" t="s">
        <v>113</v>
      </c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1"/>
      <c r="AQ8" s="561"/>
      <c r="AR8" s="561"/>
    </row>
    <row r="9" spans="1:44" s="26" customFormat="1" ht="40.5" customHeight="1" thickBot="1">
      <c r="A9" s="423"/>
      <c r="B9" s="549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4" t="s">
        <v>114</v>
      </c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6"/>
      <c r="AD9" s="559" t="s">
        <v>115</v>
      </c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1"/>
      <c r="AQ9" s="561"/>
      <c r="AR9" s="561"/>
    </row>
    <row r="10" spans="1:44" s="26" customFormat="1" ht="54" customHeight="1">
      <c r="A10" s="533" t="s">
        <v>116</v>
      </c>
      <c r="B10" s="533" t="s">
        <v>117</v>
      </c>
      <c r="C10" s="535"/>
      <c r="D10" s="535"/>
      <c r="E10" s="535"/>
      <c r="F10" s="535"/>
      <c r="G10" s="535"/>
      <c r="H10" s="535"/>
      <c r="I10" s="535"/>
      <c r="J10" s="424" t="s">
        <v>118</v>
      </c>
      <c r="K10" s="538" t="s">
        <v>119</v>
      </c>
      <c r="L10" s="538" t="s">
        <v>120</v>
      </c>
      <c r="M10" s="340">
        <v>43800</v>
      </c>
      <c r="N10" s="428"/>
      <c r="O10" s="340">
        <v>43831</v>
      </c>
      <c r="P10" s="428"/>
      <c r="Q10" s="340">
        <v>43862</v>
      </c>
      <c r="R10" s="428"/>
      <c r="S10" s="340">
        <v>43891</v>
      </c>
      <c r="T10" s="428"/>
      <c r="U10" s="340">
        <v>43922</v>
      </c>
      <c r="V10" s="428"/>
      <c r="W10" s="340">
        <v>43952</v>
      </c>
      <c r="X10" s="428"/>
      <c r="Y10" s="340">
        <v>43983</v>
      </c>
      <c r="Z10" s="428"/>
      <c r="AA10" s="340">
        <v>44013</v>
      </c>
      <c r="AB10" s="428"/>
      <c r="AC10" s="340">
        <v>44044</v>
      </c>
      <c r="AD10" s="428"/>
      <c r="AE10" s="340">
        <v>44075</v>
      </c>
      <c r="AF10" s="428"/>
      <c r="AG10" s="340">
        <v>44105</v>
      </c>
      <c r="AH10" s="428"/>
      <c r="AI10" s="340">
        <v>44136</v>
      </c>
      <c r="AJ10" s="428"/>
      <c r="AK10" s="340">
        <v>44166</v>
      </c>
      <c r="AL10" s="428"/>
      <c r="AM10" s="340">
        <v>44197</v>
      </c>
      <c r="AN10" s="341"/>
      <c r="AO10" s="425" t="s">
        <v>121</v>
      </c>
      <c r="AP10" s="426"/>
      <c r="AQ10" s="427"/>
      <c r="AR10" s="422" t="s">
        <v>122</v>
      </c>
    </row>
    <row r="11" spans="1:44" s="26" customFormat="1" ht="38.25" customHeight="1" thickBot="1">
      <c r="A11" s="534"/>
      <c r="B11" s="536"/>
      <c r="C11" s="537"/>
      <c r="D11" s="537"/>
      <c r="E11" s="537"/>
      <c r="F11" s="537"/>
      <c r="G11" s="537"/>
      <c r="H11" s="537"/>
      <c r="I11" s="537"/>
      <c r="J11" s="423"/>
      <c r="K11" s="539"/>
      <c r="L11" s="539"/>
      <c r="M11" s="28" t="s">
        <v>123</v>
      </c>
      <c r="N11" s="29" t="s">
        <v>124</v>
      </c>
      <c r="O11" s="28" t="s">
        <v>123</v>
      </c>
      <c r="P11" s="29" t="s">
        <v>124</v>
      </c>
      <c r="Q11" s="28" t="s">
        <v>123</v>
      </c>
      <c r="R11" s="29" t="s">
        <v>124</v>
      </c>
      <c r="S11" s="28" t="s">
        <v>123</v>
      </c>
      <c r="T11" s="29" t="s">
        <v>124</v>
      </c>
      <c r="U11" s="28" t="s">
        <v>123</v>
      </c>
      <c r="V11" s="29" t="s">
        <v>124</v>
      </c>
      <c r="W11" s="28" t="s">
        <v>123</v>
      </c>
      <c r="X11" s="29" t="s">
        <v>124</v>
      </c>
      <c r="Y11" s="28" t="s">
        <v>123</v>
      </c>
      <c r="Z11" s="29" t="s">
        <v>124</v>
      </c>
      <c r="AA11" s="28" t="s">
        <v>123</v>
      </c>
      <c r="AB11" s="29" t="s">
        <v>124</v>
      </c>
      <c r="AC11" s="28" t="s">
        <v>123</v>
      </c>
      <c r="AD11" s="29" t="s">
        <v>124</v>
      </c>
      <c r="AE11" s="28" t="s">
        <v>123</v>
      </c>
      <c r="AF11" s="29" t="s">
        <v>124</v>
      </c>
      <c r="AG11" s="28" t="s">
        <v>123</v>
      </c>
      <c r="AH11" s="29" t="s">
        <v>124</v>
      </c>
      <c r="AI11" s="28" t="s">
        <v>123</v>
      </c>
      <c r="AJ11" s="29" t="s">
        <v>124</v>
      </c>
      <c r="AK11" s="28" t="s">
        <v>123</v>
      </c>
      <c r="AL11" s="29" t="s">
        <v>124</v>
      </c>
      <c r="AM11" s="28" t="s">
        <v>123</v>
      </c>
      <c r="AN11" s="29" t="s">
        <v>124</v>
      </c>
      <c r="AO11" s="28" t="s">
        <v>123</v>
      </c>
      <c r="AP11" s="29" t="s">
        <v>124</v>
      </c>
      <c r="AQ11" s="30" t="s">
        <v>125</v>
      </c>
      <c r="AR11" s="423"/>
    </row>
    <row r="12" spans="1:44" ht="38.25" customHeight="1" thickBot="1">
      <c r="A12" s="435" t="s">
        <v>126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7"/>
    </row>
    <row r="13" spans="1:44" s="39" customFormat="1" ht="96" customHeight="1">
      <c r="A13" s="359" t="s">
        <v>127</v>
      </c>
      <c r="B13" s="543" t="s">
        <v>128</v>
      </c>
      <c r="C13" s="544"/>
      <c r="D13" s="544"/>
      <c r="E13" s="544"/>
      <c r="F13" s="544"/>
      <c r="G13" s="544"/>
      <c r="H13" s="544"/>
      <c r="I13" s="544"/>
      <c r="J13" s="31" t="s">
        <v>129</v>
      </c>
      <c r="K13" s="31" t="s">
        <v>130</v>
      </c>
      <c r="L13" s="220" t="s">
        <v>131</v>
      </c>
      <c r="M13" s="35"/>
      <c r="N13" s="33"/>
      <c r="O13" s="42">
        <v>1</v>
      </c>
      <c r="P13" s="43">
        <v>1</v>
      </c>
      <c r="Q13" s="47"/>
      <c r="R13" s="45"/>
      <c r="S13" s="35"/>
      <c r="T13" s="33"/>
      <c r="U13" s="36"/>
      <c r="V13" s="34"/>
      <c r="W13" s="35"/>
      <c r="X13" s="33"/>
      <c r="Y13" s="32"/>
      <c r="Z13" s="34"/>
      <c r="AA13" s="35"/>
      <c r="AB13" s="33"/>
      <c r="AC13" s="32"/>
      <c r="AD13" s="34"/>
      <c r="AE13" s="35"/>
      <c r="AF13" s="33"/>
      <c r="AG13" s="32"/>
      <c r="AH13" s="34"/>
      <c r="AI13" s="35"/>
      <c r="AJ13" s="33"/>
      <c r="AK13" s="47"/>
      <c r="AL13" s="33"/>
      <c r="AM13" s="37"/>
      <c r="AN13" s="38"/>
      <c r="AO13" s="430">
        <f>+O13+O14+O15+O16+O17+Y14+Y15+Y17</f>
        <v>8</v>
      </c>
      <c r="AP13" s="457">
        <f>P13+P14+P15+P16+P17+Z14+Z15+Z17</f>
        <v>5</v>
      </c>
      <c r="AQ13" s="420">
        <f>+AP13/AO13</f>
        <v>0.625</v>
      </c>
      <c r="AR13" s="214" t="s">
        <v>132</v>
      </c>
    </row>
    <row r="14" spans="1:44" s="39" customFormat="1" ht="85.9" customHeight="1">
      <c r="A14" s="360"/>
      <c r="B14" s="375" t="s">
        <v>133</v>
      </c>
      <c r="C14" s="397"/>
      <c r="D14" s="397"/>
      <c r="E14" s="397"/>
      <c r="F14" s="397"/>
      <c r="G14" s="397"/>
      <c r="H14" s="397"/>
      <c r="I14" s="397"/>
      <c r="J14" s="40" t="s">
        <v>134</v>
      </c>
      <c r="K14" s="41" t="s">
        <v>135</v>
      </c>
      <c r="L14" s="221" t="s">
        <v>136</v>
      </c>
      <c r="M14" s="47"/>
      <c r="N14" s="45"/>
      <c r="O14" s="42">
        <v>1</v>
      </c>
      <c r="P14" s="45"/>
      <c r="Q14" s="44"/>
      <c r="R14" s="46"/>
      <c r="S14" s="47"/>
      <c r="T14" s="45"/>
      <c r="U14" s="48"/>
      <c r="V14" s="46"/>
      <c r="W14" s="47"/>
      <c r="X14" s="45"/>
      <c r="Y14" s="246">
        <v>1</v>
      </c>
      <c r="Z14" s="43">
        <v>1</v>
      </c>
      <c r="AA14" s="47"/>
      <c r="AB14" s="45"/>
      <c r="AC14" s="44"/>
      <c r="AD14" s="46"/>
      <c r="AE14" s="47"/>
      <c r="AF14" s="45"/>
      <c r="AG14" s="44"/>
      <c r="AH14" s="46"/>
      <c r="AI14" s="47"/>
      <c r="AJ14" s="45"/>
      <c r="AK14" s="47"/>
      <c r="AL14" s="45"/>
      <c r="AM14" s="47"/>
      <c r="AN14" s="45"/>
      <c r="AO14" s="456"/>
      <c r="AP14" s="458"/>
      <c r="AQ14" s="429"/>
      <c r="AR14" s="215"/>
    </row>
    <row r="15" spans="1:44" s="39" customFormat="1" ht="88.5" customHeight="1">
      <c r="A15" s="360"/>
      <c r="B15" s="375" t="s">
        <v>137</v>
      </c>
      <c r="C15" s="397"/>
      <c r="D15" s="397"/>
      <c r="E15" s="397"/>
      <c r="F15" s="397"/>
      <c r="G15" s="397"/>
      <c r="H15" s="397"/>
      <c r="I15" s="397"/>
      <c r="J15" s="49" t="s">
        <v>138</v>
      </c>
      <c r="K15" s="49" t="s">
        <v>130</v>
      </c>
      <c r="L15" s="222" t="s">
        <v>136</v>
      </c>
      <c r="M15" s="47"/>
      <c r="N15" s="45"/>
      <c r="O15" s="42">
        <v>1</v>
      </c>
      <c r="P15" s="45"/>
      <c r="Q15" s="44"/>
      <c r="R15" s="46"/>
      <c r="S15" s="47"/>
      <c r="T15" s="45"/>
      <c r="U15" s="48"/>
      <c r="V15" s="46"/>
      <c r="W15" s="47"/>
      <c r="X15" s="45"/>
      <c r="Y15" s="246">
        <v>1</v>
      </c>
      <c r="Z15" s="43">
        <v>1</v>
      </c>
      <c r="AA15" s="47"/>
      <c r="AB15" s="45"/>
      <c r="AC15" s="44"/>
      <c r="AD15" s="46"/>
      <c r="AE15" s="47"/>
      <c r="AF15" s="45"/>
      <c r="AG15" s="44"/>
      <c r="AH15" s="46"/>
      <c r="AI15" s="47"/>
      <c r="AJ15" s="45"/>
      <c r="AK15" s="47"/>
      <c r="AL15" s="45"/>
      <c r="AM15" s="47"/>
      <c r="AN15" s="45"/>
      <c r="AO15" s="456"/>
      <c r="AP15" s="458"/>
      <c r="AQ15" s="429"/>
      <c r="AR15" s="215"/>
    </row>
    <row r="16" spans="1:44" s="39" customFormat="1" ht="78.75" customHeight="1">
      <c r="A16" s="360"/>
      <c r="B16" s="375" t="s">
        <v>139</v>
      </c>
      <c r="C16" s="397"/>
      <c r="D16" s="397"/>
      <c r="E16" s="397"/>
      <c r="F16" s="397"/>
      <c r="G16" s="397"/>
      <c r="H16" s="397"/>
      <c r="I16" s="397"/>
      <c r="J16" s="49" t="s">
        <v>129</v>
      </c>
      <c r="K16" s="49" t="s">
        <v>130</v>
      </c>
      <c r="L16" s="222" t="s">
        <v>136</v>
      </c>
      <c r="M16" s="47"/>
      <c r="N16" s="45"/>
      <c r="O16" s="42">
        <v>1</v>
      </c>
      <c r="P16" s="43">
        <v>1</v>
      </c>
      <c r="Q16" s="44"/>
      <c r="R16" s="46"/>
      <c r="S16" s="47"/>
      <c r="T16" s="45"/>
      <c r="U16" s="48"/>
      <c r="V16" s="46"/>
      <c r="W16" s="47"/>
      <c r="X16" s="45"/>
      <c r="Y16" s="44"/>
      <c r="Z16" s="46"/>
      <c r="AA16" s="47"/>
      <c r="AB16" s="45"/>
      <c r="AC16" s="44"/>
      <c r="AD16" s="46"/>
      <c r="AE16" s="47"/>
      <c r="AF16" s="45"/>
      <c r="AG16" s="44"/>
      <c r="AH16" s="46"/>
      <c r="AI16" s="47"/>
      <c r="AJ16" s="45"/>
      <c r="AK16" s="47"/>
      <c r="AL16" s="45"/>
      <c r="AM16" s="47"/>
      <c r="AN16" s="45"/>
      <c r="AO16" s="456"/>
      <c r="AP16" s="458"/>
      <c r="AQ16" s="429"/>
      <c r="AR16" s="216"/>
    </row>
    <row r="17" spans="1:44" s="39" customFormat="1" ht="76.5" customHeight="1" thickBot="1">
      <c r="A17" s="361"/>
      <c r="B17" s="375" t="s">
        <v>140</v>
      </c>
      <c r="C17" s="397"/>
      <c r="D17" s="397"/>
      <c r="E17" s="397"/>
      <c r="F17" s="397"/>
      <c r="G17" s="397"/>
      <c r="H17" s="397"/>
      <c r="I17" s="397"/>
      <c r="J17" s="50" t="s">
        <v>141</v>
      </c>
      <c r="K17" s="50" t="s">
        <v>142</v>
      </c>
      <c r="L17" s="223" t="s">
        <v>136</v>
      </c>
      <c r="M17" s="51"/>
      <c r="N17" s="52"/>
      <c r="O17" s="53">
        <v>1</v>
      </c>
      <c r="P17" s="52"/>
      <c r="Q17" s="51"/>
      <c r="R17" s="54"/>
      <c r="S17" s="55"/>
      <c r="T17" s="45"/>
      <c r="U17" s="56"/>
      <c r="V17" s="54"/>
      <c r="W17" s="55"/>
      <c r="X17" s="52"/>
      <c r="Y17" s="246">
        <v>1</v>
      </c>
      <c r="Z17" s="43">
        <v>1</v>
      </c>
      <c r="AA17" s="55"/>
      <c r="AB17" s="52"/>
      <c r="AC17" s="51"/>
      <c r="AD17" s="54"/>
      <c r="AE17" s="55"/>
      <c r="AF17" s="52"/>
      <c r="AG17" s="51"/>
      <c r="AH17" s="54"/>
      <c r="AI17" s="55"/>
      <c r="AJ17" s="52"/>
      <c r="AK17" s="55"/>
      <c r="AL17" s="52"/>
      <c r="AM17" s="55"/>
      <c r="AN17" s="52"/>
      <c r="AO17" s="431"/>
      <c r="AP17" s="459"/>
      <c r="AQ17" s="421"/>
      <c r="AR17" s="211"/>
    </row>
    <row r="18" spans="1:44" s="39" customFormat="1" ht="102.75" customHeight="1">
      <c r="A18" s="359" t="s">
        <v>143</v>
      </c>
      <c r="B18" s="465" t="s">
        <v>144</v>
      </c>
      <c r="C18" s="466"/>
      <c r="D18" s="466"/>
      <c r="E18" s="466"/>
      <c r="F18" s="466"/>
      <c r="G18" s="466"/>
      <c r="H18" s="466"/>
      <c r="I18" s="466"/>
      <c r="J18" s="31" t="s">
        <v>145</v>
      </c>
      <c r="K18" s="57" t="s">
        <v>146</v>
      </c>
      <c r="L18" s="220" t="s">
        <v>136</v>
      </c>
      <c r="M18" s="58">
        <v>1</v>
      </c>
      <c r="N18" s="59">
        <v>1</v>
      </c>
      <c r="O18" s="60"/>
      <c r="P18" s="38"/>
      <c r="Q18" s="60"/>
      <c r="R18" s="61"/>
      <c r="S18" s="37"/>
      <c r="T18" s="38"/>
      <c r="U18" s="62"/>
      <c r="V18" s="61"/>
      <c r="W18" s="37"/>
      <c r="X18" s="38"/>
      <c r="Y18" s="60"/>
      <c r="Z18" s="61"/>
      <c r="AA18" s="37"/>
      <c r="AB18" s="38"/>
      <c r="AC18" s="60"/>
      <c r="AD18" s="61"/>
      <c r="AE18" s="37"/>
      <c r="AF18" s="38"/>
      <c r="AG18" s="60"/>
      <c r="AH18" s="67"/>
      <c r="AI18" s="68"/>
      <c r="AJ18" s="66"/>
      <c r="AK18" s="68"/>
      <c r="AL18" s="38"/>
      <c r="AM18" s="37"/>
      <c r="AN18" s="38"/>
      <c r="AO18" s="430">
        <f>+M18+M19+M20+O18+O19+O20+Q18+Q19+Q20+S18+S19+S20+U18+U19+U20+W18+W19+W20+Y18+Y19+Y20+AA18+AA19+AA20+AC18+AC19+AC20+AE18+AE19+AE20+AG18+AG19+AG20+AI18+AI19+AI20+AK18+AK19+AK20</f>
        <v>3</v>
      </c>
      <c r="AP18" s="457">
        <f>+N18+N19+N20+P18+P19+P20+R18+R19+R20+T18+T19+T20+V18+V19+V20+X18+X19+X20+Z18+Z19+Z20+AB18+AB19+AB20+AD18+AD19+AD20+AF18+AF19+AF20+AH18+AH19+AH20+AJ18+AJ19+AJ20+AL18+AL19+AL20</f>
        <v>3</v>
      </c>
      <c r="AQ18" s="420">
        <f>+AP18/AO18</f>
        <v>1</v>
      </c>
      <c r="AR18" s="217"/>
    </row>
    <row r="19" spans="1:44" s="39" customFormat="1" ht="108.75" customHeight="1">
      <c r="A19" s="360"/>
      <c r="B19" s="464" t="s">
        <v>147</v>
      </c>
      <c r="C19" s="540"/>
      <c r="D19" s="540"/>
      <c r="E19" s="540"/>
      <c r="F19" s="540"/>
      <c r="G19" s="540"/>
      <c r="H19" s="540"/>
      <c r="I19" s="540"/>
      <c r="J19" s="40" t="s">
        <v>148</v>
      </c>
      <c r="K19" s="41" t="s">
        <v>149</v>
      </c>
      <c r="L19" s="221" t="s">
        <v>136</v>
      </c>
      <c r="M19" s="63">
        <v>1</v>
      </c>
      <c r="N19" s="64">
        <v>1</v>
      </c>
      <c r="O19" s="65"/>
      <c r="P19" s="66"/>
      <c r="Q19" s="65"/>
      <c r="R19" s="67"/>
      <c r="S19" s="68"/>
      <c r="T19" s="66"/>
      <c r="U19" s="69"/>
      <c r="V19" s="67"/>
      <c r="W19" s="68"/>
      <c r="X19" s="66"/>
      <c r="Y19" s="65"/>
      <c r="Z19" s="67"/>
      <c r="AA19" s="68"/>
      <c r="AB19" s="66"/>
      <c r="AC19" s="65"/>
      <c r="AD19" s="67"/>
      <c r="AE19" s="68"/>
      <c r="AF19" s="66"/>
      <c r="AG19" s="65"/>
      <c r="AH19" s="67"/>
      <c r="AI19" s="68"/>
      <c r="AJ19" s="66"/>
      <c r="AK19" s="68"/>
      <c r="AL19" s="66"/>
      <c r="AM19" s="47"/>
      <c r="AN19" s="45"/>
      <c r="AO19" s="456"/>
      <c r="AP19" s="458"/>
      <c r="AQ19" s="429"/>
      <c r="AR19" s="215"/>
    </row>
    <row r="20" spans="1:44" s="39" customFormat="1" ht="66.75" customHeight="1" thickBot="1">
      <c r="A20" s="361"/>
      <c r="B20" s="541"/>
      <c r="C20" s="542"/>
      <c r="D20" s="542"/>
      <c r="E20" s="542"/>
      <c r="F20" s="542"/>
      <c r="G20" s="542"/>
      <c r="H20" s="542"/>
      <c r="I20" s="542"/>
      <c r="J20" s="40" t="s">
        <v>150</v>
      </c>
      <c r="K20" s="50" t="s">
        <v>151</v>
      </c>
      <c r="L20" s="223" t="s">
        <v>152</v>
      </c>
      <c r="M20" s="63">
        <v>1</v>
      </c>
      <c r="N20" s="64">
        <v>1</v>
      </c>
      <c r="O20" s="75"/>
      <c r="P20" s="71"/>
      <c r="Q20" s="73"/>
      <c r="R20" s="74"/>
      <c r="S20" s="75"/>
      <c r="T20" s="71"/>
      <c r="U20" s="76"/>
      <c r="V20" s="74"/>
      <c r="W20" s="75"/>
      <c r="X20" s="71"/>
      <c r="Y20" s="73"/>
      <c r="Z20" s="74"/>
      <c r="AA20" s="75"/>
      <c r="AB20" s="71"/>
      <c r="AC20" s="73"/>
      <c r="AD20" s="74"/>
      <c r="AE20" s="75"/>
      <c r="AF20" s="71"/>
      <c r="AG20" s="73"/>
      <c r="AH20" s="74"/>
      <c r="AI20" s="75"/>
      <c r="AJ20" s="71"/>
      <c r="AK20" s="75"/>
      <c r="AL20" s="71"/>
      <c r="AM20" s="77"/>
      <c r="AN20" s="78"/>
      <c r="AO20" s="431"/>
      <c r="AP20" s="459"/>
      <c r="AQ20" s="421"/>
      <c r="AR20" s="218"/>
    </row>
    <row r="21" spans="1:44" s="39" customFormat="1" ht="159" customHeight="1" thickBot="1">
      <c r="A21" s="359" t="s">
        <v>153</v>
      </c>
      <c r="B21" s="465" t="s">
        <v>154</v>
      </c>
      <c r="C21" s="523"/>
      <c r="D21" s="523"/>
      <c r="E21" s="523"/>
      <c r="F21" s="523"/>
      <c r="G21" s="523"/>
      <c r="H21" s="523"/>
      <c r="I21" s="523"/>
      <c r="J21" s="31" t="s">
        <v>155</v>
      </c>
      <c r="K21" s="31" t="s">
        <v>130</v>
      </c>
      <c r="L21" s="220" t="s">
        <v>136</v>
      </c>
      <c r="M21" s="58">
        <v>1</v>
      </c>
      <c r="N21" s="64">
        <v>1</v>
      </c>
      <c r="O21" s="37"/>
      <c r="P21" s="66"/>
      <c r="Q21" s="65"/>
      <c r="R21" s="67"/>
      <c r="S21" s="68"/>
      <c r="T21" s="66"/>
      <c r="U21" s="69"/>
      <c r="V21" s="67"/>
      <c r="W21" s="68"/>
      <c r="X21" s="66"/>
      <c r="Y21" s="65"/>
      <c r="Z21" s="67"/>
      <c r="AA21" s="68"/>
      <c r="AB21" s="66"/>
      <c r="AC21" s="65"/>
      <c r="AD21" s="67"/>
      <c r="AE21" s="68"/>
      <c r="AF21" s="66"/>
      <c r="AG21" s="65"/>
      <c r="AH21" s="67"/>
      <c r="AI21" s="68"/>
      <c r="AJ21" s="66"/>
      <c r="AK21" s="68"/>
      <c r="AL21" s="66"/>
      <c r="AM21" s="37"/>
      <c r="AN21" s="38"/>
      <c r="AO21" s="430">
        <f>+M21+M22+O21+O22+Q21+Q22+S21+S22+U21+U22+W21+W22+Y21+Y22+AA21+AA22+AC21+AC22+AE21+AE22+AG21+AG22+AI21+AI22+AK21+AK22</f>
        <v>2</v>
      </c>
      <c r="AP21" s="457">
        <f>+N21+N22+P21+P22+R21+R22+T21+T22+V21+V22+X21+X22+Z21+Z22+AB21+AB22+AD21+AD22+AF21+AF22+AH21+AH22+AJ21+AJ22+AL21+AL22</f>
        <v>1</v>
      </c>
      <c r="AQ21" s="420">
        <f>+AP21/AO21</f>
        <v>0.5</v>
      </c>
      <c r="AR21" s="217"/>
    </row>
    <row r="22" spans="1:44" s="39" customFormat="1" ht="59.25" customHeight="1" thickBot="1">
      <c r="A22" s="361"/>
      <c r="B22" s="473" t="s">
        <v>156</v>
      </c>
      <c r="C22" s="524"/>
      <c r="D22" s="524"/>
      <c r="E22" s="524"/>
      <c r="F22" s="524"/>
      <c r="G22" s="524"/>
      <c r="H22" s="524"/>
      <c r="I22" s="524"/>
      <c r="J22" s="40" t="s">
        <v>157</v>
      </c>
      <c r="K22" s="70" t="s">
        <v>130</v>
      </c>
      <c r="L22" s="221" t="s">
        <v>136</v>
      </c>
      <c r="M22" s="79"/>
      <c r="N22" s="66"/>
      <c r="O22" s="65"/>
      <c r="P22" s="66"/>
      <c r="Q22" s="65"/>
      <c r="R22" s="67"/>
      <c r="S22" s="68"/>
      <c r="T22" s="66"/>
      <c r="U22" s="69"/>
      <c r="V22" s="67"/>
      <c r="W22" s="68"/>
      <c r="X22" s="66"/>
      <c r="Y22" s="67"/>
      <c r="Z22" s="67"/>
      <c r="AA22" s="68"/>
      <c r="AB22" s="66"/>
      <c r="AC22" s="65"/>
      <c r="AD22" s="67"/>
      <c r="AE22" s="68"/>
      <c r="AF22" s="66"/>
      <c r="AG22" s="65"/>
      <c r="AH22" s="67"/>
      <c r="AI22" s="68"/>
      <c r="AJ22" s="66"/>
      <c r="AK22" s="63">
        <v>1</v>
      </c>
      <c r="AL22" s="38"/>
      <c r="AM22" s="77"/>
      <c r="AN22" s="78"/>
      <c r="AO22" s="431"/>
      <c r="AP22" s="459"/>
      <c r="AQ22" s="421"/>
      <c r="AR22" s="216"/>
    </row>
    <row r="23" spans="1:44" s="39" customFormat="1" ht="64.5" customHeight="1">
      <c r="A23" s="359" t="s">
        <v>158</v>
      </c>
      <c r="B23" s="465" t="s">
        <v>159</v>
      </c>
      <c r="C23" s="466"/>
      <c r="D23" s="466"/>
      <c r="E23" s="466"/>
      <c r="F23" s="466"/>
      <c r="G23" s="466"/>
      <c r="H23" s="466"/>
      <c r="I23" s="466"/>
      <c r="J23" s="31" t="s">
        <v>160</v>
      </c>
      <c r="K23" s="31" t="s">
        <v>161</v>
      </c>
      <c r="L23" s="220" t="s">
        <v>136</v>
      </c>
      <c r="M23" s="80"/>
      <c r="N23" s="81"/>
      <c r="O23" s="81"/>
      <c r="P23" s="81"/>
      <c r="Q23" s="60"/>
      <c r="R23" s="82"/>
      <c r="S23" s="37"/>
      <c r="T23" s="81"/>
      <c r="U23" s="62"/>
      <c r="V23" s="82"/>
      <c r="W23" s="63">
        <v>1</v>
      </c>
      <c r="X23" s="64">
        <v>1</v>
      </c>
      <c r="Y23" s="60"/>
      <c r="Z23" s="82"/>
      <c r="AA23" s="37"/>
      <c r="AB23" s="81"/>
      <c r="AC23" s="60"/>
      <c r="AD23" s="82"/>
      <c r="AE23" s="37"/>
      <c r="AF23" s="81"/>
      <c r="AG23" s="60"/>
      <c r="AH23" s="82"/>
      <c r="AI23" s="37"/>
      <c r="AJ23" s="81"/>
      <c r="AK23" s="83"/>
      <c r="AL23" s="81"/>
      <c r="AM23" s="83"/>
      <c r="AN23" s="81"/>
      <c r="AO23" s="413">
        <f>+M23+M24+O23+O24+Q23+Q24+S23+S24+U23+U24+W23+W24+Y23+Y24+AA23+AA24+AC23+AC24+AE23+AE24+AG23+AG24+AI23+AI24+AK23+AK24</f>
        <v>2</v>
      </c>
      <c r="AP23" s="416">
        <f>+N23+N24+P23+P24+R23+R24+T23+T24+V23+V24+X23+X24+Z23+Z24+AB23+AB24+AD23+AD24+AF23+AF24+AH23+AH24+AJ23+AJ24+AL23+AL24</f>
        <v>2</v>
      </c>
      <c r="AQ23" s="372">
        <f>+AP23/AO23</f>
        <v>1</v>
      </c>
      <c r="AR23" s="411"/>
    </row>
    <row r="24" spans="1:44" s="39" customFormat="1" ht="56.25" customHeight="1" thickBot="1">
      <c r="A24" s="361"/>
      <c r="B24" s="473" t="s">
        <v>162</v>
      </c>
      <c r="C24" s="474"/>
      <c r="D24" s="474"/>
      <c r="E24" s="474"/>
      <c r="F24" s="474"/>
      <c r="G24" s="474"/>
      <c r="H24" s="474"/>
      <c r="I24" s="474"/>
      <c r="J24" s="84" t="s">
        <v>163</v>
      </c>
      <c r="K24" s="84" t="s">
        <v>130</v>
      </c>
      <c r="L24" s="223" t="s">
        <v>136</v>
      </c>
      <c r="M24" s="86"/>
      <c r="N24" s="87"/>
      <c r="O24" s="86"/>
      <c r="P24" s="87"/>
      <c r="Q24" s="88"/>
      <c r="R24" s="89"/>
      <c r="S24" s="77"/>
      <c r="T24" s="87"/>
      <c r="U24" s="85"/>
      <c r="V24" s="89"/>
      <c r="W24" s="63">
        <v>1</v>
      </c>
      <c r="X24" s="64">
        <v>1</v>
      </c>
      <c r="Y24" s="88"/>
      <c r="Z24" s="89"/>
      <c r="AA24" s="77"/>
      <c r="AB24" s="87"/>
      <c r="AC24" s="88"/>
      <c r="AD24" s="89"/>
      <c r="AE24" s="77"/>
      <c r="AF24" s="87"/>
      <c r="AG24" s="88"/>
      <c r="AH24" s="89"/>
      <c r="AI24" s="77"/>
      <c r="AJ24" s="87"/>
      <c r="AK24" s="90"/>
      <c r="AL24" s="87"/>
      <c r="AM24" s="90"/>
      <c r="AN24" s="87"/>
      <c r="AO24" s="415"/>
      <c r="AP24" s="418"/>
      <c r="AQ24" s="373"/>
      <c r="AR24" s="412"/>
    </row>
    <row r="25" spans="1:44" s="39" customFormat="1" ht="75" customHeight="1">
      <c r="A25" s="359" t="s">
        <v>164</v>
      </c>
      <c r="B25" s="465" t="s">
        <v>165</v>
      </c>
      <c r="C25" s="466"/>
      <c r="D25" s="466"/>
      <c r="E25" s="466"/>
      <c r="F25" s="466"/>
      <c r="G25" s="466"/>
      <c r="H25" s="466"/>
      <c r="I25" s="466"/>
      <c r="J25" s="31" t="s">
        <v>166</v>
      </c>
      <c r="K25" s="31" t="s">
        <v>167</v>
      </c>
      <c r="L25" s="220" t="s">
        <v>136</v>
      </c>
      <c r="M25" s="80"/>
      <c r="N25" s="81"/>
      <c r="O25" s="81"/>
      <c r="P25" s="81"/>
      <c r="Q25" s="60"/>
      <c r="R25" s="82"/>
      <c r="S25" s="37"/>
      <c r="T25" s="81"/>
      <c r="U25" s="62"/>
      <c r="V25" s="82"/>
      <c r="W25" s="63">
        <v>1</v>
      </c>
      <c r="X25" s="38"/>
      <c r="Y25" s="82"/>
      <c r="Z25" s="82"/>
      <c r="AA25" s="37"/>
      <c r="AB25" s="81"/>
      <c r="AC25" s="60"/>
      <c r="AD25" s="82"/>
      <c r="AE25" s="37"/>
      <c r="AF25" s="81"/>
      <c r="AG25" s="63">
        <v>1</v>
      </c>
      <c r="AH25" s="64">
        <v>1</v>
      </c>
      <c r="AI25" s="37"/>
      <c r="AJ25" s="81"/>
      <c r="AK25" s="83"/>
      <c r="AL25" s="81"/>
      <c r="AM25" s="83"/>
      <c r="AN25" s="81"/>
      <c r="AO25" s="413">
        <f>+M25+M26+M27+M28+O25+O26+O27+O28+Q25+Q26+Q27+Q28+S25+S26+S27+S28+U25+U26+U27+U28+W25+W26+W27+W28+Y25+Y26+Y27+Y28+AA25+AA26+AA27+AA28+AC25+AC26+AC27+AC28+AE25+AE26+AE27+AE28+AG25+AG26+AG27+AG28+AI25+AI26+AI27+AI28+AK25+AK26+AK27+AK28+AM25+AM26+AM27+AM28</f>
        <v>17</v>
      </c>
      <c r="AP25" s="416">
        <f>+N25+N26+N27+N28+P25+P26+P27+P28+R25+R26+R27+R28+T25+T26+T27+T28+V25+V26+V27+V28+X25+X26+X27+X28+Z25+Z26+Z27+Z28+AB25+AB26+AB27+AB28+AD25+AD26+AD27+AD28+AF25+AF26+AF27+AF28+AH25+AH26+AH27+AH28+AJ25+AJ26+AJ27+AJ28+AL25+AL26+AL27+AL28+AN25+AN26+AN27+AN28</f>
        <v>11</v>
      </c>
      <c r="AQ25" s="372">
        <f>+AP25/AO25</f>
        <v>0.6470588235294118</v>
      </c>
      <c r="AR25" s="411"/>
    </row>
    <row r="26" spans="1:44" s="39" customFormat="1" ht="61.9" customHeight="1" thickBot="1">
      <c r="A26" s="360"/>
      <c r="B26" s="374" t="s">
        <v>168</v>
      </c>
      <c r="C26" s="357"/>
      <c r="D26" s="357"/>
      <c r="E26" s="357"/>
      <c r="F26" s="357"/>
      <c r="G26" s="357"/>
      <c r="H26" s="357"/>
      <c r="I26" s="358"/>
      <c r="J26" s="49" t="s">
        <v>169</v>
      </c>
      <c r="K26" s="49" t="s">
        <v>170</v>
      </c>
      <c r="L26" s="221" t="s">
        <v>136</v>
      </c>
      <c r="M26" s="91"/>
      <c r="N26" s="92"/>
      <c r="O26" s="92"/>
      <c r="P26" s="92"/>
      <c r="Q26" s="44"/>
      <c r="R26" s="93"/>
      <c r="S26" s="47"/>
      <c r="T26" s="92"/>
      <c r="U26" s="48"/>
      <c r="V26" s="93"/>
      <c r="W26" s="47"/>
      <c r="X26" s="92"/>
      <c r="Y26" s="63">
        <v>1</v>
      </c>
      <c r="Z26" s="64">
        <v>1</v>
      </c>
      <c r="AA26" s="47"/>
      <c r="AB26" s="92"/>
      <c r="AC26" s="44"/>
      <c r="AD26" s="93"/>
      <c r="AE26" s="47"/>
      <c r="AF26" s="92"/>
      <c r="AG26" s="44"/>
      <c r="AH26" s="93"/>
      <c r="AI26" s="47"/>
      <c r="AJ26" s="92"/>
      <c r="AK26" s="94"/>
      <c r="AL26" s="92"/>
      <c r="AM26" s="94"/>
      <c r="AN26" s="92"/>
      <c r="AO26" s="414"/>
      <c r="AP26" s="417"/>
      <c r="AQ26" s="394"/>
      <c r="AR26" s="419"/>
    </row>
    <row r="27" spans="1:44" s="39" customFormat="1" ht="56.25" customHeight="1">
      <c r="A27" s="360"/>
      <c r="B27" s="374" t="s">
        <v>171</v>
      </c>
      <c r="C27" s="357"/>
      <c r="D27" s="357"/>
      <c r="E27" s="357"/>
      <c r="F27" s="357"/>
      <c r="G27" s="357"/>
      <c r="H27" s="357"/>
      <c r="I27" s="358"/>
      <c r="J27" s="49" t="s">
        <v>172</v>
      </c>
      <c r="K27" s="49" t="s">
        <v>170</v>
      </c>
      <c r="L27" s="221" t="s">
        <v>136</v>
      </c>
      <c r="M27" s="95"/>
      <c r="N27" s="96"/>
      <c r="O27" s="53">
        <v>1</v>
      </c>
      <c r="P27" s="64">
        <v>1</v>
      </c>
      <c r="Q27" s="53">
        <v>1</v>
      </c>
      <c r="R27" s="64">
        <v>1</v>
      </c>
      <c r="S27" s="53">
        <v>1</v>
      </c>
      <c r="T27" s="64">
        <v>1</v>
      </c>
      <c r="U27" s="53">
        <v>1</v>
      </c>
      <c r="V27" s="64">
        <v>1</v>
      </c>
      <c r="W27" s="53">
        <v>1</v>
      </c>
      <c r="X27" s="64">
        <v>1</v>
      </c>
      <c r="Y27" s="53">
        <v>1</v>
      </c>
      <c r="Z27" s="64">
        <v>1</v>
      </c>
      <c r="AA27" s="53">
        <v>1</v>
      </c>
      <c r="AB27" s="64">
        <v>1</v>
      </c>
      <c r="AC27" s="53">
        <v>1</v>
      </c>
      <c r="AD27" s="64">
        <v>1</v>
      </c>
      <c r="AE27" s="53">
        <v>1</v>
      </c>
      <c r="AF27" s="64">
        <v>1</v>
      </c>
      <c r="AG27" s="53">
        <v>1</v>
      </c>
      <c r="AH27" s="38"/>
      <c r="AI27" s="53">
        <v>1</v>
      </c>
      <c r="AJ27" s="38"/>
      <c r="AK27" s="53">
        <v>1</v>
      </c>
      <c r="AL27" s="38"/>
      <c r="AM27" s="94"/>
      <c r="AN27" s="92"/>
      <c r="AO27" s="414"/>
      <c r="AP27" s="417"/>
      <c r="AQ27" s="394"/>
      <c r="AR27" s="419"/>
    </row>
    <row r="28" spans="1:44" s="39" customFormat="1" ht="70.5" customHeight="1" thickBot="1">
      <c r="A28" s="361"/>
      <c r="B28" s="405" t="s">
        <v>173</v>
      </c>
      <c r="C28" s="363"/>
      <c r="D28" s="363"/>
      <c r="E28" s="363"/>
      <c r="F28" s="363"/>
      <c r="G28" s="363"/>
      <c r="H28" s="363"/>
      <c r="I28" s="364"/>
      <c r="J28" s="84" t="s">
        <v>174</v>
      </c>
      <c r="K28" s="49" t="s">
        <v>170</v>
      </c>
      <c r="L28" s="224" t="s">
        <v>136</v>
      </c>
      <c r="M28" s="77"/>
      <c r="N28" s="87"/>
      <c r="O28" s="87"/>
      <c r="P28" s="87"/>
      <c r="Q28" s="88"/>
      <c r="R28" s="89"/>
      <c r="S28" s="77"/>
      <c r="T28" s="87"/>
      <c r="U28" s="85"/>
      <c r="V28" s="89"/>
      <c r="W28" s="77"/>
      <c r="X28" s="87"/>
      <c r="Y28" s="63">
        <v>1</v>
      </c>
      <c r="Z28" s="66"/>
      <c r="AA28" s="77"/>
      <c r="AB28" s="87"/>
      <c r="AC28" s="88"/>
      <c r="AD28" s="89"/>
      <c r="AE28" s="77"/>
      <c r="AF28" s="87"/>
      <c r="AG28" s="265">
        <v>1</v>
      </c>
      <c r="AH28" s="89"/>
      <c r="AI28" s="77"/>
      <c r="AJ28" s="87"/>
      <c r="AK28" s="90"/>
      <c r="AL28" s="87"/>
      <c r="AM28" s="94"/>
      <c r="AN28" s="87"/>
      <c r="AO28" s="415"/>
      <c r="AP28" s="418"/>
      <c r="AQ28" s="373"/>
      <c r="AR28" s="412"/>
    </row>
    <row r="29" spans="1:44" s="39" customFormat="1" ht="48" thickBot="1">
      <c r="A29" s="359" t="s">
        <v>175</v>
      </c>
      <c r="B29" s="465" t="s">
        <v>176</v>
      </c>
      <c r="C29" s="466"/>
      <c r="D29" s="466"/>
      <c r="E29" s="466"/>
      <c r="F29" s="466"/>
      <c r="G29" s="466"/>
      <c r="H29" s="466"/>
      <c r="I29" s="466"/>
      <c r="J29" s="57" t="s">
        <v>177</v>
      </c>
      <c r="K29" s="31" t="s">
        <v>178</v>
      </c>
      <c r="L29" s="221" t="s">
        <v>152</v>
      </c>
      <c r="M29" s="77"/>
      <c r="N29" s="87"/>
      <c r="O29" s="35"/>
      <c r="P29" s="33"/>
      <c r="Q29" s="32"/>
      <c r="R29" s="34"/>
      <c r="S29" s="35"/>
      <c r="T29" s="33"/>
      <c r="U29" s="42">
        <v>1</v>
      </c>
      <c r="V29" s="64">
        <v>1</v>
      </c>
      <c r="W29" s="37"/>
      <c r="X29" s="38"/>
      <c r="Y29" s="60"/>
      <c r="Z29" s="61"/>
      <c r="AA29" s="37"/>
      <c r="AB29" s="38"/>
      <c r="AC29" s="60"/>
      <c r="AD29" s="61"/>
      <c r="AE29" s="37"/>
      <c r="AF29" s="38"/>
      <c r="AG29" s="60"/>
      <c r="AH29" s="61"/>
      <c r="AI29" s="37"/>
      <c r="AJ29" s="38"/>
      <c r="AK29" s="37"/>
      <c r="AL29" s="38"/>
      <c r="AM29" s="37"/>
      <c r="AN29" s="38"/>
      <c r="AO29" s="389">
        <f>+M29+M30+M31+M32+M33+M34+M35+M36+M37+O29+O30+O31+O32+O33+O34+O35+O36+O37+Q29+Q30+Q31+Q32+Q33+Q34+Q35+Q36+Q37+S29+S30+S31+S32+S33+S34+S35+S36+S37+U29+U30+U31+U32+U33+U34+U35+U36+U37+W29+W30+W31+W32+W33+W34+W35+W36+W37+Y29+Y30+Y31+Y32+Y33+Y34+Y35+Y36+Y37+AA29+AA30+AA31+AA32+AA33+AA34+AA35+AA36+AA37+AC29+AC30+AC31+AC32+AC33+AC34+AC35+AC36+AC37+AE29+AE31+AE32+AE33+AE34+AE35+AE36+AE37+AG29+AG30+AG31+AG32+AG33+AG34+AG35+AG36+AG37+AI29+AI30+AI31+AI32+AI33+AI34+AI35+AI36+AI37+AK29+AK30+AK31+AK32+AK33+AK34+AK35+AK36+AK37</f>
        <v>12</v>
      </c>
      <c r="AP29" s="391">
        <f>+N29+N30+N31+N32+N33+N34+N35+N36+N37+P29+P30+P31+P32+P33+P34+P35+P36+P37+R29+R30+R31+R32+R33+R34+R35+R36+R37+T29+T30+T31+T32+T33+T34+T35+T36+T37+V29+V30+V31+V32+V33+V34+V35+V36+V37+X29+X30+X31+X32+X33+X34+X35+X36+X37+Z29+Z30+Z31+Z32+Z33+Z34+Z35+Z36+Z37+AB29+AB30+AB31+AB32+AB33+AB34+AB35+AB36+AB37+AD29+AD30+AD31+AD32+AD33+AD34+AD35+AD36+AD37+AF29+AF30+AF31+AF32+AF33+AF34+AF35+AF36+AF37+AH29+AH30+AH31+AH32+AH33+AH34+AH35+AH36+AH37+AJ29+AJ30+AJ31+AJ32+AJ33+AJ34+AJ35+AJ36+AJ37+AL29+AL30+AL31+AL32+AL33+AL34+AL35+AL36+AL37</f>
        <v>8</v>
      </c>
      <c r="AQ29" s="372">
        <f>+AP29/AO29</f>
        <v>0.66666666666666663</v>
      </c>
      <c r="AR29" s="480"/>
    </row>
    <row r="30" spans="1:44" s="39" customFormat="1" ht="43.5" customHeight="1" thickBot="1">
      <c r="A30" s="360"/>
      <c r="B30" s="374" t="s">
        <v>179</v>
      </c>
      <c r="C30" s="357"/>
      <c r="D30" s="357"/>
      <c r="E30" s="357"/>
      <c r="F30" s="357"/>
      <c r="G30" s="357"/>
      <c r="H30" s="357"/>
      <c r="I30" s="358"/>
      <c r="J30" s="98" t="s">
        <v>180</v>
      </c>
      <c r="K30" s="49" t="s">
        <v>181</v>
      </c>
      <c r="L30" s="221" t="s">
        <v>136</v>
      </c>
      <c r="M30" s="47"/>
      <c r="N30" s="45"/>
      <c r="O30" s="45"/>
      <c r="P30" s="45"/>
      <c r="Q30" s="44"/>
      <c r="R30" s="46"/>
      <c r="S30" s="47"/>
      <c r="T30" s="45"/>
      <c r="U30" s="48"/>
      <c r="V30" s="46"/>
      <c r="W30" s="47"/>
      <c r="X30" s="45"/>
      <c r="Y30" s="44"/>
      <c r="Z30" s="46"/>
      <c r="AA30" s="42">
        <v>1</v>
      </c>
      <c r="AB30" s="64">
        <v>1</v>
      </c>
      <c r="AC30" s="44"/>
      <c r="AD30" s="46"/>
      <c r="AE30" s="47"/>
      <c r="AF30" s="45"/>
      <c r="AG30" s="44"/>
      <c r="AH30" s="46"/>
      <c r="AI30" s="47"/>
      <c r="AJ30" s="45"/>
      <c r="AK30" s="47"/>
      <c r="AL30" s="45"/>
      <c r="AM30" s="47"/>
      <c r="AN30" s="45"/>
      <c r="AO30" s="400"/>
      <c r="AP30" s="392"/>
      <c r="AQ30" s="394"/>
      <c r="AR30" s="481"/>
    </row>
    <row r="31" spans="1:44" s="39" customFormat="1" ht="68.25" customHeight="1">
      <c r="A31" s="360"/>
      <c r="B31" s="374" t="s">
        <v>182</v>
      </c>
      <c r="C31" s="357"/>
      <c r="D31" s="357"/>
      <c r="E31" s="357"/>
      <c r="F31" s="357"/>
      <c r="G31" s="357"/>
      <c r="H31" s="357"/>
      <c r="I31" s="358"/>
      <c r="J31" s="98" t="s">
        <v>183</v>
      </c>
      <c r="K31" s="40" t="s">
        <v>178</v>
      </c>
      <c r="L31" s="221" t="s">
        <v>136</v>
      </c>
      <c r="M31" s="47"/>
      <c r="N31" s="45"/>
      <c r="O31" s="45"/>
      <c r="P31" s="45"/>
      <c r="Q31" s="44"/>
      <c r="R31" s="46"/>
      <c r="S31" s="47"/>
      <c r="T31" s="45"/>
      <c r="U31" s="48"/>
      <c r="V31" s="46"/>
      <c r="W31" s="47"/>
      <c r="X31" s="45"/>
      <c r="Y31" s="44"/>
      <c r="Z31" s="242"/>
      <c r="AA31" s="91"/>
      <c r="AB31" s="45"/>
      <c r="AC31" s="246">
        <v>1</v>
      </c>
      <c r="AD31" s="64">
        <v>1</v>
      </c>
      <c r="AE31" s="47"/>
      <c r="AF31" s="243"/>
      <c r="AG31" s="42">
        <v>1</v>
      </c>
      <c r="AH31" s="244"/>
      <c r="AI31" s="47"/>
      <c r="AJ31" s="45"/>
      <c r="AK31" s="47"/>
      <c r="AL31" s="45"/>
      <c r="AM31" s="47"/>
      <c r="AN31" s="45"/>
      <c r="AO31" s="400"/>
      <c r="AP31" s="392"/>
      <c r="AQ31" s="394"/>
      <c r="AR31" s="481"/>
    </row>
    <row r="32" spans="1:44" s="39" customFormat="1" ht="51.75" customHeight="1">
      <c r="A32" s="360"/>
      <c r="B32" s="357" t="s">
        <v>184</v>
      </c>
      <c r="C32" s="357"/>
      <c r="D32" s="357"/>
      <c r="E32" s="357"/>
      <c r="F32" s="357"/>
      <c r="G32" s="357"/>
      <c r="H32" s="357"/>
      <c r="I32" s="358"/>
      <c r="J32" s="98" t="s">
        <v>185</v>
      </c>
      <c r="K32" s="49" t="s">
        <v>130</v>
      </c>
      <c r="L32" s="221" t="s">
        <v>136</v>
      </c>
      <c r="M32" s="66"/>
      <c r="N32" s="45"/>
      <c r="O32" s="45"/>
      <c r="P32" s="45"/>
      <c r="Q32" s="44"/>
      <c r="R32" s="46"/>
      <c r="S32" s="47"/>
      <c r="T32" s="45"/>
      <c r="U32" s="48"/>
      <c r="V32" s="46"/>
      <c r="W32" s="42">
        <v>1</v>
      </c>
      <c r="X32" s="64">
        <v>1</v>
      </c>
      <c r="Y32" s="48"/>
      <c r="Z32" s="46"/>
      <c r="AA32" s="45"/>
      <c r="AB32" s="45"/>
      <c r="AC32" s="44"/>
      <c r="AD32" s="46"/>
      <c r="AE32" s="47"/>
      <c r="AF32" s="45"/>
      <c r="AG32" s="44"/>
      <c r="AH32" s="46"/>
      <c r="AI32" s="47"/>
      <c r="AJ32" s="45"/>
      <c r="AK32" s="47"/>
      <c r="AL32" s="45"/>
      <c r="AM32" s="47"/>
      <c r="AN32" s="45"/>
      <c r="AO32" s="400"/>
      <c r="AP32" s="392"/>
      <c r="AQ32" s="394"/>
      <c r="AR32" s="481"/>
    </row>
    <row r="33" spans="1:44" s="39" customFormat="1" ht="65.25" customHeight="1">
      <c r="A33" s="360"/>
      <c r="B33" s="374" t="s">
        <v>186</v>
      </c>
      <c r="C33" s="357"/>
      <c r="D33" s="357"/>
      <c r="E33" s="357"/>
      <c r="F33" s="357"/>
      <c r="G33" s="357"/>
      <c r="H33" s="357"/>
      <c r="I33" s="358"/>
      <c r="J33" s="49" t="s">
        <v>187</v>
      </c>
      <c r="K33" s="49" t="s">
        <v>130</v>
      </c>
      <c r="L33" s="221" t="s">
        <v>136</v>
      </c>
      <c r="M33" s="47"/>
      <c r="N33" s="45"/>
      <c r="O33" s="45"/>
      <c r="P33" s="45"/>
      <c r="Q33" s="44"/>
      <c r="R33" s="46"/>
      <c r="S33" s="47"/>
      <c r="T33" s="45"/>
      <c r="U33" s="48"/>
      <c r="V33" s="46"/>
      <c r="W33" s="47"/>
      <c r="X33" s="45"/>
      <c r="Y33" s="42">
        <v>1</v>
      </c>
      <c r="Z33" s="64">
        <v>1</v>
      </c>
      <c r="AA33" s="45"/>
      <c r="AB33" s="45"/>
      <c r="AC33" s="44"/>
      <c r="AD33" s="46"/>
      <c r="AE33" s="47"/>
      <c r="AF33" s="45"/>
      <c r="AG33" s="44"/>
      <c r="AH33" s="46"/>
      <c r="AI33" s="47"/>
      <c r="AJ33" s="45"/>
      <c r="AK33" s="47"/>
      <c r="AL33" s="45"/>
      <c r="AM33" s="47"/>
      <c r="AN33" s="45"/>
      <c r="AO33" s="400"/>
      <c r="AP33" s="392"/>
      <c r="AQ33" s="394"/>
      <c r="AR33" s="481"/>
    </row>
    <row r="34" spans="1:44" s="39" customFormat="1" ht="49.5" customHeight="1">
      <c r="A34" s="360"/>
      <c r="B34" s="374" t="s">
        <v>188</v>
      </c>
      <c r="C34" s="357"/>
      <c r="D34" s="357"/>
      <c r="E34" s="357"/>
      <c r="F34" s="357"/>
      <c r="G34" s="357"/>
      <c r="H34" s="357"/>
      <c r="I34" s="358"/>
      <c r="J34" s="49" t="s">
        <v>189</v>
      </c>
      <c r="K34" s="49" t="s">
        <v>130</v>
      </c>
      <c r="L34" s="221" t="s">
        <v>136</v>
      </c>
      <c r="M34" s="47"/>
      <c r="N34" s="45"/>
      <c r="O34" s="45"/>
      <c r="P34" s="45"/>
      <c r="Q34" s="44"/>
      <c r="R34" s="46"/>
      <c r="S34" s="47"/>
      <c r="T34" s="45"/>
      <c r="U34" s="48"/>
      <c r="V34" s="46"/>
      <c r="W34" s="47"/>
      <c r="X34" s="45"/>
      <c r="Y34" s="42">
        <v>1</v>
      </c>
      <c r="Z34" s="64">
        <v>1</v>
      </c>
      <c r="AA34" s="45"/>
      <c r="AB34" s="45"/>
      <c r="AC34" s="44"/>
      <c r="AD34" s="46"/>
      <c r="AE34" s="47"/>
      <c r="AF34" s="45"/>
      <c r="AG34" s="44"/>
      <c r="AH34" s="46"/>
      <c r="AI34" s="47"/>
      <c r="AJ34" s="45"/>
      <c r="AK34" s="47"/>
      <c r="AL34" s="45"/>
      <c r="AM34" s="47"/>
      <c r="AN34" s="45"/>
      <c r="AO34" s="400"/>
      <c r="AP34" s="392"/>
      <c r="AQ34" s="394"/>
      <c r="AR34" s="481"/>
    </row>
    <row r="35" spans="1:44" s="39" customFormat="1" ht="63">
      <c r="A35" s="360"/>
      <c r="B35" s="357" t="s">
        <v>190</v>
      </c>
      <c r="C35" s="357"/>
      <c r="D35" s="357"/>
      <c r="E35" s="357"/>
      <c r="F35" s="357"/>
      <c r="G35" s="357"/>
      <c r="H35" s="357"/>
      <c r="I35" s="358"/>
      <c r="J35" s="98" t="s">
        <v>183</v>
      </c>
      <c r="K35" s="40" t="s">
        <v>178</v>
      </c>
      <c r="L35" s="221" t="s">
        <v>136</v>
      </c>
      <c r="M35" s="99"/>
      <c r="N35" s="45"/>
      <c r="O35" s="45"/>
      <c r="P35" s="44"/>
      <c r="Q35" s="46"/>
      <c r="R35" s="47"/>
      <c r="S35" s="45"/>
      <c r="T35" s="45"/>
      <c r="U35" s="48"/>
      <c r="V35" s="101"/>
      <c r="W35" s="99"/>
      <c r="X35" s="100"/>
      <c r="Y35" s="102"/>
      <c r="Z35" s="101"/>
      <c r="AA35" s="245"/>
      <c r="AB35" s="242"/>
      <c r="AC35" s="246">
        <v>1</v>
      </c>
      <c r="AD35" s="64">
        <v>1</v>
      </c>
      <c r="AE35" s="99"/>
      <c r="AF35" s="100"/>
      <c r="AG35" s="42">
        <v>1</v>
      </c>
      <c r="AH35" s="66"/>
      <c r="AI35" s="99"/>
      <c r="AJ35" s="100"/>
      <c r="AK35" s="99"/>
      <c r="AL35" s="100"/>
      <c r="AM35" s="47"/>
      <c r="AN35" s="45"/>
      <c r="AO35" s="400"/>
      <c r="AP35" s="392"/>
      <c r="AQ35" s="394"/>
      <c r="AR35" s="481"/>
    </row>
    <row r="36" spans="1:44" s="39" customFormat="1" ht="48" thickBot="1">
      <c r="A36" s="360"/>
      <c r="B36" s="357" t="s">
        <v>191</v>
      </c>
      <c r="C36" s="357"/>
      <c r="D36" s="357"/>
      <c r="E36" s="357"/>
      <c r="F36" s="357"/>
      <c r="G36" s="357"/>
      <c r="H36" s="357"/>
      <c r="I36" s="358"/>
      <c r="J36" s="225" t="s">
        <v>192</v>
      </c>
      <c r="K36" s="49" t="s">
        <v>130</v>
      </c>
      <c r="L36" s="221" t="s">
        <v>136</v>
      </c>
      <c r="M36" s="99"/>
      <c r="N36" s="100"/>
      <c r="O36" s="47"/>
      <c r="P36" s="45"/>
      <c r="Q36" s="44"/>
      <c r="R36" s="46"/>
      <c r="S36" s="46"/>
      <c r="T36" s="45"/>
      <c r="U36" s="48"/>
      <c r="V36" s="101"/>
      <c r="W36" s="99"/>
      <c r="X36" s="100"/>
      <c r="Y36" s="102"/>
      <c r="Z36" s="101"/>
      <c r="AA36" s="42">
        <v>1</v>
      </c>
      <c r="AB36" s="242"/>
      <c r="AC36" s="246">
        <v>1</v>
      </c>
      <c r="AD36" s="64">
        <v>1</v>
      </c>
      <c r="AE36" s="99"/>
      <c r="AF36" s="100"/>
      <c r="AG36" s="102"/>
      <c r="AH36" s="101"/>
      <c r="AI36" s="99"/>
      <c r="AJ36" s="100"/>
      <c r="AK36" s="99"/>
      <c r="AL36" s="100"/>
      <c r="AM36" s="47"/>
      <c r="AN36" s="45"/>
      <c r="AO36" s="400"/>
      <c r="AP36" s="392"/>
      <c r="AQ36" s="394"/>
      <c r="AR36" s="481"/>
    </row>
    <row r="37" spans="1:44" s="39" customFormat="1" ht="57" customHeight="1" thickBot="1">
      <c r="A37" s="361"/>
      <c r="B37" s="525" t="s">
        <v>193</v>
      </c>
      <c r="C37" s="526"/>
      <c r="D37" s="526"/>
      <c r="E37" s="526"/>
      <c r="F37" s="526"/>
      <c r="G37" s="526"/>
      <c r="H37" s="526"/>
      <c r="I37" s="527"/>
      <c r="J37" s="104" t="s">
        <v>194</v>
      </c>
      <c r="K37" s="225" t="s">
        <v>130</v>
      </c>
      <c r="L37" s="226" t="s">
        <v>136</v>
      </c>
      <c r="M37" s="77"/>
      <c r="N37" s="78"/>
      <c r="O37" s="77"/>
      <c r="P37" s="78"/>
      <c r="Q37" s="88"/>
      <c r="R37" s="105"/>
      <c r="S37" s="77"/>
      <c r="T37" s="78"/>
      <c r="U37" s="78"/>
      <c r="V37" s="105"/>
      <c r="W37" s="77"/>
      <c r="X37" s="78"/>
      <c r="Y37" s="88"/>
      <c r="Z37" s="105"/>
      <c r="AA37" s="77"/>
      <c r="AB37" s="78"/>
      <c r="AC37" s="47"/>
      <c r="AD37" s="105"/>
      <c r="AE37" s="77"/>
      <c r="AF37" s="78"/>
      <c r="AG37" s="88"/>
      <c r="AH37" s="105"/>
      <c r="AI37" s="42">
        <v>1</v>
      </c>
      <c r="AJ37" s="38"/>
      <c r="AK37" s="77"/>
      <c r="AL37" s="78"/>
      <c r="AM37" s="77"/>
      <c r="AN37" s="78"/>
      <c r="AO37" s="390"/>
      <c r="AP37" s="393"/>
      <c r="AQ37" s="373"/>
      <c r="AR37" s="482"/>
    </row>
    <row r="38" spans="1:44" s="39" customFormat="1" ht="33" customHeight="1" thickBot="1">
      <c r="A38" s="359" t="s">
        <v>195</v>
      </c>
      <c r="B38" s="521" t="s">
        <v>196</v>
      </c>
      <c r="C38" s="517"/>
      <c r="D38" s="517"/>
      <c r="E38" s="517"/>
      <c r="F38" s="517"/>
      <c r="G38" s="517"/>
      <c r="H38" s="517"/>
      <c r="I38" s="522"/>
      <c r="J38" s="31" t="s">
        <v>197</v>
      </c>
      <c r="K38" s="98" t="s">
        <v>198</v>
      </c>
      <c r="L38" s="220" t="s">
        <v>136</v>
      </c>
      <c r="M38" s="37"/>
      <c r="N38" s="81"/>
      <c r="O38" s="37"/>
      <c r="P38" s="81"/>
      <c r="Q38" s="47"/>
      <c r="R38" s="82"/>
      <c r="S38" s="42">
        <v>1</v>
      </c>
      <c r="T38" s="59">
        <v>1</v>
      </c>
      <c r="U38" s="62"/>
      <c r="V38" s="82"/>
      <c r="W38" s="37"/>
      <c r="X38" s="81"/>
      <c r="Y38" s="60"/>
      <c r="Z38" s="82"/>
      <c r="AA38" s="37"/>
      <c r="AB38" s="81"/>
      <c r="AC38" s="60"/>
      <c r="AD38" s="82"/>
      <c r="AE38" s="37"/>
      <c r="AF38" s="81"/>
      <c r="AG38" s="60"/>
      <c r="AH38" s="82"/>
      <c r="AI38" s="37"/>
      <c r="AJ38" s="81"/>
      <c r="AK38" s="83"/>
      <c r="AL38" s="81"/>
      <c r="AM38" s="83"/>
      <c r="AN38" s="81"/>
      <c r="AO38" s="389">
        <f>M40+M41+M42+O40+O41+O42+Q40+Q41+Q42+S40+S41+S42+U40+U41+U42+W40+W41+W42+Y40+Y41+Y42+AA40+AA41+AA42+AC40+AC41+AC42+AE40+AE41+AE42+AG40+AG41+AG42+AI40+AI41+AI42+AK40+AK41+AK42+M38+M39+M44+O38+O39+O44+Q38+Q39+Q44+S38+S39+S44+U38+U39+U44+W38+W39+W44+Y38+Y39+Y44+AA38+AA39+AA44+AC38+AC39+AC44+AE38+AE39+AE44+AG38+AG39+AG44+AI38+AI39+AI44+AK38+AK39+AK44</f>
        <v>17</v>
      </c>
      <c r="AP38" s="391">
        <f>+N38+N39+N40+N41+N42+N44+P38+P39+P40+P41+P42+P44+R38+R39+R40+R41+R42+R44+T38+T39+T40+T41+T42+T44+V38+V39+V40+V41+V42+V44+X38+X39+X40+X41+X42+X44+Z38+Z39+Z40+Z41+Z42+Z44+AB38+AB39+AB40+AB41+AB42+AB44+AD38+AD39+AD40+AD41+AD42+AD44+AF38+AF39+AF40+AF41+AF42+AF44+AH38+AH39+AH40+AH41+AH42+AH44+AJ38+AJ39+AJ40+AJ41+AJ42+AJ44+AL38+AL39+AL40+AL41+AL42+AL44</f>
        <v>14</v>
      </c>
      <c r="AQ38" s="372">
        <f>+AP38/AO38</f>
        <v>0.82352941176470584</v>
      </c>
      <c r="AR38" s="411"/>
    </row>
    <row r="39" spans="1:44" s="39" customFormat="1" ht="31.5" customHeight="1" thickBot="1">
      <c r="A39" s="360"/>
      <c r="B39" s="356" t="s">
        <v>199</v>
      </c>
      <c r="C39" s="374"/>
      <c r="D39" s="374"/>
      <c r="E39" s="374"/>
      <c r="F39" s="374"/>
      <c r="G39" s="374"/>
      <c r="H39" s="374"/>
      <c r="I39" s="375"/>
      <c r="J39" s="98" t="s">
        <v>200</v>
      </c>
      <c r="K39" s="98" t="s">
        <v>198</v>
      </c>
      <c r="L39" s="221" t="s">
        <v>136</v>
      </c>
      <c r="M39" s="47"/>
      <c r="N39" s="92"/>
      <c r="O39" s="47"/>
      <c r="P39" s="92"/>
      <c r="Q39" s="42">
        <v>1</v>
      </c>
      <c r="R39" s="59">
        <v>1</v>
      </c>
      <c r="S39" s="47"/>
      <c r="T39" s="92"/>
      <c r="U39" s="48"/>
      <c r="V39" s="93"/>
      <c r="W39" s="47"/>
      <c r="X39" s="92"/>
      <c r="Y39" s="44"/>
      <c r="Z39" s="93"/>
      <c r="AA39" s="47"/>
      <c r="AB39" s="92"/>
      <c r="AC39" s="44"/>
      <c r="AD39" s="93"/>
      <c r="AE39" s="47"/>
      <c r="AF39" s="92"/>
      <c r="AG39" s="44"/>
      <c r="AH39" s="93"/>
      <c r="AI39" s="47"/>
      <c r="AJ39" s="92"/>
      <c r="AK39" s="94"/>
      <c r="AL39" s="92"/>
      <c r="AM39" s="94"/>
      <c r="AN39" s="92"/>
      <c r="AO39" s="400"/>
      <c r="AP39" s="392"/>
      <c r="AQ39" s="394"/>
      <c r="AR39" s="419"/>
    </row>
    <row r="40" spans="1:44" s="39" customFormat="1" ht="49.5" customHeight="1" thickBot="1">
      <c r="A40" s="360"/>
      <c r="B40" s="468" t="s">
        <v>201</v>
      </c>
      <c r="C40" s="407"/>
      <c r="D40" s="407"/>
      <c r="E40" s="407"/>
      <c r="F40" s="407"/>
      <c r="G40" s="407"/>
      <c r="H40" s="407"/>
      <c r="I40" s="403"/>
      <c r="J40" s="106" t="s">
        <v>202</v>
      </c>
      <c r="K40" s="49" t="s">
        <v>203</v>
      </c>
      <c r="L40" s="221" t="s">
        <v>136</v>
      </c>
      <c r="M40" s="107"/>
      <c r="N40" s="108"/>
      <c r="O40" s="107"/>
      <c r="P40" s="108"/>
      <c r="Q40" s="47"/>
      <c r="R40" s="109"/>
      <c r="S40" s="109"/>
      <c r="T40" s="108"/>
      <c r="U40" s="110"/>
      <c r="V40" s="109"/>
      <c r="W40" s="42">
        <v>1</v>
      </c>
      <c r="X40" s="59">
        <v>1</v>
      </c>
      <c r="Y40" s="110"/>
      <c r="Z40" s="109"/>
      <c r="AA40" s="107"/>
      <c r="AB40" s="108"/>
      <c r="AC40" s="110"/>
      <c r="AD40" s="109"/>
      <c r="AE40" s="107"/>
      <c r="AF40" s="108"/>
      <c r="AG40" s="110"/>
      <c r="AH40" s="109"/>
      <c r="AI40" s="107"/>
      <c r="AJ40" s="108"/>
      <c r="AK40" s="111"/>
      <c r="AL40" s="108"/>
      <c r="AM40" s="111"/>
      <c r="AN40" s="108"/>
      <c r="AO40" s="400"/>
      <c r="AP40" s="392"/>
      <c r="AQ40" s="394"/>
      <c r="AR40" s="419"/>
    </row>
    <row r="41" spans="1:44" s="39" customFormat="1" ht="54.6" customHeight="1" thickBot="1">
      <c r="A41" s="360"/>
      <c r="B41" s="374" t="s">
        <v>204</v>
      </c>
      <c r="C41" s="374"/>
      <c r="D41" s="374"/>
      <c r="E41" s="374"/>
      <c r="F41" s="374"/>
      <c r="G41" s="374"/>
      <c r="H41" s="374"/>
      <c r="I41" s="375"/>
      <c r="J41" s="106" t="s">
        <v>202</v>
      </c>
      <c r="K41" s="49" t="s">
        <v>203</v>
      </c>
      <c r="L41" s="221" t="s">
        <v>136</v>
      </c>
      <c r="M41" s="47"/>
      <c r="N41" s="92"/>
      <c r="O41" s="47"/>
      <c r="P41" s="92"/>
      <c r="Q41" s="47"/>
      <c r="R41" s="93"/>
      <c r="S41" s="42">
        <v>1</v>
      </c>
      <c r="T41" s="59">
        <v>1</v>
      </c>
      <c r="U41" s="44"/>
      <c r="V41" s="93"/>
      <c r="W41" s="47"/>
      <c r="X41" s="92"/>
      <c r="Y41" s="44"/>
      <c r="Z41" s="93"/>
      <c r="AA41" s="47"/>
      <c r="AB41" s="92"/>
      <c r="AC41" s="44"/>
      <c r="AD41" s="93"/>
      <c r="AE41" s="47"/>
      <c r="AF41" s="92"/>
      <c r="AG41" s="44"/>
      <c r="AH41" s="93"/>
      <c r="AI41" s="47"/>
      <c r="AJ41" s="92"/>
      <c r="AK41" s="94"/>
      <c r="AL41" s="92"/>
      <c r="AM41" s="94"/>
      <c r="AN41" s="92"/>
      <c r="AO41" s="400"/>
      <c r="AP41" s="392"/>
      <c r="AQ41" s="394"/>
      <c r="AR41" s="419"/>
    </row>
    <row r="42" spans="1:44" s="39" customFormat="1" ht="34.5" customHeight="1" thickBot="1">
      <c r="A42" s="360"/>
      <c r="B42" s="374" t="s">
        <v>205</v>
      </c>
      <c r="C42" s="374"/>
      <c r="D42" s="374"/>
      <c r="E42" s="374"/>
      <c r="F42" s="374"/>
      <c r="G42" s="374"/>
      <c r="H42" s="374"/>
      <c r="I42" s="375"/>
      <c r="J42" s="106" t="s">
        <v>202</v>
      </c>
      <c r="K42" s="49" t="s">
        <v>203</v>
      </c>
      <c r="L42" s="221" t="s">
        <v>136</v>
      </c>
      <c r="M42" s="47"/>
      <c r="N42" s="92"/>
      <c r="O42" s="47"/>
      <c r="P42" s="92"/>
      <c r="Q42" s="47"/>
      <c r="R42" s="93"/>
      <c r="S42" s="47"/>
      <c r="T42" s="92"/>
      <c r="U42" s="44"/>
      <c r="V42" s="93"/>
      <c r="W42" s="44"/>
      <c r="X42" s="92"/>
      <c r="Y42" s="44"/>
      <c r="Z42" s="93"/>
      <c r="AA42" s="47"/>
      <c r="AB42" s="92"/>
      <c r="AC42" s="44"/>
      <c r="AD42" s="93"/>
      <c r="AE42" s="42">
        <v>1</v>
      </c>
      <c r="AF42" s="59">
        <v>1</v>
      </c>
      <c r="AG42" s="44"/>
      <c r="AH42" s="93"/>
      <c r="AI42" s="47"/>
      <c r="AJ42" s="92"/>
      <c r="AK42" s="94"/>
      <c r="AL42" s="92"/>
      <c r="AM42" s="94"/>
      <c r="AN42" s="92"/>
      <c r="AO42" s="400"/>
      <c r="AP42" s="392"/>
      <c r="AQ42" s="394"/>
      <c r="AR42" s="419"/>
    </row>
    <row r="43" spans="1:44" s="39" customFormat="1" ht="74.25" customHeight="1" thickBot="1">
      <c r="A43" s="360"/>
      <c r="B43" s="407" t="s">
        <v>206</v>
      </c>
      <c r="C43" s="407"/>
      <c r="D43" s="407"/>
      <c r="E43" s="407"/>
      <c r="F43" s="407"/>
      <c r="G43" s="407"/>
      <c r="H43" s="407"/>
      <c r="I43" s="403"/>
      <c r="J43" s="98" t="s">
        <v>207</v>
      </c>
      <c r="K43" s="49" t="s">
        <v>208</v>
      </c>
      <c r="L43" s="221" t="s">
        <v>136</v>
      </c>
      <c r="M43" s="68"/>
      <c r="N43" s="114"/>
      <c r="O43" s="68"/>
      <c r="P43" s="114"/>
      <c r="Q43" s="65"/>
      <c r="R43" s="115"/>
      <c r="S43" s="114"/>
      <c r="T43" s="114"/>
      <c r="U43" s="65"/>
      <c r="V43" s="115"/>
      <c r="W43" s="68"/>
      <c r="X43" s="114"/>
      <c r="Y43" s="65"/>
      <c r="Z43" s="115"/>
      <c r="AA43" s="42">
        <v>1</v>
      </c>
      <c r="AB43" s="59">
        <v>1</v>
      </c>
      <c r="AC43" s="44"/>
      <c r="AD43" s="147"/>
      <c r="AE43" s="125"/>
      <c r="AF43" s="125"/>
      <c r="AG43" s="44"/>
      <c r="AH43" s="147"/>
      <c r="AI43" s="47"/>
      <c r="AJ43" s="125"/>
      <c r="AK43" s="94"/>
      <c r="AL43" s="125"/>
      <c r="AM43" s="189"/>
      <c r="AN43" s="125"/>
      <c r="AO43" s="400"/>
      <c r="AP43" s="392"/>
      <c r="AQ43" s="394"/>
      <c r="AR43" s="419"/>
    </row>
    <row r="44" spans="1:44" s="39" customFormat="1" ht="44.25" customHeight="1" thickBot="1">
      <c r="A44" s="361"/>
      <c r="B44" s="408" t="s">
        <v>209</v>
      </c>
      <c r="C44" s="409"/>
      <c r="D44" s="409"/>
      <c r="E44" s="409"/>
      <c r="F44" s="409"/>
      <c r="G44" s="409"/>
      <c r="H44" s="409"/>
      <c r="I44" s="409"/>
      <c r="J44" s="104" t="s">
        <v>210</v>
      </c>
      <c r="K44" s="84" t="s">
        <v>198</v>
      </c>
      <c r="L44" s="221" t="s">
        <v>136</v>
      </c>
      <c r="M44" s="77"/>
      <c r="N44" s="87"/>
      <c r="O44" s="113">
        <v>1</v>
      </c>
      <c r="P44" s="59">
        <v>1</v>
      </c>
      <c r="Q44" s="113">
        <v>1</v>
      </c>
      <c r="R44" s="59">
        <v>1</v>
      </c>
      <c r="S44" s="42">
        <v>1</v>
      </c>
      <c r="T44" s="59">
        <v>1</v>
      </c>
      <c r="U44" s="42">
        <v>1</v>
      </c>
      <c r="V44" s="59">
        <v>1</v>
      </c>
      <c r="W44" s="42">
        <v>1</v>
      </c>
      <c r="X44" s="59">
        <v>1</v>
      </c>
      <c r="Y44" s="42">
        <v>1</v>
      </c>
      <c r="Z44" s="59">
        <v>1</v>
      </c>
      <c r="AA44" s="42">
        <v>1</v>
      </c>
      <c r="AB44" s="59">
        <v>1</v>
      </c>
      <c r="AC44" s="42">
        <v>1</v>
      </c>
      <c r="AD44" s="59">
        <v>1</v>
      </c>
      <c r="AE44" s="42">
        <v>1</v>
      </c>
      <c r="AF44" s="59">
        <v>1</v>
      </c>
      <c r="AG44" s="42">
        <v>1</v>
      </c>
      <c r="AH44" s="38"/>
      <c r="AI44" s="42">
        <v>1</v>
      </c>
      <c r="AJ44" s="38"/>
      <c r="AK44" s="42">
        <v>1</v>
      </c>
      <c r="AL44" s="38"/>
      <c r="AM44" s="90"/>
      <c r="AN44" s="87"/>
      <c r="AO44" s="390"/>
      <c r="AP44" s="393"/>
      <c r="AQ44" s="373"/>
      <c r="AR44" s="412"/>
    </row>
    <row r="45" spans="1:44" s="39" customFormat="1" ht="52.5" customHeight="1" thickBot="1">
      <c r="A45" s="359" t="s">
        <v>211</v>
      </c>
      <c r="B45" s="521" t="s">
        <v>212</v>
      </c>
      <c r="C45" s="517"/>
      <c r="D45" s="517"/>
      <c r="E45" s="517"/>
      <c r="F45" s="517"/>
      <c r="G45" s="517"/>
      <c r="H45" s="517"/>
      <c r="I45" s="522"/>
      <c r="J45" s="31" t="s">
        <v>197</v>
      </c>
      <c r="K45" s="49" t="s">
        <v>213</v>
      </c>
      <c r="L45" s="220" t="s">
        <v>136</v>
      </c>
      <c r="M45" s="37"/>
      <c r="N45" s="81"/>
      <c r="O45" s="37"/>
      <c r="P45" s="81"/>
      <c r="Q45" s="81"/>
      <c r="R45" s="82"/>
      <c r="S45" s="42">
        <v>1</v>
      </c>
      <c r="T45" s="59">
        <v>1</v>
      </c>
      <c r="U45" s="62"/>
      <c r="V45" s="82"/>
      <c r="W45" s="37"/>
      <c r="X45" s="81"/>
      <c r="Y45" s="60"/>
      <c r="Z45" s="82"/>
      <c r="AA45" s="37"/>
      <c r="AB45" s="81"/>
      <c r="AC45" s="60"/>
      <c r="AD45" s="82"/>
      <c r="AE45" s="37"/>
      <c r="AF45" s="81"/>
      <c r="AG45" s="60"/>
      <c r="AH45" s="82"/>
      <c r="AI45" s="37"/>
      <c r="AJ45" s="81"/>
      <c r="AK45" s="83"/>
      <c r="AL45" s="81"/>
      <c r="AM45" s="83"/>
      <c r="AN45" s="81"/>
      <c r="AO45" s="389">
        <f>+M45+M49+M50+M51+O45+O49+O50+O51+Q45+Q49+Q50+Q51+S45+S49+S50+S51+U45+U49+U50+U51+W45+U46+AA47+U48+W49+W50+W51+Y45+Y49+Y50+Y51+AA45+AA49+AA50+AA51+AC45+AC49+AC50+AC51+AE45+AE49+AE50+AE51+AG45+AG49+AG50+AG51+AI45+AI49+AI50+AI51+AK45+AK49+AK50+AK51</f>
        <v>10</v>
      </c>
      <c r="AP45" s="391">
        <f>+N45+N49+N50+N51+P45+P49+P50+P51+R45+R49+R50+R51+T45+T49+T50+T51+V46+V45+V49+V50+V51+X45+X49+X50+X51+Z45+Z49+Z50+Z51+AB45+AB49+AB50+AB51+AD45+AD49+AD50+AD51+AF45+AF49+AF50+AF51+AH45+AH49+AH50+AH51+AJ45+AJ49+AJ50+AJ51+AL45+AL49+AL50+AL51</f>
        <v>7</v>
      </c>
      <c r="AQ45" s="372">
        <f>+AP45/AO45</f>
        <v>0.7</v>
      </c>
      <c r="AR45" s="411"/>
    </row>
    <row r="46" spans="1:44" s="39" customFormat="1" ht="74.25" customHeight="1" thickBot="1">
      <c r="A46" s="360"/>
      <c r="B46" s="407" t="s">
        <v>214</v>
      </c>
      <c r="C46" s="407"/>
      <c r="D46" s="407"/>
      <c r="E46" s="407"/>
      <c r="F46" s="407"/>
      <c r="G46" s="407"/>
      <c r="H46" s="407"/>
      <c r="I46" s="403"/>
      <c r="J46" s="41" t="s">
        <v>215</v>
      </c>
      <c r="K46" s="49" t="s">
        <v>213</v>
      </c>
      <c r="L46" s="221" t="s">
        <v>136</v>
      </c>
      <c r="M46" s="68"/>
      <c r="N46" s="114"/>
      <c r="O46" s="68"/>
      <c r="P46" s="114"/>
      <c r="Q46" s="65"/>
      <c r="R46" s="115"/>
      <c r="S46" s="115"/>
      <c r="T46" s="114"/>
      <c r="U46" s="42">
        <v>1</v>
      </c>
      <c r="V46" s="59">
        <v>1</v>
      </c>
      <c r="W46" s="68"/>
      <c r="X46" s="114"/>
      <c r="Y46" s="65"/>
      <c r="Z46" s="115"/>
      <c r="AA46" s="68"/>
      <c r="AB46" s="114"/>
      <c r="AC46" s="65"/>
      <c r="AD46" s="115"/>
      <c r="AE46" s="68"/>
      <c r="AF46" s="114"/>
      <c r="AG46" s="65"/>
      <c r="AH46" s="115"/>
      <c r="AI46" s="68"/>
      <c r="AJ46" s="114"/>
      <c r="AK46" s="116"/>
      <c r="AL46" s="114"/>
      <c r="AM46" s="116"/>
      <c r="AN46" s="114"/>
      <c r="AO46" s="400"/>
      <c r="AP46" s="392"/>
      <c r="AQ46" s="394"/>
      <c r="AR46" s="419"/>
    </row>
    <row r="47" spans="1:44" s="39" customFormat="1" ht="72.75" customHeight="1" thickBot="1">
      <c r="A47" s="360"/>
      <c r="B47" s="407" t="s">
        <v>216</v>
      </c>
      <c r="C47" s="407"/>
      <c r="D47" s="407"/>
      <c r="E47" s="407"/>
      <c r="F47" s="407"/>
      <c r="G47" s="407"/>
      <c r="H47" s="407"/>
      <c r="I47" s="403"/>
      <c r="J47" s="98" t="s">
        <v>207</v>
      </c>
      <c r="K47" s="49" t="s">
        <v>213</v>
      </c>
      <c r="L47" s="221" t="s">
        <v>136</v>
      </c>
      <c r="M47" s="68"/>
      <c r="N47" s="114"/>
      <c r="O47" s="68"/>
      <c r="P47" s="114"/>
      <c r="Q47" s="65"/>
      <c r="R47" s="115"/>
      <c r="S47" s="114"/>
      <c r="T47" s="114"/>
      <c r="U47" s="65"/>
      <c r="V47" s="115"/>
      <c r="W47" s="68"/>
      <c r="X47" s="114"/>
      <c r="Y47" s="65"/>
      <c r="Z47" s="115"/>
      <c r="AA47" s="42">
        <v>1</v>
      </c>
      <c r="AB47" s="59">
        <v>1</v>
      </c>
      <c r="AC47" s="65"/>
      <c r="AD47" s="115"/>
      <c r="AE47" s="68"/>
      <c r="AF47" s="114"/>
      <c r="AG47" s="65"/>
      <c r="AH47" s="115"/>
      <c r="AI47" s="68"/>
      <c r="AJ47" s="114"/>
      <c r="AK47" s="116"/>
      <c r="AL47" s="114"/>
      <c r="AM47" s="116"/>
      <c r="AN47" s="114"/>
      <c r="AO47" s="400"/>
      <c r="AP47" s="392"/>
      <c r="AQ47" s="394"/>
      <c r="AR47" s="419"/>
    </row>
    <row r="48" spans="1:44" s="39" customFormat="1" ht="74.25" customHeight="1" thickBot="1">
      <c r="A48" s="360"/>
      <c r="B48" s="410" t="s">
        <v>217</v>
      </c>
      <c r="C48" s="407"/>
      <c r="D48" s="407"/>
      <c r="E48" s="407"/>
      <c r="F48" s="407"/>
      <c r="G48" s="407"/>
      <c r="H48" s="407"/>
      <c r="I48" s="403"/>
      <c r="J48" s="117" t="s">
        <v>218</v>
      </c>
      <c r="K48" s="49" t="s">
        <v>213</v>
      </c>
      <c r="L48" s="221" t="s">
        <v>136</v>
      </c>
      <c r="M48" s="68"/>
      <c r="N48" s="114"/>
      <c r="O48" s="68"/>
      <c r="P48" s="114"/>
      <c r="Q48" s="65"/>
      <c r="R48" s="115"/>
      <c r="S48" s="114"/>
      <c r="T48" s="114"/>
      <c r="U48" s="42">
        <v>1</v>
      </c>
      <c r="V48" s="59">
        <v>1</v>
      </c>
      <c r="W48" s="68"/>
      <c r="X48" s="114"/>
      <c r="Y48" s="65"/>
      <c r="Z48" s="115"/>
      <c r="AA48" s="68"/>
      <c r="AB48" s="114"/>
      <c r="AC48" s="65"/>
      <c r="AD48" s="115"/>
      <c r="AE48" s="68"/>
      <c r="AF48" s="114"/>
      <c r="AG48" s="65"/>
      <c r="AH48" s="115"/>
      <c r="AI48" s="68"/>
      <c r="AJ48" s="114"/>
      <c r="AK48" s="116"/>
      <c r="AL48" s="114"/>
      <c r="AM48" s="116"/>
      <c r="AN48" s="114"/>
      <c r="AO48" s="400"/>
      <c r="AP48" s="392"/>
      <c r="AQ48" s="394"/>
      <c r="AR48" s="419"/>
    </row>
    <row r="49" spans="1:44" s="39" customFormat="1" ht="59.25" customHeight="1" thickBot="1">
      <c r="A49" s="360"/>
      <c r="B49" s="407" t="s">
        <v>219</v>
      </c>
      <c r="C49" s="407"/>
      <c r="D49" s="407"/>
      <c r="E49" s="407"/>
      <c r="F49" s="407"/>
      <c r="G49" s="407"/>
      <c r="H49" s="407"/>
      <c r="I49" s="403"/>
      <c r="J49" s="106" t="s">
        <v>202</v>
      </c>
      <c r="K49" s="49" t="s">
        <v>213</v>
      </c>
      <c r="L49" s="221" t="s">
        <v>136</v>
      </c>
      <c r="M49" s="107"/>
      <c r="N49" s="108"/>
      <c r="O49" s="107"/>
      <c r="P49" s="108"/>
      <c r="Q49" s="47"/>
      <c r="R49" s="109"/>
      <c r="S49" s="109"/>
      <c r="T49" s="108"/>
      <c r="U49" s="110"/>
      <c r="V49" s="109"/>
      <c r="W49" s="107"/>
      <c r="X49" s="108"/>
      <c r="Y49" s="110"/>
      <c r="Z49" s="109"/>
      <c r="AA49" s="107"/>
      <c r="AB49" s="108"/>
      <c r="AC49" s="42">
        <v>1</v>
      </c>
      <c r="AD49" s="59">
        <v>1</v>
      </c>
      <c r="AE49" s="107"/>
      <c r="AF49" s="108"/>
      <c r="AG49" s="110"/>
      <c r="AH49" s="109"/>
      <c r="AI49" s="107"/>
      <c r="AJ49" s="108"/>
      <c r="AK49" s="111"/>
      <c r="AL49" s="108"/>
      <c r="AM49" s="111"/>
      <c r="AN49" s="108"/>
      <c r="AO49" s="400"/>
      <c r="AP49" s="392"/>
      <c r="AQ49" s="394"/>
      <c r="AR49" s="419"/>
    </row>
    <row r="50" spans="1:44" s="39" customFormat="1" ht="51" customHeight="1" thickBot="1">
      <c r="A50" s="360"/>
      <c r="B50" s="374" t="s">
        <v>220</v>
      </c>
      <c r="C50" s="374"/>
      <c r="D50" s="374"/>
      <c r="E50" s="374"/>
      <c r="F50" s="374"/>
      <c r="G50" s="374"/>
      <c r="H50" s="374"/>
      <c r="I50" s="375"/>
      <c r="J50" s="106" t="s">
        <v>202</v>
      </c>
      <c r="K50" s="49" t="s">
        <v>213</v>
      </c>
      <c r="L50" s="221" t="s">
        <v>136</v>
      </c>
      <c r="M50" s="47"/>
      <c r="N50" s="92"/>
      <c r="O50" s="47"/>
      <c r="P50" s="92"/>
      <c r="Q50" s="47"/>
      <c r="R50" s="93"/>
      <c r="S50" s="42">
        <v>1</v>
      </c>
      <c r="T50" s="59">
        <v>1</v>
      </c>
      <c r="U50" s="110"/>
      <c r="V50" s="93"/>
      <c r="W50" s="92"/>
      <c r="X50" s="92"/>
      <c r="Y50" s="44"/>
      <c r="Z50" s="93"/>
      <c r="AA50" s="47"/>
      <c r="AB50" s="92"/>
      <c r="AC50" s="44"/>
      <c r="AD50" s="93"/>
      <c r="AE50" s="47"/>
      <c r="AF50" s="92"/>
      <c r="AG50" s="44"/>
      <c r="AH50" s="93"/>
      <c r="AI50" s="47"/>
      <c r="AJ50" s="92"/>
      <c r="AK50" s="94"/>
      <c r="AL50" s="92"/>
      <c r="AM50" s="94"/>
      <c r="AN50" s="92"/>
      <c r="AO50" s="400"/>
      <c r="AP50" s="392"/>
      <c r="AQ50" s="394"/>
      <c r="AR50" s="419"/>
    </row>
    <row r="51" spans="1:44" s="39" customFormat="1" ht="32.25" thickBot="1">
      <c r="A51" s="361"/>
      <c r="B51" s="408" t="s">
        <v>221</v>
      </c>
      <c r="C51" s="409"/>
      <c r="D51" s="409"/>
      <c r="E51" s="409"/>
      <c r="F51" s="409"/>
      <c r="G51" s="409"/>
      <c r="H51" s="409"/>
      <c r="I51" s="409"/>
      <c r="J51" s="104" t="s">
        <v>210</v>
      </c>
      <c r="K51" s="84" t="s">
        <v>222</v>
      </c>
      <c r="L51" s="224" t="s">
        <v>136</v>
      </c>
      <c r="M51" s="77"/>
      <c r="N51" s="87"/>
      <c r="O51" s="77"/>
      <c r="P51" s="87"/>
      <c r="Q51" s="47"/>
      <c r="R51" s="89"/>
      <c r="S51" s="42">
        <v>1</v>
      </c>
      <c r="T51" s="59">
        <v>1</v>
      </c>
      <c r="U51" s="110"/>
      <c r="V51" s="87"/>
      <c r="W51" s="110"/>
      <c r="X51" s="87"/>
      <c r="Y51" s="42">
        <v>1</v>
      </c>
      <c r="Z51" s="59">
        <v>1</v>
      </c>
      <c r="AA51" s="110"/>
      <c r="AB51" s="87"/>
      <c r="AC51" s="110"/>
      <c r="AD51" s="87"/>
      <c r="AE51" s="42">
        <v>1</v>
      </c>
      <c r="AF51" s="59">
        <v>1</v>
      </c>
      <c r="AG51" s="110"/>
      <c r="AH51" s="87"/>
      <c r="AI51" s="110"/>
      <c r="AJ51" s="87"/>
      <c r="AK51" s="42">
        <v>1</v>
      </c>
      <c r="AL51" s="38"/>
      <c r="AM51" s="90"/>
      <c r="AN51" s="87"/>
      <c r="AO51" s="390"/>
      <c r="AP51" s="393"/>
      <c r="AQ51" s="373"/>
      <c r="AR51" s="412"/>
    </row>
    <row r="52" spans="1:44" s="39" customFormat="1" ht="51.75" customHeight="1" thickBot="1">
      <c r="A52" s="359" t="s">
        <v>223</v>
      </c>
      <c r="B52" s="388" t="s">
        <v>224</v>
      </c>
      <c r="C52" s="467"/>
      <c r="D52" s="467"/>
      <c r="E52" s="467"/>
      <c r="F52" s="467"/>
      <c r="G52" s="467"/>
      <c r="H52" s="467"/>
      <c r="I52" s="467"/>
      <c r="J52" s="57" t="s">
        <v>225</v>
      </c>
      <c r="K52" s="31" t="s">
        <v>130</v>
      </c>
      <c r="L52" s="220" t="s">
        <v>136</v>
      </c>
      <c r="M52" s="37"/>
      <c r="N52" s="81"/>
      <c r="O52" s="81"/>
      <c r="P52" s="81"/>
      <c r="Q52" s="42">
        <v>1</v>
      </c>
      <c r="R52" s="59">
        <v>1</v>
      </c>
      <c r="S52" s="37"/>
      <c r="T52" s="81"/>
      <c r="U52" s="62"/>
      <c r="V52" s="82"/>
      <c r="W52" s="37"/>
      <c r="X52" s="81"/>
      <c r="Y52" s="60"/>
      <c r="Z52" s="82"/>
      <c r="AA52" s="37"/>
      <c r="AB52" s="81"/>
      <c r="AC52" s="60"/>
      <c r="AD52" s="82"/>
      <c r="AE52" s="37"/>
      <c r="AF52" s="81"/>
      <c r="AG52" s="60"/>
      <c r="AH52" s="82"/>
      <c r="AI52" s="37"/>
      <c r="AJ52" s="81"/>
      <c r="AK52" s="83"/>
      <c r="AL52" s="81"/>
      <c r="AM52" s="83"/>
      <c r="AN52" s="81"/>
      <c r="AO52" s="389">
        <f>+M52+M53+M54+O52+O53+Q52+Q53+O54+S52+S53+S54+U52+U53+U54+W52+W53+W54+Y52+Y53+Y54+AA52+AA53+AA54+AC52+AC53+AC54+AE52+AE53+AE54+AG52+AG53+AG54+AI52+AI53+AI54+AK52+AK53+AK54+AM52+AM53+AM54</f>
        <v>6</v>
      </c>
      <c r="AP52" s="391">
        <f>+N52+N53+N54+P52+P53+P54+R52+R53+R54+T52+T53+T54+V52+V53+V54+X52+X53+X54+Z52+Z53+Z54+AB52+AB53+AB54+AD52+AD53+AD54+AF52+AF53+AF54+AH52+AH53+AH54+AJ52+AJ53+AJ54+AL52+AL53+AL54+AN52+AN53+AN54</f>
        <v>4</v>
      </c>
      <c r="AQ52" s="372">
        <f>+AP52/AO52</f>
        <v>0.66666666666666663</v>
      </c>
      <c r="AR52" s="411"/>
    </row>
    <row r="53" spans="1:44" s="39" customFormat="1" ht="62.25" customHeight="1" thickBot="1">
      <c r="A53" s="360"/>
      <c r="B53" s="403" t="s">
        <v>226</v>
      </c>
      <c r="C53" s="404"/>
      <c r="D53" s="404"/>
      <c r="E53" s="404"/>
      <c r="F53" s="404"/>
      <c r="G53" s="404"/>
      <c r="H53" s="404"/>
      <c r="I53" s="404"/>
      <c r="J53" s="98" t="s">
        <v>227</v>
      </c>
      <c r="K53" s="49" t="s">
        <v>203</v>
      </c>
      <c r="L53" s="222" t="s">
        <v>136</v>
      </c>
      <c r="M53" s="47"/>
      <c r="N53" s="92"/>
      <c r="O53" s="42">
        <v>1</v>
      </c>
      <c r="P53" s="59">
        <v>1</v>
      </c>
      <c r="Q53" s="44"/>
      <c r="R53" s="93"/>
      <c r="S53" s="47"/>
      <c r="T53" s="92"/>
      <c r="U53" s="42">
        <v>1</v>
      </c>
      <c r="V53" s="59">
        <v>1</v>
      </c>
      <c r="W53" s="47"/>
      <c r="X53" s="92"/>
      <c r="Y53" s="47"/>
      <c r="Z53" s="93"/>
      <c r="AA53" s="118">
        <v>1</v>
      </c>
      <c r="AB53" s="59">
        <v>1</v>
      </c>
      <c r="AC53" s="44"/>
      <c r="AD53" s="93"/>
      <c r="AE53" s="47"/>
      <c r="AF53" s="92"/>
      <c r="AG53" s="118">
        <v>1</v>
      </c>
      <c r="AH53" s="38"/>
      <c r="AI53" s="47"/>
      <c r="AJ53" s="92"/>
      <c r="AK53" s="94"/>
      <c r="AL53" s="92"/>
      <c r="AM53" s="94"/>
      <c r="AN53" s="92"/>
      <c r="AO53" s="400"/>
      <c r="AP53" s="392"/>
      <c r="AQ53" s="394"/>
      <c r="AR53" s="419"/>
    </row>
    <row r="54" spans="1:44" s="39" customFormat="1" ht="36" customHeight="1" thickBot="1">
      <c r="A54" s="361"/>
      <c r="B54" s="515" t="s">
        <v>228</v>
      </c>
      <c r="C54" s="516"/>
      <c r="D54" s="516"/>
      <c r="E54" s="516"/>
      <c r="F54" s="516"/>
      <c r="G54" s="516"/>
      <c r="H54" s="516"/>
      <c r="I54" s="516"/>
      <c r="J54" s="50" t="s">
        <v>229</v>
      </c>
      <c r="K54" s="40" t="s">
        <v>203</v>
      </c>
      <c r="L54" s="224" t="s">
        <v>136</v>
      </c>
      <c r="M54" s="68"/>
      <c r="N54" s="114"/>
      <c r="O54" s="73"/>
      <c r="P54" s="119"/>
      <c r="Q54" s="73"/>
      <c r="R54" s="120"/>
      <c r="S54" s="68"/>
      <c r="T54" s="119"/>
      <c r="U54" s="68"/>
      <c r="V54" s="115"/>
      <c r="W54" s="68"/>
      <c r="X54" s="114"/>
      <c r="Y54" s="68"/>
      <c r="Z54" s="115"/>
      <c r="AA54" s="75"/>
      <c r="AB54" s="38"/>
      <c r="AC54" s="65"/>
      <c r="AD54" s="115"/>
      <c r="AE54" s="68"/>
      <c r="AF54" s="114"/>
      <c r="AG54" s="116"/>
      <c r="AH54" s="115"/>
      <c r="AI54" s="68"/>
      <c r="AJ54" s="114"/>
      <c r="AK54" s="72">
        <v>1</v>
      </c>
      <c r="AL54" s="38"/>
      <c r="AM54" s="94"/>
      <c r="AN54" s="87"/>
      <c r="AO54" s="390"/>
      <c r="AP54" s="393"/>
      <c r="AQ54" s="373"/>
      <c r="AR54" s="412"/>
    </row>
    <row r="55" spans="1:44" s="39" customFormat="1" ht="105.75" customHeight="1" thickBot="1">
      <c r="A55" s="359" t="s">
        <v>230</v>
      </c>
      <c r="B55" s="406" t="s">
        <v>231</v>
      </c>
      <c r="C55" s="369"/>
      <c r="D55" s="369"/>
      <c r="E55" s="369"/>
      <c r="F55" s="369"/>
      <c r="G55" s="369"/>
      <c r="H55" s="369"/>
      <c r="I55" s="369"/>
      <c r="J55" s="31" t="s">
        <v>232</v>
      </c>
      <c r="K55" s="31" t="s">
        <v>233</v>
      </c>
      <c r="L55" s="220" t="s">
        <v>136</v>
      </c>
      <c r="M55" s="58">
        <v>1</v>
      </c>
      <c r="N55" s="59">
        <v>1</v>
      </c>
      <c r="O55" s="58">
        <v>1</v>
      </c>
      <c r="P55" s="59">
        <v>1</v>
      </c>
      <c r="Q55" s="60"/>
      <c r="R55" s="82"/>
      <c r="S55" s="37"/>
      <c r="T55" s="81"/>
      <c r="U55" s="37"/>
      <c r="V55" s="38"/>
      <c r="W55" s="37"/>
      <c r="X55" s="81"/>
      <c r="Y55" s="60"/>
      <c r="Z55" s="82"/>
      <c r="AA55" s="37"/>
      <c r="AB55" s="81"/>
      <c r="AC55" s="60"/>
      <c r="AD55" s="82"/>
      <c r="AE55" s="37"/>
      <c r="AF55" s="81"/>
      <c r="AG55" s="60"/>
      <c r="AH55" s="82"/>
      <c r="AI55" s="37"/>
      <c r="AJ55" s="81"/>
      <c r="AK55" s="37"/>
      <c r="AL55" s="38"/>
      <c r="AM55" s="81"/>
      <c r="AN55" s="81"/>
      <c r="AO55" s="389">
        <f>+M55+M56+O55+O56+Q55+Q56+S55+S56+U55+U56+W55+W56+Y55+Y56+AA55+AA56+AC55+AC56+AE55+AE56+AG55+AG56+AI55+AI56+AK55+AK56+AM55+AM56+AM56</f>
        <v>3</v>
      </c>
      <c r="AP55" s="391">
        <f>+N55+N56+P55+P56+R55+R56+T55+T56+V55+V56+X55+X56+Z55+Z56+AB55+AB56+AD55+AD56+AF55+AF56+AH55+AH56+AJ55+AJ56+AL55+AL56+AN55+AN56</f>
        <v>3</v>
      </c>
      <c r="AQ55" s="372">
        <f>+AP55/AO55</f>
        <v>1</v>
      </c>
      <c r="AR55" s="411"/>
    </row>
    <row r="56" spans="1:44" s="39" customFormat="1" ht="32.25" thickBot="1">
      <c r="A56" s="360"/>
      <c r="B56" s="405" t="s">
        <v>234</v>
      </c>
      <c r="C56" s="363"/>
      <c r="D56" s="363"/>
      <c r="E56" s="363"/>
      <c r="F56" s="363"/>
      <c r="G56" s="363"/>
      <c r="H56" s="363"/>
      <c r="I56" s="363"/>
      <c r="J56" s="70" t="s">
        <v>235</v>
      </c>
      <c r="K56" s="84" t="s">
        <v>203</v>
      </c>
      <c r="L56" s="224" t="s">
        <v>136</v>
      </c>
      <c r="M56" s="55"/>
      <c r="N56" s="96"/>
      <c r="O56" s="96"/>
      <c r="P56" s="96"/>
      <c r="Q56" s="58">
        <v>1</v>
      </c>
      <c r="R56" s="59">
        <v>1</v>
      </c>
      <c r="S56" s="55"/>
      <c r="T56" s="96"/>
      <c r="U56" s="56"/>
      <c r="V56" s="97"/>
      <c r="W56" s="55"/>
      <c r="X56" s="96"/>
      <c r="Y56" s="51"/>
      <c r="Z56" s="97"/>
      <c r="AA56" s="55"/>
      <c r="AB56" s="96"/>
      <c r="AC56" s="51"/>
      <c r="AD56" s="97"/>
      <c r="AE56" s="55"/>
      <c r="AF56" s="96"/>
      <c r="AG56" s="51"/>
      <c r="AH56" s="97"/>
      <c r="AI56" s="55"/>
      <c r="AJ56" s="96"/>
      <c r="AK56" s="77"/>
      <c r="AL56" s="38"/>
      <c r="AM56" s="96"/>
      <c r="AN56" s="87"/>
      <c r="AO56" s="390"/>
      <c r="AP56" s="393"/>
      <c r="AQ56" s="373"/>
      <c r="AR56" s="412"/>
    </row>
    <row r="57" spans="1:44" s="39" customFormat="1" ht="55.5" customHeight="1" thickBot="1">
      <c r="A57" s="359" t="s">
        <v>236</v>
      </c>
      <c r="B57" s="460" t="s">
        <v>237</v>
      </c>
      <c r="C57" s="461"/>
      <c r="D57" s="461"/>
      <c r="E57" s="461"/>
      <c r="F57" s="461"/>
      <c r="G57" s="461"/>
      <c r="H57" s="461"/>
      <c r="I57" s="461"/>
      <c r="J57" s="121" t="s">
        <v>238</v>
      </c>
      <c r="K57" s="31" t="s">
        <v>130</v>
      </c>
      <c r="L57" s="220" t="s">
        <v>136</v>
      </c>
      <c r="M57" s="37"/>
      <c r="N57" s="81"/>
      <c r="O57" s="81"/>
      <c r="P57" s="81"/>
      <c r="Q57" s="60"/>
      <c r="R57" s="82"/>
      <c r="S57" s="42">
        <v>1</v>
      </c>
      <c r="T57" s="59">
        <v>1</v>
      </c>
      <c r="U57" s="62"/>
      <c r="V57" s="82"/>
      <c r="W57" s="37"/>
      <c r="X57" s="81"/>
      <c r="Y57" s="60"/>
      <c r="Z57" s="82"/>
      <c r="AA57" s="37"/>
      <c r="AB57" s="81"/>
      <c r="AC57" s="60"/>
      <c r="AD57" s="82"/>
      <c r="AE57" s="37"/>
      <c r="AF57" s="81"/>
      <c r="AG57" s="60"/>
      <c r="AH57" s="82"/>
      <c r="AI57" s="37"/>
      <c r="AJ57" s="81"/>
      <c r="AK57" s="58">
        <v>1</v>
      </c>
      <c r="AL57" s="38"/>
      <c r="AM57" s="81"/>
      <c r="AN57" s="81"/>
      <c r="AO57" s="389">
        <f>+M57+M58+M59+O57+O58+O59+Q57+Q58+Q59+S57+S58+S59+U57+U58+U59+W57+W58+W59+Y57+Y58+Y59+AA57+AA58+AA59+AC57+AC58+AC59+AE57+AE58+AE59+AG57+AG58+AG59+AI57+AI58+AI59+AK57+AK58+AK59+AM57+AM58+AM59</f>
        <v>8</v>
      </c>
      <c r="AP57" s="391">
        <f>+N57+N58+N59+P57+P58+P59+R57+R58+R59+T57+T58+T59+V57+V58+V59+X57+X58+X59+Z57+Z58+Z59+AB57+AB58+AB59+AD57+AD58+AD59+AF57+AF58+AF59+AH57+AH58+AH59+AJ57+AJ58+AJ59+AL57+AL58+AL59+AN57+AN58+AN59</f>
        <v>4</v>
      </c>
      <c r="AQ57" s="372">
        <f>+AP57/AO57</f>
        <v>0.5</v>
      </c>
      <c r="AR57" s="411"/>
    </row>
    <row r="58" spans="1:44" s="39" customFormat="1" ht="53.25" customHeight="1" thickBot="1">
      <c r="A58" s="360"/>
      <c r="B58" s="395" t="s">
        <v>239</v>
      </c>
      <c r="C58" s="396"/>
      <c r="D58" s="396"/>
      <c r="E58" s="396"/>
      <c r="F58" s="396"/>
      <c r="G58" s="396"/>
      <c r="H58" s="396"/>
      <c r="I58" s="396"/>
      <c r="J58" s="122" t="s">
        <v>240</v>
      </c>
      <c r="K58" s="49" t="s">
        <v>130</v>
      </c>
      <c r="L58" s="222" t="s">
        <v>136</v>
      </c>
      <c r="M58" s="47"/>
      <c r="N58" s="92"/>
      <c r="O58" s="92"/>
      <c r="P58" s="92"/>
      <c r="Q58" s="44"/>
      <c r="R58" s="93"/>
      <c r="S58" s="42">
        <v>1</v>
      </c>
      <c r="T58" s="59">
        <v>1</v>
      </c>
      <c r="U58" s="48"/>
      <c r="V58" s="93"/>
      <c r="W58" s="47"/>
      <c r="X58" s="92"/>
      <c r="Y58" s="44"/>
      <c r="Z58" s="93"/>
      <c r="AA58" s="47"/>
      <c r="AB58" s="92"/>
      <c r="AC58" s="44"/>
      <c r="AD58" s="93"/>
      <c r="AE58" s="47"/>
      <c r="AF58" s="92"/>
      <c r="AG58" s="44"/>
      <c r="AH58" s="93"/>
      <c r="AI58" s="47"/>
      <c r="AJ58" s="92"/>
      <c r="AK58" s="42">
        <v>1</v>
      </c>
      <c r="AL58" s="38"/>
      <c r="AM58" s="92"/>
      <c r="AN58" s="92"/>
      <c r="AO58" s="400"/>
      <c r="AP58" s="392"/>
      <c r="AQ58" s="394"/>
      <c r="AR58" s="419"/>
    </row>
    <row r="59" spans="1:44" s="39" customFormat="1" ht="54" customHeight="1" thickBot="1">
      <c r="A59" s="361"/>
      <c r="B59" s="401" t="s">
        <v>241</v>
      </c>
      <c r="C59" s="402"/>
      <c r="D59" s="402"/>
      <c r="E59" s="402"/>
      <c r="F59" s="402"/>
      <c r="G59" s="402"/>
      <c r="H59" s="402"/>
      <c r="I59" s="402"/>
      <c r="J59" s="123" t="s">
        <v>240</v>
      </c>
      <c r="K59" s="70" t="s">
        <v>130</v>
      </c>
      <c r="L59" s="223" t="s">
        <v>136</v>
      </c>
      <c r="M59" s="55"/>
      <c r="N59" s="96"/>
      <c r="O59" s="96"/>
      <c r="P59" s="96"/>
      <c r="Q59" s="96"/>
      <c r="R59" s="97"/>
      <c r="S59" s="63">
        <v>1</v>
      </c>
      <c r="T59" s="59">
        <v>1</v>
      </c>
      <c r="U59" s="48"/>
      <c r="V59" s="97"/>
      <c r="W59" s="97"/>
      <c r="X59" s="96"/>
      <c r="Y59" s="48"/>
      <c r="Z59" s="97"/>
      <c r="AA59" s="63">
        <v>1</v>
      </c>
      <c r="AB59" s="59">
        <v>1</v>
      </c>
      <c r="AC59" s="48"/>
      <c r="AD59" s="97"/>
      <c r="AE59" s="97"/>
      <c r="AF59" s="96"/>
      <c r="AG59" s="48"/>
      <c r="AH59" s="97"/>
      <c r="AI59" s="63">
        <v>1</v>
      </c>
      <c r="AJ59" s="38"/>
      <c r="AK59" s="72">
        <v>1</v>
      </c>
      <c r="AL59" s="38"/>
      <c r="AM59" s="96"/>
      <c r="AN59" s="119"/>
      <c r="AO59" s="390"/>
      <c r="AP59" s="393"/>
      <c r="AQ59" s="373"/>
      <c r="AR59" s="412"/>
    </row>
    <row r="60" spans="1:44" s="39" customFormat="1" ht="42.75" customHeight="1" thickBot="1">
      <c r="A60" s="359" t="s">
        <v>242</v>
      </c>
      <c r="B60" s="375" t="s">
        <v>243</v>
      </c>
      <c r="C60" s="397"/>
      <c r="D60" s="397"/>
      <c r="E60" s="397"/>
      <c r="F60" s="397"/>
      <c r="G60" s="397"/>
      <c r="H60" s="397"/>
      <c r="I60" s="397"/>
      <c r="J60" s="98" t="s">
        <v>244</v>
      </c>
      <c r="K60" s="49" t="s">
        <v>245</v>
      </c>
      <c r="L60" s="222" t="s">
        <v>136</v>
      </c>
      <c r="M60" s="37"/>
      <c r="N60" s="81"/>
      <c r="O60" s="37"/>
      <c r="P60" s="81"/>
      <c r="Q60" s="81"/>
      <c r="R60" s="82"/>
      <c r="S60" s="82"/>
      <c r="T60" s="81"/>
      <c r="U60" s="63">
        <v>1</v>
      </c>
      <c r="V60" s="59">
        <v>1</v>
      </c>
      <c r="W60" s="37"/>
      <c r="X60" s="81"/>
      <c r="Y60" s="60"/>
      <c r="Z60" s="82"/>
      <c r="AA60" s="37"/>
      <c r="AB60" s="81"/>
      <c r="AC60" s="60"/>
      <c r="AD60" s="82"/>
      <c r="AE60" s="37"/>
      <c r="AF60" s="81"/>
      <c r="AG60" s="265">
        <v>1</v>
      </c>
      <c r="AH60" s="82"/>
      <c r="AI60" s="37"/>
      <c r="AJ60" s="81"/>
      <c r="AK60" s="83"/>
      <c r="AL60" s="81"/>
      <c r="AM60" s="83"/>
      <c r="AN60" s="81"/>
      <c r="AO60" s="389" t="e">
        <f>+M60+M61+O60+O61+Q60+Q61+S60+S61+U60+U61+W60+W61+Y60+Y61+AA60+AA61+AC60+AC61+AE60+AE61+AG60+AG61+AI60+AI61+AK60+AK61+AM60+AM61</f>
        <v>#VALUE!</v>
      </c>
      <c r="AP60" s="391">
        <f>+N60+N61+P60+P61+R60+R61+T60+T61+V60+V61+X60+X61+Z60+Z61+AB60+AB61+AD60+AD61+AF60+AF61+AH60+AH61+AJ60+AJ61+AL60+AL61+AN60+AN61</f>
        <v>9</v>
      </c>
      <c r="AQ60" s="372" t="e">
        <f>+AP60/AO60</f>
        <v>#VALUE!</v>
      </c>
      <c r="AR60" s="411"/>
    </row>
    <row r="61" spans="1:44" s="39" customFormat="1" ht="57" customHeight="1" thickBot="1">
      <c r="A61" s="360"/>
      <c r="B61" s="398" t="s">
        <v>246</v>
      </c>
      <c r="C61" s="399"/>
      <c r="D61" s="399"/>
      <c r="E61" s="399"/>
      <c r="F61" s="399"/>
      <c r="G61" s="399"/>
      <c r="H61" s="399"/>
      <c r="I61" s="399"/>
      <c r="J61" s="124" t="s">
        <v>247</v>
      </c>
      <c r="K61" s="212" t="s">
        <v>130</v>
      </c>
      <c r="L61" s="226" t="s">
        <v>136</v>
      </c>
      <c r="M61" s="55"/>
      <c r="N61" s="96"/>
      <c r="O61" s="55"/>
      <c r="P61" s="96"/>
      <c r="Q61" s="53" t="s">
        <v>248</v>
      </c>
      <c r="R61" s="59">
        <v>1</v>
      </c>
      <c r="S61" s="53">
        <v>1</v>
      </c>
      <c r="T61" s="59">
        <v>1</v>
      </c>
      <c r="U61" s="53">
        <v>1</v>
      </c>
      <c r="V61" s="59">
        <v>1</v>
      </c>
      <c r="W61" s="53">
        <v>1</v>
      </c>
      <c r="X61" s="59">
        <v>1</v>
      </c>
      <c r="Y61" s="53">
        <v>1</v>
      </c>
      <c r="Z61" s="59">
        <v>1</v>
      </c>
      <c r="AA61" s="53">
        <v>1</v>
      </c>
      <c r="AB61" s="59">
        <v>1</v>
      </c>
      <c r="AC61" s="53">
        <v>1</v>
      </c>
      <c r="AD61" s="59">
        <v>1</v>
      </c>
      <c r="AE61" s="53">
        <v>1</v>
      </c>
      <c r="AF61" s="59">
        <v>1</v>
      </c>
      <c r="AG61" s="53">
        <v>1</v>
      </c>
      <c r="AH61" s="38"/>
      <c r="AI61" s="53">
        <v>1</v>
      </c>
      <c r="AJ61" s="38"/>
      <c r="AK61" s="53">
        <v>1</v>
      </c>
      <c r="AL61" s="38"/>
      <c r="AM61" s="96"/>
      <c r="AN61" s="125"/>
      <c r="AO61" s="400"/>
      <c r="AP61" s="392"/>
      <c r="AQ61" s="394"/>
      <c r="AR61" s="412"/>
    </row>
    <row r="62" spans="1:44" s="39" customFormat="1" ht="54.75" customHeight="1" thickBot="1">
      <c r="A62" s="126" t="s">
        <v>249</v>
      </c>
      <c r="B62" s="469" t="s">
        <v>250</v>
      </c>
      <c r="C62" s="470"/>
      <c r="D62" s="470"/>
      <c r="E62" s="470"/>
      <c r="F62" s="470"/>
      <c r="G62" s="470"/>
      <c r="H62" s="470"/>
      <c r="I62" s="471"/>
      <c r="J62" s="127" t="s">
        <v>251</v>
      </c>
      <c r="K62" s="227" t="s">
        <v>130</v>
      </c>
      <c r="L62" s="228" t="s">
        <v>136</v>
      </c>
      <c r="M62" s="37"/>
      <c r="N62" s="81"/>
      <c r="O62" s="37"/>
      <c r="P62" s="81"/>
      <c r="Q62" s="81"/>
      <c r="R62" s="82"/>
      <c r="S62" s="82"/>
      <c r="T62" s="81"/>
      <c r="U62" s="82"/>
      <c r="V62" s="82"/>
      <c r="W62" s="37"/>
      <c r="X62" s="81"/>
      <c r="Y62" s="60"/>
      <c r="Z62" s="82"/>
      <c r="AA62" s="37"/>
      <c r="AB62" s="81"/>
      <c r="AC62" s="60"/>
      <c r="AD62" s="82"/>
      <c r="AE62" s="37"/>
      <c r="AF62" s="81"/>
      <c r="AG62" s="60"/>
      <c r="AH62" s="82"/>
      <c r="AI62" s="37"/>
      <c r="AJ62" s="81"/>
      <c r="AK62" s="53">
        <v>1</v>
      </c>
      <c r="AL62" s="38"/>
      <c r="AM62" s="138"/>
      <c r="AN62" s="81"/>
      <c r="AO62" s="128">
        <f>+M62+O62+Q62+S62+U62+W62+Y62+AA62+AC62+AE62+AG62+AI62+AK62</f>
        <v>1</v>
      </c>
      <c r="AP62" s="132">
        <f>+N62+P62+R62+T62+V62+X62+Z62+AB62+AD62+AF62+AH62+AJ62+AL62+AN62</f>
        <v>0</v>
      </c>
      <c r="AQ62" s="133">
        <f>+AP62/AO62</f>
        <v>0</v>
      </c>
      <c r="AR62" s="146"/>
    </row>
    <row r="63" spans="1:44" s="39" customFormat="1" ht="68.25" customHeight="1" thickBot="1">
      <c r="A63" s="385" t="s">
        <v>252</v>
      </c>
      <c r="B63" s="387" t="s">
        <v>253</v>
      </c>
      <c r="C63" s="387"/>
      <c r="D63" s="387"/>
      <c r="E63" s="387"/>
      <c r="F63" s="387"/>
      <c r="G63" s="387"/>
      <c r="H63" s="387"/>
      <c r="I63" s="388"/>
      <c r="J63" s="139" t="s">
        <v>254</v>
      </c>
      <c r="K63" s="31" t="s">
        <v>130</v>
      </c>
      <c r="L63" s="222" t="s">
        <v>136</v>
      </c>
      <c r="M63" s="77"/>
      <c r="N63" s="87"/>
      <c r="O63" s="135"/>
      <c r="P63" s="81"/>
      <c r="Q63" s="135"/>
      <c r="R63" s="136"/>
      <c r="S63" s="80"/>
      <c r="T63" s="137"/>
      <c r="U63" s="140">
        <v>1</v>
      </c>
      <c r="V63" s="59">
        <v>1</v>
      </c>
      <c r="W63" s="80"/>
      <c r="X63" s="137"/>
      <c r="Y63" s="135"/>
      <c r="Z63" s="136"/>
      <c r="AA63" s="80"/>
      <c r="AB63" s="137"/>
      <c r="AC63" s="140">
        <v>1</v>
      </c>
      <c r="AD63" s="59">
        <v>1</v>
      </c>
      <c r="AE63" s="80"/>
      <c r="AF63" s="137"/>
      <c r="AG63" s="135"/>
      <c r="AH63" s="136"/>
      <c r="AI63" s="80"/>
      <c r="AJ63" s="137"/>
      <c r="AK63" s="140">
        <v>1</v>
      </c>
      <c r="AL63" s="38"/>
      <c r="AM63" s="138"/>
      <c r="AN63" s="81"/>
      <c r="AO63" s="389">
        <f>+M63+M64+O63+O64+Q63+Q64+S63+S64+U63+U64+W63+W64+Y63+Y64+AA63+AA64+AC63+AC64+AE63+AE64+AG63+AG64+AI63+AI64+AK63+AK64+AM63+AM64</f>
        <v>4</v>
      </c>
      <c r="AP63" s="391">
        <f>+N63+N64+P63+P64+R63+R64+T63+T64+V63+V64+X63+X64+Z63+Z64+AB63+AB64+AD63+AD64+AF63+AF64+AH63+AH64+AJ63+AJ64+AL63+AL64+AN63+AN64</f>
        <v>2</v>
      </c>
      <c r="AQ63" s="372">
        <f>+AP63/AO63</f>
        <v>0.5</v>
      </c>
      <c r="AR63" s="411"/>
    </row>
    <row r="64" spans="1:44" s="39" customFormat="1" ht="60.75" customHeight="1" thickBot="1">
      <c r="A64" s="386"/>
      <c r="B64" s="408" t="s">
        <v>255</v>
      </c>
      <c r="C64" s="409"/>
      <c r="D64" s="409"/>
      <c r="E64" s="409"/>
      <c r="F64" s="409"/>
      <c r="G64" s="409"/>
      <c r="H64" s="409"/>
      <c r="I64" s="409"/>
      <c r="J64" s="139" t="s">
        <v>254</v>
      </c>
      <c r="K64" s="84" t="s">
        <v>130</v>
      </c>
      <c r="L64" s="224" t="s">
        <v>136</v>
      </c>
      <c r="M64" s="77"/>
      <c r="N64" s="87"/>
      <c r="O64" s="77"/>
      <c r="P64" s="87"/>
      <c r="Q64" s="87"/>
      <c r="R64" s="87"/>
      <c r="S64" s="77"/>
      <c r="T64" s="87"/>
      <c r="U64" s="85"/>
      <c r="V64" s="89"/>
      <c r="W64" s="77"/>
      <c r="X64" s="87"/>
      <c r="Y64" s="88"/>
      <c r="Z64" s="89"/>
      <c r="AA64" s="88"/>
      <c r="AB64" s="38"/>
      <c r="AC64" s="88"/>
      <c r="AD64" s="89"/>
      <c r="AE64" s="77"/>
      <c r="AF64" s="87"/>
      <c r="AG64" s="88"/>
      <c r="AH64" s="89"/>
      <c r="AI64" s="77"/>
      <c r="AJ64" s="87"/>
      <c r="AK64" s="140">
        <v>1</v>
      </c>
      <c r="AL64" s="38"/>
      <c r="AM64" s="90"/>
      <c r="AN64" s="87"/>
      <c r="AO64" s="390"/>
      <c r="AP64" s="393"/>
      <c r="AQ64" s="373"/>
      <c r="AR64" s="412"/>
    </row>
    <row r="65" spans="1:44" s="39" customFormat="1" ht="69.75" customHeight="1" thickBot="1">
      <c r="A65" s="359" t="s">
        <v>256</v>
      </c>
      <c r="B65" s="465" t="s">
        <v>257</v>
      </c>
      <c r="C65" s="466"/>
      <c r="D65" s="466"/>
      <c r="E65" s="466"/>
      <c r="F65" s="466"/>
      <c r="G65" s="466"/>
      <c r="H65" s="466"/>
      <c r="I65" s="466"/>
      <c r="J65" s="134" t="s">
        <v>258</v>
      </c>
      <c r="K65" s="229" t="s">
        <v>259</v>
      </c>
      <c r="L65" s="220" t="s">
        <v>136</v>
      </c>
      <c r="M65" s="37"/>
      <c r="N65" s="81"/>
      <c r="O65" s="81"/>
      <c r="P65" s="81"/>
      <c r="Q65" s="60"/>
      <c r="R65" s="82"/>
      <c r="S65" s="81"/>
      <c r="T65" s="81"/>
      <c r="U65" s="62"/>
      <c r="V65" s="82"/>
      <c r="W65" s="37"/>
      <c r="X65" s="38"/>
      <c r="Y65" s="60"/>
      <c r="Z65" s="82"/>
      <c r="AA65" s="37"/>
      <c r="AB65" s="81"/>
      <c r="AC65" s="58">
        <v>1</v>
      </c>
      <c r="AD65" s="82"/>
      <c r="AE65" s="37"/>
      <c r="AF65" s="81"/>
      <c r="AG65" s="60"/>
      <c r="AH65" s="82"/>
      <c r="AI65" s="37"/>
      <c r="AJ65" s="81"/>
      <c r="AK65" s="266">
        <v>1</v>
      </c>
      <c r="AL65" s="81"/>
      <c r="AM65" s="83"/>
      <c r="AN65" s="81"/>
      <c r="AO65" s="389">
        <f>+M65+M66+O65+O66+Q65+Q66+S65+S66+U65+U66+W65+W66+Y65+Y66+AA65+AA66+AC65+AC66+AE65+AE66+AG65+AG66+AI65+AI66+AK65+AK66+AM65+AM66</f>
        <v>4</v>
      </c>
      <c r="AP65" s="391">
        <f>+N65+N66+P65+P66+R65+R66+T65+T66+V65+V66+X65+X66+Z65+Z66+AB65+AB66+AD65+AD66+AF65+AF66+AH65+AH66+AJ65+AJ66+AL65+AL66+AN65+AN66</f>
        <v>0</v>
      </c>
      <c r="AQ65" s="372">
        <f>+AP65/AO65</f>
        <v>0</v>
      </c>
      <c r="AR65" s="411"/>
    </row>
    <row r="66" spans="1:44" s="39" customFormat="1" ht="58.5" customHeight="1" thickBot="1">
      <c r="A66" s="361"/>
      <c r="B66" s="473" t="s">
        <v>260</v>
      </c>
      <c r="C66" s="474"/>
      <c r="D66" s="474"/>
      <c r="E66" s="474"/>
      <c r="F66" s="474"/>
      <c r="G66" s="474"/>
      <c r="H66" s="474"/>
      <c r="I66" s="474"/>
      <c r="J66" s="139" t="s">
        <v>261</v>
      </c>
      <c r="K66" s="84" t="s">
        <v>259</v>
      </c>
      <c r="L66" s="224" t="s">
        <v>136</v>
      </c>
      <c r="M66" s="77"/>
      <c r="N66" s="87"/>
      <c r="O66" s="87"/>
      <c r="P66" s="87"/>
      <c r="Q66" s="88"/>
      <c r="R66" s="89"/>
      <c r="S66" s="87"/>
      <c r="T66" s="87"/>
      <c r="U66" s="85"/>
      <c r="V66" s="89"/>
      <c r="W66" s="77"/>
      <c r="X66" s="87"/>
      <c r="Y66" s="65"/>
      <c r="Z66" s="38"/>
      <c r="AA66" s="77"/>
      <c r="AB66" s="87"/>
      <c r="AC66" s="88"/>
      <c r="AD66" s="89"/>
      <c r="AE66" s="77"/>
      <c r="AF66" s="87"/>
      <c r="AG66" s="141">
        <v>1</v>
      </c>
      <c r="AH66" s="89"/>
      <c r="AI66" s="77"/>
      <c r="AJ66" s="87"/>
      <c r="AK66" s="266">
        <v>1</v>
      </c>
      <c r="AL66" s="87"/>
      <c r="AM66" s="90"/>
      <c r="AN66" s="87"/>
      <c r="AO66" s="390"/>
      <c r="AP66" s="393"/>
      <c r="AQ66" s="373"/>
      <c r="AR66" s="412"/>
    </row>
    <row r="67" spans="1:44" s="39" customFormat="1" ht="32.25" thickBot="1">
      <c r="A67" s="359" t="s">
        <v>262</v>
      </c>
      <c r="B67" s="368" t="s">
        <v>263</v>
      </c>
      <c r="C67" s="369"/>
      <c r="D67" s="369"/>
      <c r="E67" s="369"/>
      <c r="F67" s="369"/>
      <c r="G67" s="369"/>
      <c r="H67" s="369"/>
      <c r="I67" s="370"/>
      <c r="J67" s="142" t="s">
        <v>264</v>
      </c>
      <c r="K67" s="31" t="s">
        <v>130</v>
      </c>
      <c r="L67" s="222" t="s">
        <v>136</v>
      </c>
      <c r="M67" s="77"/>
      <c r="N67" s="87"/>
      <c r="O67" s="37"/>
      <c r="P67" s="81"/>
      <c r="Q67" s="60"/>
      <c r="R67" s="82"/>
      <c r="S67" s="37"/>
      <c r="T67" s="81"/>
      <c r="U67" s="62"/>
      <c r="V67" s="82"/>
      <c r="W67" s="37"/>
      <c r="X67" s="81"/>
      <c r="Y67" s="60"/>
      <c r="Z67" s="82"/>
      <c r="AA67" s="37"/>
      <c r="AB67" s="81"/>
      <c r="AC67" s="60"/>
      <c r="AD67" s="82"/>
      <c r="AE67" s="140">
        <v>1</v>
      </c>
      <c r="AF67" s="267">
        <v>1</v>
      </c>
      <c r="AG67" s="60"/>
      <c r="AH67" s="82"/>
      <c r="AI67" s="37"/>
      <c r="AJ67" s="81"/>
      <c r="AK67" s="83"/>
      <c r="AL67" s="81"/>
      <c r="AM67" s="83"/>
      <c r="AN67" s="81"/>
      <c r="AO67" s="389">
        <f>+M67+M68+O67+O68+Q67+Q68+S67+S68+U67+U68+W67+W68+Y67+Y68+AA67+AA68+AC67+AC68+AE67+AE68+AG67+AG68+AI67+AI68+AK67+AK68+AM67+AM68</f>
        <v>2</v>
      </c>
      <c r="AP67" s="391">
        <f>+N67+N68+P67+P68+R67+R68+T67+T68+V67+V68+X67+X68+Z67+Z68+AB67+AB68+AD67+AD68+AF67+AF68+AH67+AH68+AJ67+AJ68+AL67+AL68+AN67+AN68</f>
        <v>1</v>
      </c>
      <c r="AQ67" s="372">
        <f>+AP67/AO67</f>
        <v>0.5</v>
      </c>
      <c r="AR67" s="411"/>
    </row>
    <row r="68" spans="1:44" s="39" customFormat="1" ht="32.25" thickBot="1">
      <c r="A68" s="361"/>
      <c r="B68" s="362" t="s">
        <v>265</v>
      </c>
      <c r="C68" s="363"/>
      <c r="D68" s="363"/>
      <c r="E68" s="363"/>
      <c r="F68" s="363"/>
      <c r="G68" s="363"/>
      <c r="H68" s="363"/>
      <c r="I68" s="364"/>
      <c r="J68" s="139" t="s">
        <v>266</v>
      </c>
      <c r="K68" s="84" t="s">
        <v>130</v>
      </c>
      <c r="L68" s="224" t="s">
        <v>136</v>
      </c>
      <c r="M68" s="77"/>
      <c r="N68" s="87"/>
      <c r="O68" s="77"/>
      <c r="P68" s="87"/>
      <c r="Q68" s="89"/>
      <c r="R68" s="89"/>
      <c r="S68" s="77"/>
      <c r="T68" s="87"/>
      <c r="U68" s="85"/>
      <c r="V68" s="89"/>
      <c r="W68" s="77"/>
      <c r="X68" s="87"/>
      <c r="Y68" s="88"/>
      <c r="Z68" s="89"/>
      <c r="AA68" s="77"/>
      <c r="AB68" s="87"/>
      <c r="AC68" s="88"/>
      <c r="AD68" s="89"/>
      <c r="AE68" s="77"/>
      <c r="AF68" s="87"/>
      <c r="AG68" s="140">
        <v>1</v>
      </c>
      <c r="AH68" s="38"/>
      <c r="AI68" s="77"/>
      <c r="AJ68" s="87"/>
      <c r="AK68" s="90"/>
      <c r="AL68" s="87"/>
      <c r="AM68" s="90"/>
      <c r="AN68" s="87"/>
      <c r="AO68" s="390"/>
      <c r="AP68" s="393"/>
      <c r="AQ68" s="373"/>
      <c r="AR68" s="412"/>
    </row>
    <row r="69" spans="1:44" s="39" customFormat="1" ht="99.6" customHeight="1" thickBot="1">
      <c r="A69" s="359" t="s">
        <v>267</v>
      </c>
      <c r="B69" s="477" t="s">
        <v>268</v>
      </c>
      <c r="C69" s="478"/>
      <c r="D69" s="478"/>
      <c r="E69" s="478"/>
      <c r="F69" s="478"/>
      <c r="G69" s="478"/>
      <c r="H69" s="478"/>
      <c r="I69" s="479"/>
      <c r="J69" s="237" t="s">
        <v>269</v>
      </c>
      <c r="K69" s="238" t="s">
        <v>130</v>
      </c>
      <c r="L69" s="239" t="s">
        <v>131</v>
      </c>
      <c r="M69" s="37"/>
      <c r="N69" s="81"/>
      <c r="O69" s="37"/>
      <c r="P69" s="81"/>
      <c r="Q69" s="81"/>
      <c r="R69" s="81"/>
      <c r="S69" s="47"/>
      <c r="T69" s="38"/>
      <c r="U69" s="37"/>
      <c r="V69" s="81"/>
      <c r="W69" s="37"/>
      <c r="X69" s="81"/>
      <c r="Y69" s="42">
        <v>1</v>
      </c>
      <c r="Z69" s="59">
        <v>1</v>
      </c>
      <c r="AA69" s="37"/>
      <c r="AB69" s="81"/>
      <c r="AC69" s="246">
        <v>1</v>
      </c>
      <c r="AD69" s="81"/>
      <c r="AE69" s="37"/>
      <c r="AF69" s="81"/>
      <c r="AG69" s="37"/>
      <c r="AH69" s="81"/>
      <c r="AI69" s="37"/>
      <c r="AJ69" s="81"/>
      <c r="AK69" s="37"/>
      <c r="AL69" s="81"/>
      <c r="AM69" s="37"/>
      <c r="AN69" s="81"/>
      <c r="AO69" s="376">
        <f>+M69+M70+M71+M72+M73+M74+M75+M76+M77+O69+O70+O71+O72+O73+O74+O75+O76+O77+Q69+Q70+Q71+Q72+Q73+Q74+Q75+Q76+Q77+S69+S70+S71+S72+S73+S74+S75+S76+S77+U69+U70+U71+U72+U73+U74+U75+U76+U77+W69+W70+W71+W72+W73+W74+W75+W76+W77+Y69+Y70+Y71+Y72+Y73+Y74+Y75+Y76+Y77+AA69+AA70+AA71+AA72+AA73+AA74+AA75+AA76+AA77+AC69+AC70+AC71+AC72+AC73+AC74+AC75+AC76+AC77+AE69+AE70+AE71+AE72+AE73+AE74+AE75+AE76+AE77+AG69+AG70+AG71+AG72+AG73+AG74+AG75+AG76+AG77+AI69+AI70+AI71+AI72+AI73+AI74+AI75+AI76+AI77+AK69+AK70+AK71+AK72+AK73+AK74+AK75+AK76+AK77+AM69+AM70+AM71+AM72+AM73+AM74+AM75+AM76+AM77</f>
        <v>15</v>
      </c>
      <c r="AP69" s="379">
        <f>+N69+N70+N71+N72+N73+N74+N75+N76+N77+P69+P70+P71+P72+P73+P74+P75+P76+P77+R69+R70+R71+R72+R73+R74+R75+R76+R77+T69+T70+T71+T72+T73+T74+T75+T76+T77+V69+V70+V71+V72+V73+V74+V75+V76+V77+X69+X70+X71+X72+X73+X74+X75+X76+X77+Z69+Z70+Z71+Z72+Z73+Z74+Z75+Z76+Z77+AB69+AB70+AB71+AB72+AB73+AB74+AB75+AB76+AB77+AD69+AD70+AD71+AD72+AD73+AD74+AD75+AD76+AD77+AF69+AF70+AF71+AF72+AF73+AF74+AF75+AF76+AF77+AH69+AH70+AH71+AH72+AH73+AH74+AH75+AH76+AH77+AJ69+AJ70+AJ71+AJ72+AJ73+AJ74+AJ75+AJ76+AJ77+AL69+AL70+AL71+AL72+AL73+AL74+AL75+AL76+AL77+AN69+AN70+AN71+AN72+AN73+AN74+AN75+AN76+AN77</f>
        <v>7</v>
      </c>
      <c r="AQ69" s="382">
        <f>+AP69/AO69</f>
        <v>0.46666666666666667</v>
      </c>
      <c r="AR69" s="411"/>
    </row>
    <row r="70" spans="1:44" s="39" customFormat="1" ht="68.25" customHeight="1" thickBot="1">
      <c r="A70" s="360"/>
      <c r="B70" s="371" t="s">
        <v>270</v>
      </c>
      <c r="C70" s="374"/>
      <c r="D70" s="374"/>
      <c r="E70" s="374"/>
      <c r="F70" s="374"/>
      <c r="G70" s="374"/>
      <c r="H70" s="374"/>
      <c r="I70" s="375"/>
      <c r="J70" s="124" t="s">
        <v>271</v>
      </c>
      <c r="K70" s="49" t="s">
        <v>130</v>
      </c>
      <c r="L70" s="222" t="s">
        <v>136</v>
      </c>
      <c r="M70" s="47"/>
      <c r="N70" s="92"/>
      <c r="O70" s="47"/>
      <c r="P70" s="92"/>
      <c r="Q70" s="47"/>
      <c r="R70" s="92"/>
      <c r="S70" s="47"/>
      <c r="T70" s="92"/>
      <c r="U70" s="47"/>
      <c r="V70" s="38"/>
      <c r="W70" s="42">
        <v>1</v>
      </c>
      <c r="X70" s="59">
        <v>1</v>
      </c>
      <c r="Y70" s="47"/>
      <c r="Z70" s="92"/>
      <c r="AA70" s="47"/>
      <c r="AB70" s="92"/>
      <c r="AC70" s="47"/>
      <c r="AD70" s="92"/>
      <c r="AE70" s="47"/>
      <c r="AF70" s="92"/>
      <c r="AG70" s="47"/>
      <c r="AH70" s="92"/>
      <c r="AI70" s="42">
        <v>1</v>
      </c>
      <c r="AJ70" s="92"/>
      <c r="AK70" s="47"/>
      <c r="AL70" s="92"/>
      <c r="AM70" s="47"/>
      <c r="AN70" s="92"/>
      <c r="AO70" s="377"/>
      <c r="AP70" s="380"/>
      <c r="AQ70" s="383"/>
      <c r="AR70" s="419"/>
    </row>
    <row r="71" spans="1:44" s="39" customFormat="1" ht="81.75" customHeight="1" thickBot="1">
      <c r="A71" s="360"/>
      <c r="B71" s="356" t="s">
        <v>272</v>
      </c>
      <c r="C71" s="374"/>
      <c r="D71" s="374"/>
      <c r="E71" s="374"/>
      <c r="F71" s="374"/>
      <c r="G71" s="374"/>
      <c r="H71" s="374"/>
      <c r="I71" s="375"/>
      <c r="J71" s="124" t="s">
        <v>273</v>
      </c>
      <c r="K71" s="49" t="s">
        <v>130</v>
      </c>
      <c r="L71" s="222" t="s">
        <v>136</v>
      </c>
      <c r="M71" s="47"/>
      <c r="N71" s="92"/>
      <c r="O71" s="47"/>
      <c r="P71" s="92"/>
      <c r="Q71" s="47"/>
      <c r="R71" s="92"/>
      <c r="S71" s="47"/>
      <c r="T71" s="92"/>
      <c r="U71" s="47"/>
      <c r="V71" s="38"/>
      <c r="W71" s="47"/>
      <c r="X71" s="92"/>
      <c r="Y71" s="47"/>
      <c r="Z71" s="92"/>
      <c r="AA71" s="47"/>
      <c r="AB71" s="92"/>
      <c r="AC71" s="42">
        <v>1</v>
      </c>
      <c r="AD71" s="47"/>
      <c r="AE71" s="47"/>
      <c r="AF71" s="92"/>
      <c r="AG71" s="47"/>
      <c r="AH71" s="92"/>
      <c r="AI71" s="246">
        <v>1</v>
      </c>
      <c r="AJ71" s="92"/>
      <c r="AK71" s="47"/>
      <c r="AL71" s="92"/>
      <c r="AM71" s="47"/>
      <c r="AN71" s="92"/>
      <c r="AO71" s="377"/>
      <c r="AP71" s="380"/>
      <c r="AQ71" s="383"/>
      <c r="AR71" s="419"/>
    </row>
    <row r="72" spans="1:44" s="39" customFormat="1" ht="66.75" customHeight="1" thickBot="1">
      <c r="A72" s="360"/>
      <c r="B72" s="356" t="s">
        <v>274</v>
      </c>
      <c r="C72" s="374"/>
      <c r="D72" s="374"/>
      <c r="E72" s="374"/>
      <c r="F72" s="374"/>
      <c r="G72" s="374"/>
      <c r="H72" s="374"/>
      <c r="I72" s="375"/>
      <c r="J72" s="142" t="s">
        <v>275</v>
      </c>
      <c r="K72" s="49" t="s">
        <v>130</v>
      </c>
      <c r="L72" s="222" t="s">
        <v>136</v>
      </c>
      <c r="M72" s="47"/>
      <c r="N72" s="92"/>
      <c r="O72" s="47"/>
      <c r="P72" s="92"/>
      <c r="Q72" s="47"/>
      <c r="R72" s="92"/>
      <c r="S72" s="47"/>
      <c r="T72" s="92"/>
      <c r="U72" s="47"/>
      <c r="V72" s="92"/>
      <c r="W72" s="42">
        <v>1</v>
      </c>
      <c r="X72" s="38"/>
      <c r="Y72" s="47"/>
      <c r="Z72" s="92"/>
      <c r="AA72" s="42">
        <v>1</v>
      </c>
      <c r="AB72" s="38"/>
      <c r="AC72" s="47"/>
      <c r="AD72" s="92"/>
      <c r="AE72" s="42">
        <v>1</v>
      </c>
      <c r="AF72" s="38"/>
      <c r="AG72" s="47"/>
      <c r="AH72" s="92"/>
      <c r="AI72" s="42">
        <v>1</v>
      </c>
      <c r="AJ72" s="38"/>
      <c r="AK72" s="47"/>
      <c r="AL72" s="92"/>
      <c r="AM72" s="47"/>
      <c r="AN72" s="92"/>
      <c r="AO72" s="377"/>
      <c r="AP72" s="380"/>
      <c r="AQ72" s="383"/>
      <c r="AR72" s="419"/>
    </row>
    <row r="73" spans="1:44" s="39" customFormat="1" ht="83.25" customHeight="1" thickBot="1">
      <c r="A73" s="360"/>
      <c r="B73" s="356" t="s">
        <v>276</v>
      </c>
      <c r="C73" s="374"/>
      <c r="D73" s="374"/>
      <c r="E73" s="374"/>
      <c r="F73" s="374"/>
      <c r="G73" s="374"/>
      <c r="H73" s="374"/>
      <c r="I73" s="375"/>
      <c r="J73" s="143" t="s">
        <v>277</v>
      </c>
      <c r="K73" s="49" t="s">
        <v>130</v>
      </c>
      <c r="L73" s="222" t="s">
        <v>136</v>
      </c>
      <c r="M73" s="47"/>
      <c r="N73" s="92"/>
      <c r="O73" s="92"/>
      <c r="P73" s="92"/>
      <c r="Q73" s="47"/>
      <c r="R73" s="92"/>
      <c r="S73" s="42">
        <v>1</v>
      </c>
      <c r="T73" s="59">
        <v>1</v>
      </c>
      <c r="U73" s="47"/>
      <c r="V73" s="92"/>
      <c r="W73" s="47"/>
      <c r="X73" s="92"/>
      <c r="Y73" s="47"/>
      <c r="Z73" s="92"/>
      <c r="AA73" s="47"/>
      <c r="AB73" s="92"/>
      <c r="AC73" s="47"/>
      <c r="AD73" s="92"/>
      <c r="AE73" s="47"/>
      <c r="AF73" s="92"/>
      <c r="AG73" s="47"/>
      <c r="AH73" s="92"/>
      <c r="AI73" s="47"/>
      <c r="AJ73" s="92"/>
      <c r="AK73" s="47"/>
      <c r="AL73" s="92"/>
      <c r="AM73" s="47"/>
      <c r="AN73" s="92"/>
      <c r="AO73" s="377"/>
      <c r="AP73" s="380"/>
      <c r="AQ73" s="383"/>
      <c r="AR73" s="419"/>
    </row>
    <row r="74" spans="1:44" s="39" customFormat="1" ht="53.25" customHeight="1" thickBot="1">
      <c r="A74" s="360"/>
      <c r="B74" s="371" t="s">
        <v>278</v>
      </c>
      <c r="C74" s="374"/>
      <c r="D74" s="374"/>
      <c r="E74" s="374"/>
      <c r="F74" s="374"/>
      <c r="G74" s="374"/>
      <c r="H74" s="374"/>
      <c r="I74" s="375"/>
      <c r="J74" s="124" t="s">
        <v>279</v>
      </c>
      <c r="K74" s="49" t="s">
        <v>130</v>
      </c>
      <c r="L74" s="222" t="s">
        <v>136</v>
      </c>
      <c r="M74" s="47"/>
      <c r="N74" s="92"/>
      <c r="O74" s="92"/>
      <c r="P74" s="92"/>
      <c r="Q74" s="42">
        <v>1</v>
      </c>
      <c r="R74" s="59">
        <v>1</v>
      </c>
      <c r="S74" s="47"/>
      <c r="T74" s="92"/>
      <c r="U74" s="47"/>
      <c r="V74" s="92"/>
      <c r="W74" s="47"/>
      <c r="X74" s="92"/>
      <c r="Y74" s="47"/>
      <c r="Z74" s="92"/>
      <c r="AA74" s="47"/>
      <c r="AB74" s="92"/>
      <c r="AC74" s="47"/>
      <c r="AD74" s="92"/>
      <c r="AE74" s="47"/>
      <c r="AF74" s="92"/>
      <c r="AG74" s="47"/>
      <c r="AH74" s="92"/>
      <c r="AI74" s="47"/>
      <c r="AJ74" s="92"/>
      <c r="AK74" s="47"/>
      <c r="AL74" s="92"/>
      <c r="AM74" s="47"/>
      <c r="AN74" s="92"/>
      <c r="AO74" s="377"/>
      <c r="AP74" s="380"/>
      <c r="AQ74" s="383"/>
      <c r="AR74" s="419"/>
    </row>
    <row r="75" spans="1:44" s="39" customFormat="1" ht="63.75" customHeight="1" thickBot="1">
      <c r="A75" s="360"/>
      <c r="B75" s="356" t="s">
        <v>280</v>
      </c>
      <c r="C75" s="374"/>
      <c r="D75" s="374"/>
      <c r="E75" s="374"/>
      <c r="F75" s="374"/>
      <c r="G75" s="374"/>
      <c r="H75" s="374"/>
      <c r="I75" s="375"/>
      <c r="J75" s="124" t="s">
        <v>281</v>
      </c>
      <c r="K75" s="49" t="s">
        <v>282</v>
      </c>
      <c r="L75" s="222" t="s">
        <v>136</v>
      </c>
      <c r="M75" s="47"/>
      <c r="N75" s="92"/>
      <c r="O75" s="47"/>
      <c r="P75" s="92"/>
      <c r="Q75" s="47"/>
      <c r="R75" s="92"/>
      <c r="S75" s="47"/>
      <c r="T75" s="92"/>
      <c r="U75" s="42">
        <v>1</v>
      </c>
      <c r="V75" s="59">
        <v>1</v>
      </c>
      <c r="W75" s="47"/>
      <c r="X75" s="92"/>
      <c r="Y75" s="47"/>
      <c r="Z75" s="92"/>
      <c r="AA75" s="47"/>
      <c r="AB75" s="92"/>
      <c r="AC75" s="47"/>
      <c r="AD75" s="92"/>
      <c r="AE75" s="47"/>
      <c r="AF75" s="92"/>
      <c r="AG75" s="47"/>
      <c r="AH75" s="92"/>
      <c r="AI75" s="47"/>
      <c r="AJ75" s="92"/>
      <c r="AK75" s="47"/>
      <c r="AL75" s="92"/>
      <c r="AM75" s="47"/>
      <c r="AN75" s="92"/>
      <c r="AO75" s="377"/>
      <c r="AP75" s="380"/>
      <c r="AQ75" s="383"/>
      <c r="AR75" s="419"/>
    </row>
    <row r="76" spans="1:44" s="39" customFormat="1" ht="78" customHeight="1" thickBot="1">
      <c r="A76" s="360"/>
      <c r="B76" s="356" t="s">
        <v>283</v>
      </c>
      <c r="C76" s="374"/>
      <c r="D76" s="374"/>
      <c r="E76" s="374"/>
      <c r="F76" s="374"/>
      <c r="G76" s="374"/>
      <c r="H76" s="374"/>
      <c r="I76" s="375"/>
      <c r="J76" s="124" t="s">
        <v>284</v>
      </c>
      <c r="K76" s="49" t="s">
        <v>285</v>
      </c>
      <c r="L76" s="222" t="s">
        <v>136</v>
      </c>
      <c r="M76" s="47"/>
      <c r="N76" s="92"/>
      <c r="O76" s="47"/>
      <c r="P76" s="92"/>
      <c r="Q76" s="42">
        <v>1</v>
      </c>
      <c r="R76" s="59">
        <v>1</v>
      </c>
      <c r="S76" s="47"/>
      <c r="T76" s="92"/>
      <c r="U76" s="47"/>
      <c r="V76" s="92"/>
      <c r="W76" s="47"/>
      <c r="X76" s="92"/>
      <c r="Y76" s="47"/>
      <c r="Z76" s="92"/>
      <c r="AA76" s="47"/>
      <c r="AB76" s="92"/>
      <c r="AC76" s="47"/>
      <c r="AD76" s="92"/>
      <c r="AE76" s="47"/>
      <c r="AF76" s="92"/>
      <c r="AG76" s="47"/>
      <c r="AH76" s="92"/>
      <c r="AI76" s="47"/>
      <c r="AJ76" s="92"/>
      <c r="AK76" s="47"/>
      <c r="AL76" s="92"/>
      <c r="AM76" s="47"/>
      <c r="AN76" s="92"/>
      <c r="AO76" s="377"/>
      <c r="AP76" s="380"/>
      <c r="AQ76" s="383"/>
      <c r="AR76" s="419"/>
    </row>
    <row r="77" spans="1:44" s="39" customFormat="1" ht="76.5" customHeight="1" thickBot="1">
      <c r="A77" s="361"/>
      <c r="B77" s="362" t="s">
        <v>286</v>
      </c>
      <c r="C77" s="363"/>
      <c r="D77" s="363"/>
      <c r="E77" s="363"/>
      <c r="F77" s="363"/>
      <c r="G77" s="363"/>
      <c r="H77" s="363"/>
      <c r="I77" s="364"/>
      <c r="J77" s="139" t="s">
        <v>287</v>
      </c>
      <c r="K77" s="84" t="s">
        <v>130</v>
      </c>
      <c r="L77" s="224" t="s">
        <v>136</v>
      </c>
      <c r="M77" s="77"/>
      <c r="N77" s="87"/>
      <c r="O77" s="77"/>
      <c r="P77" s="87"/>
      <c r="Q77" s="28">
        <v>1</v>
      </c>
      <c r="R77" s="59">
        <v>1</v>
      </c>
      <c r="S77" s="77"/>
      <c r="T77" s="87"/>
      <c r="U77" s="77"/>
      <c r="V77" s="87"/>
      <c r="W77" s="77"/>
      <c r="X77" s="87"/>
      <c r="Y77" s="77"/>
      <c r="Z77" s="87"/>
      <c r="AA77" s="77"/>
      <c r="AB77" s="87"/>
      <c r="AC77" s="77"/>
      <c r="AD77" s="87"/>
      <c r="AE77" s="77"/>
      <c r="AF77" s="87"/>
      <c r="AG77" s="77"/>
      <c r="AH77" s="87"/>
      <c r="AI77" s="77"/>
      <c r="AJ77" s="87"/>
      <c r="AK77" s="77"/>
      <c r="AL77" s="87"/>
      <c r="AM77" s="77"/>
      <c r="AN77" s="87"/>
      <c r="AO77" s="378"/>
      <c r="AP77" s="381"/>
      <c r="AQ77" s="384"/>
      <c r="AR77" s="412"/>
    </row>
    <row r="78" spans="1:44" s="39" customFormat="1" ht="82.5" customHeight="1" thickBot="1">
      <c r="A78" s="126" t="s">
        <v>288</v>
      </c>
      <c r="B78" s="365" t="s">
        <v>289</v>
      </c>
      <c r="C78" s="366"/>
      <c r="D78" s="366"/>
      <c r="E78" s="366"/>
      <c r="F78" s="366"/>
      <c r="G78" s="366"/>
      <c r="H78" s="366"/>
      <c r="I78" s="367"/>
      <c r="J78" s="127" t="s">
        <v>290</v>
      </c>
      <c r="K78" s="227" t="s">
        <v>291</v>
      </c>
      <c r="L78" s="228" t="s">
        <v>136</v>
      </c>
      <c r="M78" s="128"/>
      <c r="N78" s="129"/>
      <c r="O78" s="128"/>
      <c r="P78" s="129"/>
      <c r="Q78" s="144"/>
      <c r="R78" s="131"/>
      <c r="S78" s="131"/>
      <c r="T78" s="129"/>
      <c r="U78" s="28">
        <v>1</v>
      </c>
      <c r="V78" s="59">
        <v>1</v>
      </c>
      <c r="W78" s="128"/>
      <c r="X78" s="129"/>
      <c r="Y78" s="145"/>
      <c r="Z78" s="131"/>
      <c r="AA78" s="128"/>
      <c r="AB78" s="129"/>
      <c r="AC78" s="145"/>
      <c r="AD78" s="131"/>
      <c r="AE78" s="128"/>
      <c r="AF78" s="129"/>
      <c r="AG78" s="145"/>
      <c r="AH78" s="131"/>
      <c r="AI78" s="128"/>
      <c r="AJ78" s="129"/>
      <c r="AK78" s="128"/>
      <c r="AL78" s="129"/>
      <c r="AM78" s="128"/>
      <c r="AN78" s="129"/>
      <c r="AO78" s="128">
        <f>+M78+O78+Q78+S78+U78+W78+Y78+AA78+AC78+AE78+AG78+AI78+AK78+AM78</f>
        <v>1</v>
      </c>
      <c r="AP78" s="132">
        <f>+N78+P78+R78+T78+V78+X78+Z78+AB78+AD78+AF78+AH78+AJ78+AL78+AN78</f>
        <v>1</v>
      </c>
      <c r="AQ78" s="133">
        <f>+AP78/AO78</f>
        <v>1</v>
      </c>
      <c r="AR78" s="146"/>
    </row>
    <row r="79" spans="1:44" s="39" customFormat="1" ht="60" customHeight="1" thickBot="1">
      <c r="A79" s="359" t="s">
        <v>292</v>
      </c>
      <c r="B79" s="368" t="s">
        <v>293</v>
      </c>
      <c r="C79" s="369"/>
      <c r="D79" s="369"/>
      <c r="E79" s="369"/>
      <c r="F79" s="369"/>
      <c r="G79" s="369"/>
      <c r="H79" s="369"/>
      <c r="I79" s="370"/>
      <c r="J79" s="57" t="s">
        <v>294</v>
      </c>
      <c r="K79" s="31" t="s">
        <v>130</v>
      </c>
      <c r="L79" s="220" t="s">
        <v>136</v>
      </c>
      <c r="M79" s="37"/>
      <c r="N79" s="81"/>
      <c r="O79" s="42">
        <v>1</v>
      </c>
      <c r="P79" s="59">
        <v>1</v>
      </c>
      <c r="Q79" s="42">
        <v>1</v>
      </c>
      <c r="R79" s="59">
        <v>1</v>
      </c>
      <c r="S79" s="42">
        <v>1</v>
      </c>
      <c r="T79" s="59">
        <v>1</v>
      </c>
      <c r="U79" s="42">
        <v>1</v>
      </c>
      <c r="V79" s="59">
        <v>1</v>
      </c>
      <c r="W79" s="42">
        <v>1</v>
      </c>
      <c r="X79" s="59">
        <v>1</v>
      </c>
      <c r="Y79" s="42">
        <v>1</v>
      </c>
      <c r="Z79" s="59">
        <v>1</v>
      </c>
      <c r="AA79" s="42">
        <v>1</v>
      </c>
      <c r="AB79" s="59">
        <v>1</v>
      </c>
      <c r="AC79" s="42">
        <v>1</v>
      </c>
      <c r="AD79" s="59">
        <v>1</v>
      </c>
      <c r="AE79" s="42">
        <v>1</v>
      </c>
      <c r="AF79" s="59">
        <v>1</v>
      </c>
      <c r="AG79" s="42">
        <v>1</v>
      </c>
      <c r="AH79" s="38"/>
      <c r="AI79" s="42">
        <v>1</v>
      </c>
      <c r="AJ79" s="38"/>
      <c r="AK79" s="42">
        <v>1</v>
      </c>
      <c r="AL79" s="38"/>
      <c r="AM79" s="42">
        <v>1</v>
      </c>
      <c r="AN79" s="38"/>
      <c r="AO79" s="475">
        <f>+M79+M80+M81+M82+M83+M84+M85+M86+M87+O79+O80+O81+O82+O83+O84+O85+O86+O87+Q79+Q80+Q81+Q82+S79+S80+S81+S82+U79+U80+U81+U82+W79+W80+W81+W82+Y79+Y80+Y81+Y82+AA79+AA80+AA81+AA82+AC79+AC80+AC81+AC82+AE79+AE80+AE81+AE82+AG79+AG80+AG81+AG82+AI79+AI80+AI81+AI82+AK79+AK80+AK81+AK82+AK83+AK84+AK85+AK86+AK87+AM79+AM80+AM81+AM82</f>
        <v>57</v>
      </c>
      <c r="AP79" s="391">
        <f>+N79+N80+N81+N82+N83+N84+N85+N86+N87+P79+P80+P81+P82+P83+P84+P85+P86+P87+R79+R80+R81+R82+T79+T80+T81+T82+V79+V80+V81+V82+X79+X80+X81+X82+Z79+Z80+Z81+Z82+AB79+AB80+AB81+AB82+AD79+AD80+AD81+AD82+AF79+AF80+AF81+AF82+AH79+AH80+AH81+AH82+AJ79+AJ80+AJ81+AJ82+AL79+AL80+AL81+AL82+AL83+AL84+AL85+AL86+AL87+AN79+AN80+AN81+AN82</f>
        <v>36</v>
      </c>
      <c r="AQ79" s="372">
        <f>+AP79/AO79</f>
        <v>0.63157894736842102</v>
      </c>
      <c r="AR79" s="411"/>
    </row>
    <row r="80" spans="1:44" s="39" customFormat="1" ht="60" customHeight="1" thickBot="1">
      <c r="A80" s="360"/>
      <c r="B80" s="356" t="s">
        <v>295</v>
      </c>
      <c r="C80" s="357"/>
      <c r="D80" s="357"/>
      <c r="E80" s="357"/>
      <c r="F80" s="357"/>
      <c r="G80" s="357"/>
      <c r="H80" s="357"/>
      <c r="I80" s="358"/>
      <c r="J80" s="49" t="s">
        <v>296</v>
      </c>
      <c r="K80" s="49" t="s">
        <v>130</v>
      </c>
      <c r="L80" s="222" t="s">
        <v>136</v>
      </c>
      <c r="M80" s="47"/>
      <c r="N80" s="92"/>
      <c r="O80" s="42">
        <v>1</v>
      </c>
      <c r="P80" s="59">
        <v>1</v>
      </c>
      <c r="Q80" s="42">
        <v>1</v>
      </c>
      <c r="R80" s="59">
        <v>1</v>
      </c>
      <c r="S80" s="42">
        <v>1</v>
      </c>
      <c r="T80" s="59">
        <v>1</v>
      </c>
      <c r="U80" s="42">
        <v>1</v>
      </c>
      <c r="V80" s="59">
        <v>1</v>
      </c>
      <c r="W80" s="42">
        <v>1</v>
      </c>
      <c r="X80" s="59">
        <v>1</v>
      </c>
      <c r="Y80" s="42">
        <v>1</v>
      </c>
      <c r="Z80" s="59">
        <v>1</v>
      </c>
      <c r="AA80" s="42">
        <v>1</v>
      </c>
      <c r="AB80" s="59">
        <v>1</v>
      </c>
      <c r="AC80" s="42">
        <v>1</v>
      </c>
      <c r="AD80" s="59">
        <v>1</v>
      </c>
      <c r="AE80" s="42">
        <v>1</v>
      </c>
      <c r="AF80" s="59">
        <v>1</v>
      </c>
      <c r="AG80" s="42">
        <v>1</v>
      </c>
      <c r="AH80" s="38"/>
      <c r="AI80" s="42">
        <v>1</v>
      </c>
      <c r="AJ80" s="38"/>
      <c r="AK80" s="42">
        <v>1</v>
      </c>
      <c r="AL80" s="38"/>
      <c r="AM80" s="42">
        <v>1</v>
      </c>
      <c r="AN80" s="38"/>
      <c r="AO80" s="476"/>
      <c r="AP80" s="392"/>
      <c r="AQ80" s="394"/>
      <c r="AR80" s="419"/>
    </row>
    <row r="81" spans="1:44" s="39" customFormat="1" ht="71.25" customHeight="1" thickBot="1">
      <c r="A81" s="360"/>
      <c r="B81" s="356" t="s">
        <v>297</v>
      </c>
      <c r="C81" s="357"/>
      <c r="D81" s="357"/>
      <c r="E81" s="357"/>
      <c r="F81" s="357"/>
      <c r="G81" s="357"/>
      <c r="H81" s="357"/>
      <c r="I81" s="358"/>
      <c r="J81" s="98" t="s">
        <v>298</v>
      </c>
      <c r="K81" s="49" t="s">
        <v>130</v>
      </c>
      <c r="L81" s="222" t="s">
        <v>136</v>
      </c>
      <c r="M81" s="47"/>
      <c r="N81" s="92"/>
      <c r="O81" s="42">
        <v>1</v>
      </c>
      <c r="P81" s="59">
        <v>1</v>
      </c>
      <c r="Q81" s="42">
        <v>1</v>
      </c>
      <c r="R81" s="59">
        <v>1</v>
      </c>
      <c r="S81" s="42">
        <v>1</v>
      </c>
      <c r="T81" s="59">
        <v>1</v>
      </c>
      <c r="U81" s="42">
        <v>1</v>
      </c>
      <c r="V81" s="59">
        <v>1</v>
      </c>
      <c r="W81" s="42">
        <v>1</v>
      </c>
      <c r="X81" s="59">
        <v>1</v>
      </c>
      <c r="Y81" s="42">
        <v>1</v>
      </c>
      <c r="Z81" s="59">
        <v>1</v>
      </c>
      <c r="AA81" s="42">
        <v>1</v>
      </c>
      <c r="AB81" s="59">
        <v>1</v>
      </c>
      <c r="AC81" s="42">
        <v>1</v>
      </c>
      <c r="AD81" s="59">
        <v>1</v>
      </c>
      <c r="AE81" s="42">
        <v>1</v>
      </c>
      <c r="AF81" s="59">
        <v>1</v>
      </c>
      <c r="AG81" s="42">
        <v>1</v>
      </c>
      <c r="AH81" s="38"/>
      <c r="AI81" s="42">
        <v>1</v>
      </c>
      <c r="AJ81" s="38"/>
      <c r="AK81" s="42">
        <v>1</v>
      </c>
      <c r="AL81" s="38"/>
      <c r="AM81" s="42">
        <v>1</v>
      </c>
      <c r="AN81" s="38"/>
      <c r="AO81" s="476"/>
      <c r="AP81" s="392"/>
      <c r="AQ81" s="394"/>
      <c r="AR81" s="419"/>
    </row>
    <row r="82" spans="1:44" s="39" customFormat="1" ht="60" customHeight="1" thickBot="1">
      <c r="A82" s="360"/>
      <c r="B82" s="356" t="s">
        <v>299</v>
      </c>
      <c r="C82" s="357"/>
      <c r="D82" s="357"/>
      <c r="E82" s="357"/>
      <c r="F82" s="357"/>
      <c r="G82" s="357"/>
      <c r="H82" s="357"/>
      <c r="I82" s="358"/>
      <c r="J82" s="98" t="s">
        <v>300</v>
      </c>
      <c r="K82" s="49" t="s">
        <v>130</v>
      </c>
      <c r="L82" s="222" t="s">
        <v>136</v>
      </c>
      <c r="M82" s="47"/>
      <c r="N82" s="92"/>
      <c r="O82" s="42">
        <v>1</v>
      </c>
      <c r="P82" s="59">
        <v>1</v>
      </c>
      <c r="Q82" s="42">
        <v>1</v>
      </c>
      <c r="R82" s="59">
        <v>1</v>
      </c>
      <c r="S82" s="42">
        <v>1</v>
      </c>
      <c r="T82" s="59">
        <v>1</v>
      </c>
      <c r="U82" s="42">
        <v>1</v>
      </c>
      <c r="V82" s="59">
        <v>1</v>
      </c>
      <c r="W82" s="42">
        <v>1</v>
      </c>
      <c r="X82" s="59">
        <v>1</v>
      </c>
      <c r="Y82" s="42">
        <v>1</v>
      </c>
      <c r="Z82" s="59">
        <v>1</v>
      </c>
      <c r="AA82" s="42">
        <v>1</v>
      </c>
      <c r="AB82" s="59">
        <v>1</v>
      </c>
      <c r="AC82" s="42">
        <v>1</v>
      </c>
      <c r="AD82" s="59">
        <v>1</v>
      </c>
      <c r="AE82" s="42">
        <v>1</v>
      </c>
      <c r="AF82" s="59">
        <v>1</v>
      </c>
      <c r="AG82" s="42">
        <v>1</v>
      </c>
      <c r="AH82" s="38"/>
      <c r="AI82" s="42">
        <v>1</v>
      </c>
      <c r="AJ82" s="38"/>
      <c r="AK82" s="42">
        <v>1</v>
      </c>
      <c r="AL82" s="38"/>
      <c r="AM82" s="42">
        <v>1</v>
      </c>
      <c r="AN82" s="38"/>
      <c r="AO82" s="476"/>
      <c r="AP82" s="392"/>
      <c r="AQ82" s="394"/>
      <c r="AR82" s="419"/>
    </row>
    <row r="83" spans="1:44" s="39" customFormat="1" ht="75.75" customHeight="1" thickBot="1">
      <c r="A83" s="360"/>
      <c r="B83" s="371" t="s">
        <v>301</v>
      </c>
      <c r="C83" s="357"/>
      <c r="D83" s="357"/>
      <c r="E83" s="357"/>
      <c r="F83" s="357"/>
      <c r="G83" s="357"/>
      <c r="H83" s="357"/>
      <c r="I83" s="358"/>
      <c r="J83" s="98" t="s">
        <v>302</v>
      </c>
      <c r="K83" s="49" t="s">
        <v>130</v>
      </c>
      <c r="L83" s="222" t="s">
        <v>136</v>
      </c>
      <c r="M83" s="47"/>
      <c r="N83" s="92"/>
      <c r="O83" s="47"/>
      <c r="P83" s="92"/>
      <c r="Q83" s="47"/>
      <c r="R83" s="93"/>
      <c r="S83" s="47"/>
      <c r="T83" s="92"/>
      <c r="U83" s="44"/>
      <c r="V83" s="93"/>
      <c r="W83" s="47"/>
      <c r="X83" s="92"/>
      <c r="Y83" s="44"/>
      <c r="Z83" s="93"/>
      <c r="AA83" s="47"/>
      <c r="AB83" s="92"/>
      <c r="AC83" s="44"/>
      <c r="AD83" s="93"/>
      <c r="AE83" s="47"/>
      <c r="AF83" s="92"/>
      <c r="AG83" s="44"/>
      <c r="AH83" s="93"/>
      <c r="AI83" s="47"/>
      <c r="AJ83" s="92"/>
      <c r="AK83" s="42">
        <v>1</v>
      </c>
      <c r="AL83" s="38"/>
      <c r="AM83" s="47"/>
      <c r="AN83" s="92"/>
      <c r="AO83" s="476"/>
      <c r="AP83" s="392"/>
      <c r="AQ83" s="394"/>
      <c r="AR83" s="419"/>
    </row>
    <row r="84" spans="1:44" s="39" customFormat="1" ht="87.75" customHeight="1" thickBot="1">
      <c r="A84" s="360"/>
      <c r="B84" s="371" t="s">
        <v>303</v>
      </c>
      <c r="C84" s="357" t="s">
        <v>304</v>
      </c>
      <c r="D84" s="357" t="s">
        <v>304</v>
      </c>
      <c r="E84" s="357" t="s">
        <v>304</v>
      </c>
      <c r="F84" s="357" t="s">
        <v>304</v>
      </c>
      <c r="G84" s="357" t="s">
        <v>304</v>
      </c>
      <c r="H84" s="357" t="s">
        <v>304</v>
      </c>
      <c r="I84" s="358" t="s">
        <v>304</v>
      </c>
      <c r="J84" s="98" t="s">
        <v>302</v>
      </c>
      <c r="K84" s="49" t="s">
        <v>130</v>
      </c>
      <c r="L84" s="222" t="s">
        <v>136</v>
      </c>
      <c r="M84" s="47"/>
      <c r="N84" s="92"/>
      <c r="O84" s="47"/>
      <c r="P84" s="92"/>
      <c r="Q84" s="47"/>
      <c r="R84" s="93"/>
      <c r="S84" s="47"/>
      <c r="T84" s="92"/>
      <c r="U84" s="44"/>
      <c r="V84" s="93"/>
      <c r="W84" s="47"/>
      <c r="X84" s="92"/>
      <c r="Y84" s="44"/>
      <c r="Z84" s="93"/>
      <c r="AA84" s="47"/>
      <c r="AB84" s="92"/>
      <c r="AC84" s="44"/>
      <c r="AD84" s="93"/>
      <c r="AE84" s="47"/>
      <c r="AF84" s="92"/>
      <c r="AG84" s="44"/>
      <c r="AH84" s="93"/>
      <c r="AI84" s="47"/>
      <c r="AJ84" s="92"/>
      <c r="AK84" s="42">
        <v>1</v>
      </c>
      <c r="AL84" s="38"/>
      <c r="AM84" s="47"/>
      <c r="AN84" s="92"/>
      <c r="AO84" s="476"/>
      <c r="AP84" s="392"/>
      <c r="AQ84" s="394"/>
      <c r="AR84" s="419"/>
    </row>
    <row r="85" spans="1:44" s="39" customFormat="1" ht="73.5" customHeight="1" thickBot="1">
      <c r="A85" s="360"/>
      <c r="B85" s="371" t="s">
        <v>305</v>
      </c>
      <c r="C85" s="357" t="s">
        <v>306</v>
      </c>
      <c r="D85" s="357" t="s">
        <v>306</v>
      </c>
      <c r="E85" s="357" t="s">
        <v>306</v>
      </c>
      <c r="F85" s="357" t="s">
        <v>306</v>
      </c>
      <c r="G85" s="357" t="s">
        <v>306</v>
      </c>
      <c r="H85" s="357" t="s">
        <v>306</v>
      </c>
      <c r="I85" s="358" t="s">
        <v>306</v>
      </c>
      <c r="J85" s="98" t="s">
        <v>302</v>
      </c>
      <c r="K85" s="49" t="s">
        <v>130</v>
      </c>
      <c r="L85" s="222" t="s">
        <v>136</v>
      </c>
      <c r="M85" s="47"/>
      <c r="N85" s="92"/>
      <c r="O85" s="47"/>
      <c r="P85" s="92"/>
      <c r="Q85" s="47"/>
      <c r="R85" s="93"/>
      <c r="S85" s="47"/>
      <c r="T85" s="92"/>
      <c r="U85" s="44"/>
      <c r="V85" s="93"/>
      <c r="W85" s="47"/>
      <c r="X85" s="92"/>
      <c r="Y85" s="44"/>
      <c r="Z85" s="93"/>
      <c r="AA85" s="47"/>
      <c r="AB85" s="92"/>
      <c r="AC85" s="44"/>
      <c r="AD85" s="93"/>
      <c r="AE85" s="47"/>
      <c r="AF85" s="92"/>
      <c r="AG85" s="44"/>
      <c r="AH85" s="93"/>
      <c r="AI85" s="47"/>
      <c r="AJ85" s="92"/>
      <c r="AK85" s="42">
        <v>1</v>
      </c>
      <c r="AL85" s="38"/>
      <c r="AM85" s="47"/>
      <c r="AN85" s="92"/>
      <c r="AO85" s="476"/>
      <c r="AP85" s="392"/>
      <c r="AQ85" s="394"/>
      <c r="AR85" s="419"/>
    </row>
    <row r="86" spans="1:44" s="39" customFormat="1" ht="72.75" customHeight="1" thickBot="1">
      <c r="A86" s="360"/>
      <c r="B86" s="371" t="s">
        <v>307</v>
      </c>
      <c r="C86" s="357" t="s">
        <v>308</v>
      </c>
      <c r="D86" s="357" t="s">
        <v>308</v>
      </c>
      <c r="E86" s="357" t="s">
        <v>308</v>
      </c>
      <c r="F86" s="357" t="s">
        <v>308</v>
      </c>
      <c r="G86" s="357" t="s">
        <v>308</v>
      </c>
      <c r="H86" s="357" t="s">
        <v>308</v>
      </c>
      <c r="I86" s="358" t="s">
        <v>308</v>
      </c>
      <c r="J86" s="98" t="s">
        <v>302</v>
      </c>
      <c r="K86" s="49" t="s">
        <v>130</v>
      </c>
      <c r="L86" s="222" t="s">
        <v>136</v>
      </c>
      <c r="M86" s="47"/>
      <c r="N86" s="92"/>
      <c r="O86" s="47"/>
      <c r="P86" s="92"/>
      <c r="Q86" s="47"/>
      <c r="R86" s="93"/>
      <c r="S86" s="47"/>
      <c r="T86" s="92"/>
      <c r="U86" s="44"/>
      <c r="V86" s="93"/>
      <c r="W86" s="47"/>
      <c r="X86" s="92"/>
      <c r="Y86" s="44"/>
      <c r="Z86" s="93"/>
      <c r="AA86" s="47"/>
      <c r="AB86" s="92"/>
      <c r="AC86" s="44"/>
      <c r="AD86" s="93"/>
      <c r="AE86" s="47"/>
      <c r="AF86" s="92"/>
      <c r="AG86" s="44"/>
      <c r="AH86" s="93"/>
      <c r="AI86" s="47"/>
      <c r="AJ86" s="92"/>
      <c r="AK86" s="42">
        <v>1</v>
      </c>
      <c r="AL86" s="38"/>
      <c r="AM86" s="47"/>
      <c r="AN86" s="92"/>
      <c r="AO86" s="476"/>
      <c r="AP86" s="392"/>
      <c r="AQ86" s="394"/>
      <c r="AR86" s="419"/>
    </row>
    <row r="87" spans="1:44" s="39" customFormat="1" ht="84" customHeight="1" thickBot="1">
      <c r="A87" s="360"/>
      <c r="B87" s="462" t="s">
        <v>309</v>
      </c>
      <c r="C87" s="463" t="s">
        <v>310</v>
      </c>
      <c r="D87" s="463" t="s">
        <v>310</v>
      </c>
      <c r="E87" s="463" t="s">
        <v>310</v>
      </c>
      <c r="F87" s="463" t="s">
        <v>310</v>
      </c>
      <c r="G87" s="463" t="s">
        <v>310</v>
      </c>
      <c r="H87" s="463" t="s">
        <v>310</v>
      </c>
      <c r="I87" s="464" t="s">
        <v>310</v>
      </c>
      <c r="J87" s="103" t="s">
        <v>302</v>
      </c>
      <c r="K87" s="225" t="s">
        <v>130</v>
      </c>
      <c r="L87" s="230" t="s">
        <v>136</v>
      </c>
      <c r="M87" s="99"/>
      <c r="N87" s="125"/>
      <c r="O87" s="99"/>
      <c r="P87" s="125"/>
      <c r="Q87" s="99"/>
      <c r="R87" s="147"/>
      <c r="S87" s="99"/>
      <c r="T87" s="125"/>
      <c r="U87" s="102"/>
      <c r="V87" s="147"/>
      <c r="W87" s="99"/>
      <c r="X87" s="125"/>
      <c r="Y87" s="102"/>
      <c r="Z87" s="147"/>
      <c r="AA87" s="99"/>
      <c r="AB87" s="125"/>
      <c r="AC87" s="102"/>
      <c r="AD87" s="147"/>
      <c r="AE87" s="99"/>
      <c r="AF87" s="125"/>
      <c r="AG87" s="102"/>
      <c r="AH87" s="147"/>
      <c r="AI87" s="99"/>
      <c r="AJ87" s="125"/>
      <c r="AK87" s="113">
        <v>1</v>
      </c>
      <c r="AL87" s="38"/>
      <c r="AM87" s="99"/>
      <c r="AN87" s="125"/>
      <c r="AO87" s="476"/>
      <c r="AP87" s="392"/>
      <c r="AQ87" s="394"/>
      <c r="AR87" s="419"/>
    </row>
    <row r="88" spans="1:44" s="39" customFormat="1" ht="72.75" customHeight="1" thickBot="1">
      <c r="A88" s="359" t="s">
        <v>311</v>
      </c>
      <c r="B88" s="371" t="s">
        <v>312</v>
      </c>
      <c r="C88" s="357"/>
      <c r="D88" s="357"/>
      <c r="E88" s="357"/>
      <c r="F88" s="357"/>
      <c r="G88" s="357"/>
      <c r="H88" s="357"/>
      <c r="I88" s="358"/>
      <c r="J88" s="41" t="s">
        <v>313</v>
      </c>
      <c r="K88" s="31" t="s">
        <v>130</v>
      </c>
      <c r="L88" s="220" t="s">
        <v>136</v>
      </c>
      <c r="M88" s="99"/>
      <c r="N88" s="125"/>
      <c r="O88" s="37"/>
      <c r="P88" s="81"/>
      <c r="Q88" s="60"/>
      <c r="R88" s="82"/>
      <c r="S88" s="37"/>
      <c r="T88" s="81"/>
      <c r="U88" s="60"/>
      <c r="V88" s="82"/>
      <c r="W88" s="63">
        <v>1</v>
      </c>
      <c r="X88" s="59">
        <v>1</v>
      </c>
      <c r="Y88" s="60"/>
      <c r="Z88" s="82"/>
      <c r="AA88" s="37"/>
      <c r="AB88" s="81"/>
      <c r="AC88" s="60"/>
      <c r="AD88" s="82"/>
      <c r="AE88" s="37"/>
      <c r="AF88" s="81"/>
      <c r="AG88" s="60"/>
      <c r="AH88" s="82"/>
      <c r="AI88" s="37"/>
      <c r="AJ88" s="81"/>
      <c r="AK88" s="82"/>
      <c r="AL88" s="81"/>
      <c r="AM88" s="37"/>
      <c r="AN88" s="81"/>
      <c r="AO88" s="475">
        <f>+M88+M89+M90+M91+M92+M93+O88+O89+O90+O91+O92+O93+Q88+Q89+Q90+Q91+Q92+Q93+S88+S89+S90+S91+S92+S93+U93+U92+U91+U90+U89+U88+W88+W89+W90+W91+W93+W92+Y88+Y89+Y90+Y91+Y92+Y93+AA88+AA89+AA90+AA91+AA92+AA93+AC88+AC89+AC90+AC91+AC92+AC93+AE88+AE89+AE90+AE91+AE92+AE93+AG88+AG89+AG90+AG91+AG92+AI88+AI89+AI90+AI91+AI92+AI93+AK88+AK89+AK90+AK91+AK92+AM88+AM89+AK93+AM90+AM91+AM92+AM93</f>
        <v>9</v>
      </c>
      <c r="AP88" s="391">
        <f>+N88+N89+N90+N91+N92+N93+P88+P89+P90+P91+P92+P93+R88+R89+R90+R91+R92+R93+T88+T89+T90+T91+T92+T93+V88+V89+V90+V91+V92+V93+X88+X89+X90+X91+X92+X93+Z88+Z89+Z90+Z91+Z92+Z93+AB88+AB89+AB90+AB91+AB92+AB93+AD88+AD89+AD90+AD91+AD92+AD93+AF88+AF89+AF90+AF91+AF92+AF93+AH88+AH89+AH90+AH91+AH92+AH93+AJ88+AJ89+AJ90+AJ91+AJ92+AJ93+AL88+AL89+AL90+AL91+AL92+AL93+AN88+AN89+AN90+AN91+AN92+AN93</f>
        <v>4</v>
      </c>
      <c r="AQ88" s="372">
        <f>+AP88/AO88</f>
        <v>0.44444444444444442</v>
      </c>
      <c r="AR88" s="411"/>
    </row>
    <row r="89" spans="1:44" s="39" customFormat="1" ht="104.25" customHeight="1" thickBot="1">
      <c r="A89" s="360"/>
      <c r="B89" s="356" t="s">
        <v>314</v>
      </c>
      <c r="C89" s="357"/>
      <c r="D89" s="357"/>
      <c r="E89" s="357"/>
      <c r="F89" s="357"/>
      <c r="G89" s="357"/>
      <c r="H89" s="357"/>
      <c r="I89" s="358"/>
      <c r="J89" s="41" t="s">
        <v>315</v>
      </c>
      <c r="K89" s="49" t="s">
        <v>316</v>
      </c>
      <c r="L89" s="222" t="s">
        <v>136</v>
      </c>
      <c r="M89" s="68"/>
      <c r="N89" s="114"/>
      <c r="O89" s="37"/>
      <c r="P89" s="114"/>
      <c r="Q89" s="65"/>
      <c r="R89" s="115"/>
      <c r="S89" s="68"/>
      <c r="T89" s="114"/>
      <c r="U89" s="63">
        <v>1</v>
      </c>
      <c r="V89" s="59">
        <v>1</v>
      </c>
      <c r="W89" s="68"/>
      <c r="X89" s="114"/>
      <c r="Y89" s="65"/>
      <c r="Z89" s="115"/>
      <c r="AA89" s="68"/>
      <c r="AB89" s="114"/>
      <c r="AC89" s="63">
        <v>1</v>
      </c>
      <c r="AD89" s="59">
        <v>1</v>
      </c>
      <c r="AE89" s="68"/>
      <c r="AF89" s="114"/>
      <c r="AG89" s="65"/>
      <c r="AH89" s="115"/>
      <c r="AI89" s="68"/>
      <c r="AJ89" s="114"/>
      <c r="AK89" s="115"/>
      <c r="AL89" s="114"/>
      <c r="AM89" s="68"/>
      <c r="AN89" s="114"/>
      <c r="AO89" s="476"/>
      <c r="AP89" s="392"/>
      <c r="AQ89" s="394"/>
      <c r="AR89" s="419"/>
    </row>
    <row r="90" spans="1:44" s="39" customFormat="1" ht="75" customHeight="1" thickBot="1">
      <c r="A90" s="360"/>
      <c r="B90" s="356" t="s">
        <v>317</v>
      </c>
      <c r="C90" s="357"/>
      <c r="D90" s="357"/>
      <c r="E90" s="357"/>
      <c r="F90" s="357"/>
      <c r="G90" s="357"/>
      <c r="H90" s="357"/>
      <c r="I90" s="358"/>
      <c r="J90" s="41" t="s">
        <v>318</v>
      </c>
      <c r="K90" s="49" t="s">
        <v>316</v>
      </c>
      <c r="L90" s="222" t="s">
        <v>136</v>
      </c>
      <c r="M90" s="68"/>
      <c r="N90" s="114"/>
      <c r="O90" s="68"/>
      <c r="P90" s="114"/>
      <c r="Q90" s="65"/>
      <c r="R90" s="115"/>
      <c r="S90" s="114"/>
      <c r="T90" s="114"/>
      <c r="U90" s="65"/>
      <c r="V90" s="115"/>
      <c r="W90" s="68"/>
      <c r="X90" s="114"/>
      <c r="Y90" s="63">
        <v>1</v>
      </c>
      <c r="Z90" s="81"/>
      <c r="AA90" s="68"/>
      <c r="AB90" s="114"/>
      <c r="AC90" s="65"/>
      <c r="AD90" s="115"/>
      <c r="AE90" s="265">
        <v>1</v>
      </c>
      <c r="AF90" s="114"/>
      <c r="AG90" s="65"/>
      <c r="AH90" s="115"/>
      <c r="AI90" s="68"/>
      <c r="AJ90" s="114"/>
      <c r="AK90" s="115"/>
      <c r="AL90" s="114"/>
      <c r="AM90" s="68"/>
      <c r="AN90" s="114"/>
      <c r="AO90" s="476"/>
      <c r="AP90" s="392"/>
      <c r="AQ90" s="394"/>
      <c r="AR90" s="419"/>
    </row>
    <row r="91" spans="1:44" s="39" customFormat="1" ht="49.5" customHeight="1" thickBot="1">
      <c r="A91" s="360"/>
      <c r="B91" s="356" t="s">
        <v>319</v>
      </c>
      <c r="C91" s="357"/>
      <c r="D91" s="357"/>
      <c r="E91" s="357"/>
      <c r="F91" s="357"/>
      <c r="G91" s="357"/>
      <c r="H91" s="357"/>
      <c r="I91" s="358"/>
      <c r="J91" s="98" t="s">
        <v>320</v>
      </c>
      <c r="K91" s="49" t="s">
        <v>316</v>
      </c>
      <c r="L91" s="222" t="s">
        <v>136</v>
      </c>
      <c r="M91" s="47"/>
      <c r="N91" s="92"/>
      <c r="O91" s="47"/>
      <c r="P91" s="92"/>
      <c r="Q91" s="44"/>
      <c r="R91" s="93"/>
      <c r="S91" s="114"/>
      <c r="T91" s="114"/>
      <c r="U91" s="63">
        <v>1</v>
      </c>
      <c r="V91" s="59">
        <v>1</v>
      </c>
      <c r="W91" s="68"/>
      <c r="X91" s="114"/>
      <c r="Y91" s="65"/>
      <c r="Z91" s="115"/>
      <c r="AA91" s="68"/>
      <c r="AB91" s="114"/>
      <c r="AC91" s="65"/>
      <c r="AD91" s="115"/>
      <c r="AE91" s="68"/>
      <c r="AF91" s="114"/>
      <c r="AG91" s="65"/>
      <c r="AH91" s="115"/>
      <c r="AI91" s="68"/>
      <c r="AJ91" s="114"/>
      <c r="AK91" s="115"/>
      <c r="AL91" s="114"/>
      <c r="AM91" s="68"/>
      <c r="AN91" s="114"/>
      <c r="AO91" s="476"/>
      <c r="AP91" s="392"/>
      <c r="AQ91" s="394"/>
      <c r="AR91" s="419"/>
    </row>
    <row r="92" spans="1:44" s="39" customFormat="1" ht="42.75" customHeight="1" thickBot="1">
      <c r="A92" s="360"/>
      <c r="B92" s="362" t="s">
        <v>321</v>
      </c>
      <c r="C92" s="363"/>
      <c r="D92" s="363"/>
      <c r="E92" s="363"/>
      <c r="F92" s="363"/>
      <c r="G92" s="363"/>
      <c r="H92" s="363"/>
      <c r="I92" s="364"/>
      <c r="J92" s="104" t="s">
        <v>322</v>
      </c>
      <c r="K92" s="49" t="s">
        <v>316</v>
      </c>
      <c r="L92" s="224" t="s">
        <v>136</v>
      </c>
      <c r="M92" s="77"/>
      <c r="N92" s="87"/>
      <c r="O92" s="77"/>
      <c r="P92" s="87"/>
      <c r="Q92" s="88"/>
      <c r="R92" s="89"/>
      <c r="S92" s="77"/>
      <c r="T92" s="87"/>
      <c r="U92" s="87"/>
      <c r="V92" s="93"/>
      <c r="W92" s="75"/>
      <c r="X92" s="81"/>
      <c r="Y92" s="44"/>
      <c r="Z92" s="93"/>
      <c r="AA92" s="47"/>
      <c r="AB92" s="92"/>
      <c r="AC92" s="72">
        <v>1</v>
      </c>
      <c r="AD92" s="93"/>
      <c r="AE92" s="265">
        <v>1</v>
      </c>
      <c r="AF92" s="92"/>
      <c r="AG92" s="44"/>
      <c r="AH92" s="93"/>
      <c r="AI92" s="47"/>
      <c r="AJ92" s="92"/>
      <c r="AK92" s="115"/>
      <c r="AL92" s="92"/>
      <c r="AM92" s="47"/>
      <c r="AN92" s="92"/>
      <c r="AO92" s="476"/>
      <c r="AP92" s="392"/>
      <c r="AQ92" s="394"/>
      <c r="AR92" s="419"/>
    </row>
    <row r="93" spans="1:44" s="39" customFormat="1" ht="42.75" customHeight="1" thickBot="1">
      <c r="A93" s="361"/>
      <c r="B93" s="472" t="s">
        <v>323</v>
      </c>
      <c r="C93" s="363"/>
      <c r="D93" s="363"/>
      <c r="E93" s="363"/>
      <c r="F93" s="363"/>
      <c r="G93" s="363"/>
      <c r="H93" s="363"/>
      <c r="I93" s="364"/>
      <c r="J93" s="104" t="s">
        <v>324</v>
      </c>
      <c r="K93" s="49" t="s">
        <v>325</v>
      </c>
      <c r="L93" s="224" t="s">
        <v>136</v>
      </c>
      <c r="M93" s="77"/>
      <c r="N93" s="87"/>
      <c r="O93" s="77"/>
      <c r="P93" s="87"/>
      <c r="Q93" s="88"/>
      <c r="R93" s="89"/>
      <c r="S93" s="77"/>
      <c r="T93" s="87"/>
      <c r="U93" s="63">
        <v>1</v>
      </c>
      <c r="V93" s="38"/>
      <c r="W93" s="77"/>
      <c r="X93" s="87"/>
      <c r="Y93" s="88"/>
      <c r="Z93" s="89"/>
      <c r="AA93" s="77"/>
      <c r="AB93" s="87"/>
      <c r="AC93" s="88"/>
      <c r="AD93" s="89"/>
      <c r="AE93" s="77"/>
      <c r="AF93" s="87"/>
      <c r="AG93" s="265">
        <v>1</v>
      </c>
      <c r="AH93" s="89"/>
      <c r="AI93" s="77"/>
      <c r="AJ93" s="87"/>
      <c r="AK93" s="120"/>
      <c r="AL93" s="87"/>
      <c r="AM93" s="77"/>
      <c r="AN93" s="87"/>
      <c r="AO93" s="483"/>
      <c r="AP93" s="393"/>
      <c r="AQ93" s="373"/>
      <c r="AR93" s="412"/>
    </row>
    <row r="94" spans="1:44" s="39" customFormat="1" ht="42" customHeight="1" thickBot="1">
      <c r="A94" s="359" t="s">
        <v>326</v>
      </c>
      <c r="B94" s="368" t="s">
        <v>327</v>
      </c>
      <c r="C94" s="369"/>
      <c r="D94" s="369"/>
      <c r="E94" s="369"/>
      <c r="F94" s="369"/>
      <c r="G94" s="369"/>
      <c r="H94" s="369"/>
      <c r="I94" s="370"/>
      <c r="J94" s="57" t="s">
        <v>328</v>
      </c>
      <c r="K94" s="31" t="s">
        <v>130</v>
      </c>
      <c r="L94" s="220" t="s">
        <v>136</v>
      </c>
      <c r="M94" s="37"/>
      <c r="N94" s="81"/>
      <c r="O94" s="81"/>
      <c r="P94" s="81"/>
      <c r="Q94" s="60"/>
      <c r="R94" s="82"/>
      <c r="S94" s="68"/>
      <c r="T94" s="81"/>
      <c r="U94" s="82"/>
      <c r="V94" s="82"/>
      <c r="W94" s="37"/>
      <c r="X94" s="81"/>
      <c r="Y94" s="60"/>
      <c r="Z94" s="82"/>
      <c r="AA94" s="63">
        <v>1</v>
      </c>
      <c r="AB94" s="59">
        <v>1</v>
      </c>
      <c r="AC94" s="82"/>
      <c r="AD94" s="82"/>
      <c r="AE94" s="37"/>
      <c r="AF94" s="81"/>
      <c r="AG94" s="60"/>
      <c r="AH94" s="82"/>
      <c r="AI94" s="37"/>
      <c r="AJ94" s="81"/>
      <c r="AK94" s="82"/>
      <c r="AL94" s="81"/>
      <c r="AM94" s="37"/>
      <c r="AN94" s="81"/>
      <c r="AO94" s="475">
        <f>+M94+M95+M96+M97+M98+M99+O94+O95+O96+O97+O98+O99+Q99+Q98+Q97+Q96+Q95+Q94+S94+S95+S96+S97+S98+S99+U94+U95+U96+U97+U98+U99+W94+W95+W96+W97+W98+W99+Y94+Y95+Y96+Y97+Y98+Y99+AA94+AA95+AA96+AA97+AA98+AA99+AC94+AC95+AC96+AC97+AC98+AC99+AE94+AE95+AE96+AE97+AE98+AE99+AG94+AG95+AG96+AG97+AG98+AG99+AI94+AI95+AI96+AI97+AI98+AI99+AK94+AK95+AK96+AK97+AK98+AK99+AM94+AM95+AM96+AM97+AM98+AM99</f>
        <v>26</v>
      </c>
      <c r="AP94" s="391">
        <f>+N94+N95+N96+N97+N98+N99+P94+P95+P96+P97+P98+P99+R99+R98+R97+R96+R95+R94+T94+T95+T96+T97+T98+T99+V94+V95+V96+V97+V98+V99+X94+X95+X96+X97+X98+X99+Z94+Z95+Z96+Z97+Z98+Z99+AB94+AB95+AB96+AB97+AB98+AB99+AD94+AD95+AD96+AD97+AD98+AD99+AF94+AF95+AF96+AF97+AF98+AF99+AH94+AH95+AH96+AH97+AH98+AH99+AJ94+AJ95+AJ96+AJ97+AJ98+AJ99+AL94+AL95+AL96+AL97+AL98+AL99+AN94+AN95+AN96+AN97+AN98+AN99</f>
        <v>18</v>
      </c>
      <c r="AQ94" s="372">
        <f>+AP94/AO94</f>
        <v>0.69230769230769229</v>
      </c>
      <c r="AR94" s="411"/>
    </row>
    <row r="95" spans="1:44" s="39" customFormat="1" ht="33.75" customHeight="1" thickBot="1">
      <c r="A95" s="360"/>
      <c r="B95" s="368" t="s">
        <v>329</v>
      </c>
      <c r="C95" s="369"/>
      <c r="D95" s="369"/>
      <c r="E95" s="369"/>
      <c r="F95" s="369"/>
      <c r="G95" s="369"/>
      <c r="H95" s="369"/>
      <c r="I95" s="370"/>
      <c r="J95" s="41" t="s">
        <v>330</v>
      </c>
      <c r="K95" s="49" t="s">
        <v>130</v>
      </c>
      <c r="L95" s="222" t="s">
        <v>136</v>
      </c>
      <c r="M95" s="68"/>
      <c r="N95" s="114"/>
      <c r="O95" s="114"/>
      <c r="P95" s="114"/>
      <c r="Q95" s="65"/>
      <c r="R95" s="115"/>
      <c r="S95" s="68"/>
      <c r="T95" s="114"/>
      <c r="U95" s="68"/>
      <c r="V95" s="81"/>
      <c r="W95" s="68"/>
      <c r="X95" s="114"/>
      <c r="Y95" s="65"/>
      <c r="Z95" s="115"/>
      <c r="AA95" s="68"/>
      <c r="AB95" s="114"/>
      <c r="AC95" s="63">
        <v>1</v>
      </c>
      <c r="AD95" s="59">
        <v>1</v>
      </c>
      <c r="AE95" s="68"/>
      <c r="AF95" s="114"/>
      <c r="AG95" s="65"/>
      <c r="AH95" s="115"/>
      <c r="AI95" s="68"/>
      <c r="AJ95" s="114"/>
      <c r="AK95" s="115"/>
      <c r="AL95" s="114"/>
      <c r="AM95" s="68"/>
      <c r="AN95" s="114"/>
      <c r="AO95" s="476"/>
      <c r="AP95" s="392"/>
      <c r="AQ95" s="394"/>
      <c r="AR95" s="419"/>
    </row>
    <row r="96" spans="1:44" s="39" customFormat="1" ht="33.75" customHeight="1" thickBot="1">
      <c r="A96" s="360"/>
      <c r="B96" s="356" t="s">
        <v>331</v>
      </c>
      <c r="C96" s="357"/>
      <c r="D96" s="357"/>
      <c r="E96" s="357"/>
      <c r="F96" s="357"/>
      <c r="G96" s="357"/>
      <c r="H96" s="357"/>
      <c r="I96" s="358"/>
      <c r="J96" s="41" t="s">
        <v>332</v>
      </c>
      <c r="K96" s="49" t="s">
        <v>130</v>
      </c>
      <c r="L96" s="222" t="s">
        <v>136</v>
      </c>
      <c r="M96" s="68"/>
      <c r="N96" s="114"/>
      <c r="O96" s="114"/>
      <c r="P96" s="114"/>
      <c r="Q96" s="68"/>
      <c r="R96" s="81"/>
      <c r="S96" s="68"/>
      <c r="T96" s="114"/>
      <c r="U96" s="65"/>
      <c r="V96" s="115"/>
      <c r="W96" s="68"/>
      <c r="X96" s="114"/>
      <c r="Y96" s="63">
        <v>1</v>
      </c>
      <c r="Z96" s="59">
        <v>1</v>
      </c>
      <c r="AA96" s="68"/>
      <c r="AB96" s="114"/>
      <c r="AC96" s="65"/>
      <c r="AD96" s="115"/>
      <c r="AE96" s="68"/>
      <c r="AF96" s="114"/>
      <c r="AG96" s="65"/>
      <c r="AH96" s="115"/>
      <c r="AI96" s="68"/>
      <c r="AJ96" s="114"/>
      <c r="AK96" s="115"/>
      <c r="AL96" s="114"/>
      <c r="AM96" s="68"/>
      <c r="AN96" s="114"/>
      <c r="AO96" s="476"/>
      <c r="AP96" s="392"/>
      <c r="AQ96" s="394"/>
      <c r="AR96" s="419"/>
    </row>
    <row r="97" spans="1:44" s="39" customFormat="1" ht="33.75" customHeight="1" thickBot="1">
      <c r="A97" s="360"/>
      <c r="B97" s="356" t="s">
        <v>333</v>
      </c>
      <c r="C97" s="357"/>
      <c r="D97" s="357"/>
      <c r="E97" s="357"/>
      <c r="F97" s="357"/>
      <c r="G97" s="357"/>
      <c r="H97" s="357"/>
      <c r="I97" s="358"/>
      <c r="J97" s="40" t="s">
        <v>334</v>
      </c>
      <c r="K97" s="49" t="s">
        <v>130</v>
      </c>
      <c r="L97" s="222" t="s">
        <v>136</v>
      </c>
      <c r="M97" s="68"/>
      <c r="N97" s="114"/>
      <c r="O97" s="114"/>
      <c r="P97" s="114"/>
      <c r="Q97" s="65"/>
      <c r="R97" s="115"/>
      <c r="S97" s="68"/>
      <c r="T97" s="114"/>
      <c r="U97" s="68"/>
      <c r="V97" s="81"/>
      <c r="W97" s="68"/>
      <c r="X97" s="114"/>
      <c r="Y97" s="65"/>
      <c r="Z97" s="115"/>
      <c r="AA97" s="68"/>
      <c r="AB97" s="114"/>
      <c r="AC97" s="63">
        <v>1</v>
      </c>
      <c r="AD97" s="59">
        <v>1</v>
      </c>
      <c r="AE97" s="68"/>
      <c r="AF97" s="114"/>
      <c r="AG97" s="65"/>
      <c r="AH97" s="115"/>
      <c r="AI97" s="68"/>
      <c r="AJ97" s="114"/>
      <c r="AK97" s="115"/>
      <c r="AL97" s="114"/>
      <c r="AM97" s="68"/>
      <c r="AN97" s="114"/>
      <c r="AO97" s="476"/>
      <c r="AP97" s="392"/>
      <c r="AQ97" s="394"/>
      <c r="AR97" s="419"/>
    </row>
    <row r="98" spans="1:44" s="39" customFormat="1" ht="33.75" customHeight="1" thickBot="1">
      <c r="A98" s="360"/>
      <c r="B98" s="356" t="s">
        <v>335</v>
      </c>
      <c r="C98" s="357"/>
      <c r="D98" s="357"/>
      <c r="E98" s="357"/>
      <c r="F98" s="357"/>
      <c r="G98" s="357"/>
      <c r="H98" s="357"/>
      <c r="I98" s="358"/>
      <c r="J98" s="41" t="s">
        <v>336</v>
      </c>
      <c r="K98" s="49" t="s">
        <v>130</v>
      </c>
      <c r="L98" s="222" t="s">
        <v>136</v>
      </c>
      <c r="M98" s="68"/>
      <c r="N98" s="114"/>
      <c r="O98" s="68"/>
      <c r="P98" s="114"/>
      <c r="Q98" s="65"/>
      <c r="R98" s="114"/>
      <c r="S98" s="63">
        <v>1</v>
      </c>
      <c r="T98" s="59">
        <v>1</v>
      </c>
      <c r="U98" s="63">
        <v>1</v>
      </c>
      <c r="V98" s="59">
        <v>1</v>
      </c>
      <c r="W98" s="63">
        <v>1</v>
      </c>
      <c r="X98" s="59">
        <v>1</v>
      </c>
      <c r="Y98" s="63">
        <v>1</v>
      </c>
      <c r="Z98" s="59">
        <v>1</v>
      </c>
      <c r="AA98" s="63">
        <v>1</v>
      </c>
      <c r="AB98" s="59">
        <v>1</v>
      </c>
      <c r="AC98" s="63">
        <v>1</v>
      </c>
      <c r="AD98" s="59">
        <v>1</v>
      </c>
      <c r="AE98" s="63">
        <v>1</v>
      </c>
      <c r="AF98" s="59">
        <v>1</v>
      </c>
      <c r="AG98" s="63">
        <v>1</v>
      </c>
      <c r="AH98" s="81"/>
      <c r="AI98" s="63">
        <v>1</v>
      </c>
      <c r="AJ98" s="81"/>
      <c r="AK98" s="63">
        <v>1</v>
      </c>
      <c r="AL98" s="81"/>
      <c r="AM98" s="63">
        <v>1</v>
      </c>
      <c r="AN98" s="114"/>
      <c r="AO98" s="476"/>
      <c r="AP98" s="392"/>
      <c r="AQ98" s="394"/>
      <c r="AR98" s="419"/>
    </row>
    <row r="99" spans="1:44" s="39" customFormat="1" ht="33" customHeight="1" thickBot="1">
      <c r="A99" s="361"/>
      <c r="B99" s="362" t="s">
        <v>337</v>
      </c>
      <c r="C99" s="363"/>
      <c r="D99" s="363"/>
      <c r="E99" s="363"/>
      <c r="F99" s="363"/>
      <c r="G99" s="363"/>
      <c r="H99" s="363"/>
      <c r="I99" s="364"/>
      <c r="J99" s="50" t="s">
        <v>338</v>
      </c>
      <c r="K99" s="84" t="s">
        <v>130</v>
      </c>
      <c r="L99" s="224" t="s">
        <v>136</v>
      </c>
      <c r="M99" s="77"/>
      <c r="N99" s="87"/>
      <c r="O99" s="77"/>
      <c r="P99" s="87"/>
      <c r="Q99" s="65"/>
      <c r="R99" s="119"/>
      <c r="S99" s="72">
        <v>1</v>
      </c>
      <c r="T99" s="59">
        <v>1</v>
      </c>
      <c r="U99" s="72">
        <v>1</v>
      </c>
      <c r="V99" s="59">
        <v>1</v>
      </c>
      <c r="W99" s="72">
        <v>1</v>
      </c>
      <c r="X99" s="59">
        <v>1</v>
      </c>
      <c r="Y99" s="72">
        <v>1</v>
      </c>
      <c r="Z99" s="59">
        <v>1</v>
      </c>
      <c r="AA99" s="72">
        <v>1</v>
      </c>
      <c r="AB99" s="59">
        <v>1</v>
      </c>
      <c r="AC99" s="72">
        <v>1</v>
      </c>
      <c r="AD99" s="59">
        <v>1</v>
      </c>
      <c r="AE99" s="72">
        <v>1</v>
      </c>
      <c r="AF99" s="59">
        <v>1</v>
      </c>
      <c r="AG99" s="72">
        <v>1</v>
      </c>
      <c r="AH99" s="81"/>
      <c r="AI99" s="72">
        <v>1</v>
      </c>
      <c r="AJ99" s="81"/>
      <c r="AK99" s="72">
        <v>1</v>
      </c>
      <c r="AL99" s="81"/>
      <c r="AM99" s="72">
        <v>1</v>
      </c>
      <c r="AN99" s="87"/>
      <c r="AO99" s="483"/>
      <c r="AP99" s="393"/>
      <c r="AQ99" s="373"/>
      <c r="AR99" s="412"/>
    </row>
    <row r="100" spans="1:44" s="39" customFormat="1" ht="34.5" customHeight="1" thickBot="1">
      <c r="A100" s="359" t="s">
        <v>339</v>
      </c>
      <c r="B100" s="368" t="s">
        <v>340</v>
      </c>
      <c r="C100" s="369"/>
      <c r="D100" s="369"/>
      <c r="E100" s="369"/>
      <c r="F100" s="369"/>
      <c r="G100" s="369"/>
      <c r="H100" s="369"/>
      <c r="I100" s="370"/>
      <c r="J100" s="57" t="s">
        <v>341</v>
      </c>
      <c r="K100" s="31" t="s">
        <v>130</v>
      </c>
      <c r="L100" s="220" t="s">
        <v>136</v>
      </c>
      <c r="M100" s="77"/>
      <c r="N100" s="87"/>
      <c r="O100" s="37"/>
      <c r="P100" s="81"/>
      <c r="Q100" s="60"/>
      <c r="R100" s="82"/>
      <c r="S100" s="63">
        <v>1</v>
      </c>
      <c r="T100" s="81"/>
      <c r="U100" s="60"/>
      <c r="V100" s="82"/>
      <c r="W100" s="37"/>
      <c r="X100" s="81"/>
      <c r="Y100" s="60"/>
      <c r="Z100" s="82"/>
      <c r="AA100" s="37"/>
      <c r="AB100" s="81"/>
      <c r="AC100" s="60"/>
      <c r="AD100" s="82"/>
      <c r="AE100" s="37"/>
      <c r="AF100" s="81"/>
      <c r="AG100" s="60"/>
      <c r="AH100" s="82"/>
      <c r="AI100" s="265">
        <v>1</v>
      </c>
      <c r="AJ100" s="81"/>
      <c r="AK100" s="82"/>
      <c r="AL100" s="81"/>
      <c r="AM100" s="37"/>
      <c r="AN100" s="81"/>
      <c r="AO100" s="389">
        <f>+M100+M101+M102+O100+O101+O102+Q100+Q101+Q102+S100+S101+S102+U100+U101+U102+W100+W101+W102+Y100+Y101+Y102+AA100+AA101+AA102+AC100+AC101+AC102+AE100+AE101+AE102+AG100+AG101+AG102+AI100+AI101+AI102+AK100+AK101+AK102+AM100+AM101+AM102</f>
        <v>15</v>
      </c>
      <c r="AP100" s="391">
        <f>+N100+N101+N102+P100+P101+P102+R100+R101+R102+T100+T101+T102+V100+V101+V102+X100+X101+X102+Z100+Z101+Z102+AB100+AB101+AB102+AD100+AD101+AD102+AF100+AF101+AF102+AH100+AH101+AH102+AJ100+AJ101+AJ102+AL100+AL101+AL102+AN100+AN101+AN102</f>
        <v>3</v>
      </c>
      <c r="AQ100" s="372">
        <f>+AP100/AO100</f>
        <v>0.2</v>
      </c>
      <c r="AR100" s="411"/>
    </row>
    <row r="101" spans="1:44" s="39" customFormat="1" ht="34.5" customHeight="1" thickBot="1">
      <c r="A101" s="360"/>
      <c r="B101" s="356" t="s">
        <v>342</v>
      </c>
      <c r="C101" s="357"/>
      <c r="D101" s="357"/>
      <c r="E101" s="357"/>
      <c r="F101" s="357"/>
      <c r="G101" s="357"/>
      <c r="H101" s="357"/>
      <c r="I101" s="358"/>
      <c r="J101" s="98" t="s">
        <v>343</v>
      </c>
      <c r="K101" s="49" t="s">
        <v>130</v>
      </c>
      <c r="L101" s="222" t="s">
        <v>136</v>
      </c>
      <c r="M101" s="47"/>
      <c r="N101" s="92"/>
      <c r="O101" s="92"/>
      <c r="P101" s="92"/>
      <c r="Q101" s="92"/>
      <c r="R101" s="92"/>
      <c r="S101" s="47"/>
      <c r="T101" s="92"/>
      <c r="U101" s="63">
        <v>1</v>
      </c>
      <c r="V101" s="93"/>
      <c r="W101" s="47"/>
      <c r="X101" s="92"/>
      <c r="Y101" s="44"/>
      <c r="Z101" s="93"/>
      <c r="AA101" s="47"/>
      <c r="AB101" s="92"/>
      <c r="AC101" s="44"/>
      <c r="AD101" s="93"/>
      <c r="AE101" s="47"/>
      <c r="AF101" s="92"/>
      <c r="AG101" s="44"/>
      <c r="AH101" s="93"/>
      <c r="AI101" s="265">
        <v>1</v>
      </c>
      <c r="AJ101" s="92"/>
      <c r="AK101" s="115"/>
      <c r="AL101" s="92"/>
      <c r="AM101" s="47"/>
      <c r="AN101" s="92"/>
      <c r="AO101" s="400"/>
      <c r="AP101" s="392"/>
      <c r="AQ101" s="394"/>
      <c r="AR101" s="419"/>
    </row>
    <row r="102" spans="1:44" s="39" customFormat="1" ht="51" customHeight="1" thickBot="1">
      <c r="A102" s="361"/>
      <c r="B102" s="362" t="s">
        <v>344</v>
      </c>
      <c r="C102" s="363"/>
      <c r="D102" s="363"/>
      <c r="E102" s="363"/>
      <c r="F102" s="363"/>
      <c r="G102" s="363"/>
      <c r="H102" s="363"/>
      <c r="I102" s="364"/>
      <c r="J102" s="104" t="s">
        <v>345</v>
      </c>
      <c r="K102" s="84" t="s">
        <v>130</v>
      </c>
      <c r="L102" s="224" t="s">
        <v>136</v>
      </c>
      <c r="M102" s="77"/>
      <c r="N102" s="87"/>
      <c r="O102" s="92"/>
      <c r="P102" s="119"/>
      <c r="Q102" s="92"/>
      <c r="R102" s="119"/>
      <c r="S102" s="72">
        <v>1</v>
      </c>
      <c r="T102" s="92"/>
      <c r="U102" s="72">
        <v>1</v>
      </c>
      <c r="V102" s="92"/>
      <c r="W102" s="72">
        <v>1</v>
      </c>
      <c r="X102" s="92"/>
      <c r="Y102" s="72">
        <v>1</v>
      </c>
      <c r="Z102" s="92"/>
      <c r="AA102" s="72">
        <v>1</v>
      </c>
      <c r="AB102" s="59">
        <v>1</v>
      </c>
      <c r="AC102" s="72">
        <v>1</v>
      </c>
      <c r="AD102" s="59">
        <v>1</v>
      </c>
      <c r="AE102" s="72">
        <v>1</v>
      </c>
      <c r="AF102" s="59">
        <v>1</v>
      </c>
      <c r="AG102" s="72">
        <v>1</v>
      </c>
      <c r="AH102" s="92"/>
      <c r="AI102" s="72">
        <v>1</v>
      </c>
      <c r="AJ102" s="92"/>
      <c r="AK102" s="72">
        <v>1</v>
      </c>
      <c r="AL102" s="92"/>
      <c r="AM102" s="72">
        <v>1</v>
      </c>
      <c r="AN102" s="119"/>
      <c r="AO102" s="390"/>
      <c r="AP102" s="393"/>
      <c r="AQ102" s="373"/>
      <c r="AR102" s="412"/>
    </row>
    <row r="103" spans="1:44" s="39" customFormat="1" ht="32.25" thickBot="1">
      <c r="A103" s="488" t="s">
        <v>346</v>
      </c>
      <c r="B103" s="368" t="s">
        <v>347</v>
      </c>
      <c r="C103" s="369"/>
      <c r="D103" s="369"/>
      <c r="E103" s="369"/>
      <c r="F103" s="369"/>
      <c r="G103" s="369"/>
      <c r="H103" s="369"/>
      <c r="I103" s="370"/>
      <c r="J103" s="148" t="s">
        <v>348</v>
      </c>
      <c r="K103" s="31" t="s">
        <v>130</v>
      </c>
      <c r="L103" s="220" t="s">
        <v>136</v>
      </c>
      <c r="M103" s="80"/>
      <c r="N103" s="137"/>
      <c r="O103" s="80"/>
      <c r="P103" s="137"/>
      <c r="Q103" s="28">
        <v>1</v>
      </c>
      <c r="R103" s="236">
        <v>1</v>
      </c>
      <c r="S103" s="80"/>
      <c r="T103" s="137"/>
      <c r="U103" s="135"/>
      <c r="V103" s="136"/>
      <c r="W103" s="80"/>
      <c r="X103" s="137"/>
      <c r="Y103" s="135"/>
      <c r="Z103" s="136"/>
      <c r="AA103" s="80"/>
      <c r="AB103" s="137"/>
      <c r="AC103" s="135"/>
      <c r="AD103" s="136"/>
      <c r="AE103" s="80"/>
      <c r="AF103" s="137"/>
      <c r="AG103" s="135"/>
      <c r="AH103" s="136"/>
      <c r="AI103" s="80"/>
      <c r="AJ103" s="137"/>
      <c r="AK103" s="149"/>
      <c r="AL103" s="137"/>
      <c r="AM103" s="80"/>
      <c r="AN103" s="137"/>
      <c r="AO103" s="493">
        <f>+M103+M104+M105+M106+M107+M108+M109+M110+M111+M112+M113+O113+Q113+S113+U113+W113+Y113+AA113+AC113+AE113+AG113+AI113+AK113+AM113</f>
        <v>12</v>
      </c>
      <c r="AP103" s="495">
        <f>+N103+N104+N105+N106+N107+N108+N109+N110+N111+N112+N113+P113+R113+T113+V113+X113+Z113+AB113+AD113+AF113+AH113+AJ113+AL113+AN113</f>
        <v>8</v>
      </c>
      <c r="AQ103" s="497">
        <f>+AP103/AO103</f>
        <v>0.66666666666666663</v>
      </c>
      <c r="AR103" s="491"/>
    </row>
    <row r="104" spans="1:44" s="39" customFormat="1" ht="37.5" customHeight="1" thickBot="1">
      <c r="A104" s="490"/>
      <c r="B104" s="356" t="s">
        <v>349</v>
      </c>
      <c r="C104" s="357"/>
      <c r="D104" s="357"/>
      <c r="E104" s="357"/>
      <c r="F104" s="357"/>
      <c r="G104" s="357"/>
      <c r="H104" s="357"/>
      <c r="I104" s="358"/>
      <c r="J104" s="150" t="s">
        <v>350</v>
      </c>
      <c r="K104" s="49" t="s">
        <v>130</v>
      </c>
      <c r="L104" s="222" t="s">
        <v>136</v>
      </c>
      <c r="M104" s="86"/>
      <c r="N104" s="151"/>
      <c r="O104" s="86"/>
      <c r="P104" s="151"/>
      <c r="Q104" s="28">
        <v>1</v>
      </c>
      <c r="R104" s="236">
        <v>1</v>
      </c>
      <c r="S104" s="86"/>
      <c r="T104" s="151"/>
      <c r="U104" s="79"/>
      <c r="V104" s="152"/>
      <c r="W104" s="86"/>
      <c r="X104" s="151"/>
      <c r="Y104" s="79"/>
      <c r="Z104" s="152"/>
      <c r="AA104" s="86"/>
      <c r="AB104" s="151"/>
      <c r="AC104" s="79"/>
      <c r="AD104" s="152"/>
      <c r="AE104" s="86"/>
      <c r="AF104" s="151"/>
      <c r="AG104" s="79"/>
      <c r="AH104" s="152"/>
      <c r="AI104" s="86"/>
      <c r="AJ104" s="151"/>
      <c r="AK104" s="153"/>
      <c r="AL104" s="151"/>
      <c r="AM104" s="86"/>
      <c r="AN104" s="151"/>
      <c r="AO104" s="494"/>
      <c r="AP104" s="496"/>
      <c r="AQ104" s="498"/>
      <c r="AR104" s="492"/>
    </row>
    <row r="105" spans="1:44" s="39" customFormat="1" ht="52.5" customHeight="1" thickBot="1">
      <c r="A105" s="490"/>
      <c r="B105" s="356" t="s">
        <v>351</v>
      </c>
      <c r="C105" s="357"/>
      <c r="D105" s="357"/>
      <c r="E105" s="357"/>
      <c r="F105" s="357"/>
      <c r="G105" s="357"/>
      <c r="H105" s="357"/>
      <c r="I105" s="358"/>
      <c r="J105" s="154" t="s">
        <v>352</v>
      </c>
      <c r="K105" s="49" t="s">
        <v>130</v>
      </c>
      <c r="L105" s="222" t="s">
        <v>136</v>
      </c>
      <c r="M105" s="86"/>
      <c r="N105" s="151"/>
      <c r="O105" s="86"/>
      <c r="P105" s="151"/>
      <c r="Q105" s="79"/>
      <c r="R105" s="152"/>
      <c r="S105" s="28">
        <v>1</v>
      </c>
      <c r="T105" s="236">
        <v>1</v>
      </c>
      <c r="U105" s="79"/>
      <c r="V105" s="152"/>
      <c r="W105" s="86"/>
      <c r="X105" s="151"/>
      <c r="Y105" s="79"/>
      <c r="Z105" s="152"/>
      <c r="AA105" s="86"/>
      <c r="AB105" s="151"/>
      <c r="AC105" s="79"/>
      <c r="AD105" s="152"/>
      <c r="AE105" s="86"/>
      <c r="AF105" s="151"/>
      <c r="AG105" s="79"/>
      <c r="AH105" s="152"/>
      <c r="AI105" s="86"/>
      <c r="AJ105" s="151"/>
      <c r="AK105" s="153"/>
      <c r="AL105" s="151"/>
      <c r="AM105" s="86"/>
      <c r="AN105" s="151"/>
      <c r="AO105" s="494"/>
      <c r="AP105" s="496"/>
      <c r="AQ105" s="498"/>
      <c r="AR105" s="492"/>
    </row>
    <row r="106" spans="1:44" s="39" customFormat="1" ht="37.5" customHeight="1" thickBot="1">
      <c r="A106" s="490"/>
      <c r="B106" s="356" t="s">
        <v>353</v>
      </c>
      <c r="C106" s="357"/>
      <c r="D106" s="357"/>
      <c r="E106" s="357"/>
      <c r="F106" s="357"/>
      <c r="G106" s="357"/>
      <c r="H106" s="357"/>
      <c r="I106" s="358"/>
      <c r="J106" s="154" t="s">
        <v>354</v>
      </c>
      <c r="K106" s="49" t="s">
        <v>130</v>
      </c>
      <c r="L106" s="222" t="s">
        <v>136</v>
      </c>
      <c r="M106" s="86"/>
      <c r="N106" s="151"/>
      <c r="O106" s="86"/>
      <c r="P106" s="151"/>
      <c r="Q106" s="79"/>
      <c r="R106" s="152"/>
      <c r="S106" s="28">
        <v>1</v>
      </c>
      <c r="T106" s="236">
        <v>1</v>
      </c>
      <c r="U106" s="152"/>
      <c r="V106" s="152"/>
      <c r="W106" s="86"/>
      <c r="X106" s="151"/>
      <c r="Y106" s="79"/>
      <c r="Z106" s="152"/>
      <c r="AA106" s="86"/>
      <c r="AB106" s="151"/>
      <c r="AC106" s="79"/>
      <c r="AD106" s="152"/>
      <c r="AE106" s="86"/>
      <c r="AF106" s="151"/>
      <c r="AG106" s="79"/>
      <c r="AH106" s="152"/>
      <c r="AI106" s="86"/>
      <c r="AJ106" s="151"/>
      <c r="AK106" s="153"/>
      <c r="AL106" s="151"/>
      <c r="AM106" s="86"/>
      <c r="AN106" s="151"/>
      <c r="AO106" s="494"/>
      <c r="AP106" s="496"/>
      <c r="AQ106" s="498"/>
      <c r="AR106" s="492"/>
    </row>
    <row r="107" spans="1:44" s="39" customFormat="1" ht="32.25" thickBot="1">
      <c r="A107" s="490"/>
      <c r="B107" s="356" t="s">
        <v>355</v>
      </c>
      <c r="C107" s="357"/>
      <c r="D107" s="357"/>
      <c r="E107" s="357"/>
      <c r="F107" s="357"/>
      <c r="G107" s="357"/>
      <c r="H107" s="357"/>
      <c r="I107" s="358"/>
      <c r="J107" s="154" t="s">
        <v>356</v>
      </c>
      <c r="K107" s="49" t="s">
        <v>130</v>
      </c>
      <c r="L107" s="222" t="s">
        <v>136</v>
      </c>
      <c r="M107" s="86"/>
      <c r="N107" s="151"/>
      <c r="O107" s="86"/>
      <c r="P107" s="151"/>
      <c r="Q107" s="79"/>
      <c r="R107" s="152"/>
      <c r="S107" s="86"/>
      <c r="T107" s="151"/>
      <c r="U107" s="28">
        <v>1</v>
      </c>
      <c r="V107" s="236">
        <v>1</v>
      </c>
      <c r="W107" s="151"/>
      <c r="X107" s="151"/>
      <c r="Y107" s="79"/>
      <c r="Z107" s="152"/>
      <c r="AA107" s="86"/>
      <c r="AB107" s="151"/>
      <c r="AC107" s="79"/>
      <c r="AD107" s="152"/>
      <c r="AE107" s="86"/>
      <c r="AF107" s="151"/>
      <c r="AG107" s="79"/>
      <c r="AH107" s="152"/>
      <c r="AI107" s="86"/>
      <c r="AJ107" s="151"/>
      <c r="AK107" s="153"/>
      <c r="AL107" s="151"/>
      <c r="AM107" s="86"/>
      <c r="AN107" s="151"/>
      <c r="AO107" s="494"/>
      <c r="AP107" s="496"/>
      <c r="AQ107" s="498"/>
      <c r="AR107" s="492"/>
    </row>
    <row r="108" spans="1:44" s="39" customFormat="1" ht="48" thickBot="1">
      <c r="A108" s="490"/>
      <c r="B108" s="356" t="s">
        <v>357</v>
      </c>
      <c r="C108" s="357"/>
      <c r="D108" s="357"/>
      <c r="E108" s="357"/>
      <c r="F108" s="357"/>
      <c r="G108" s="357"/>
      <c r="H108" s="357"/>
      <c r="I108" s="358"/>
      <c r="J108" s="154" t="s">
        <v>358</v>
      </c>
      <c r="K108" s="49" t="s">
        <v>130</v>
      </c>
      <c r="L108" s="222" t="s">
        <v>136</v>
      </c>
      <c r="M108" s="86"/>
      <c r="N108" s="151"/>
      <c r="O108" s="86"/>
      <c r="P108" s="151"/>
      <c r="Q108" s="79"/>
      <c r="R108" s="152"/>
      <c r="S108" s="86"/>
      <c r="T108" s="151"/>
      <c r="U108" s="28">
        <v>1</v>
      </c>
      <c r="V108" s="236">
        <v>1</v>
      </c>
      <c r="W108" s="86"/>
      <c r="X108" s="151"/>
      <c r="Y108" s="152"/>
      <c r="Z108" s="152"/>
      <c r="AA108" s="86"/>
      <c r="AB108" s="151"/>
      <c r="AC108" s="79"/>
      <c r="AD108" s="152"/>
      <c r="AE108" s="86"/>
      <c r="AF108" s="151"/>
      <c r="AG108" s="79"/>
      <c r="AH108" s="152"/>
      <c r="AI108" s="86"/>
      <c r="AJ108" s="151"/>
      <c r="AK108" s="153"/>
      <c r="AL108" s="151"/>
      <c r="AM108" s="86"/>
      <c r="AN108" s="151"/>
      <c r="AO108" s="494"/>
      <c r="AP108" s="496"/>
      <c r="AQ108" s="498"/>
      <c r="AR108" s="492"/>
    </row>
    <row r="109" spans="1:44" s="39" customFormat="1" ht="32.25" thickBot="1">
      <c r="A109" s="490"/>
      <c r="B109" s="356" t="s">
        <v>359</v>
      </c>
      <c r="C109" s="357"/>
      <c r="D109" s="357"/>
      <c r="E109" s="357"/>
      <c r="F109" s="357"/>
      <c r="G109" s="357"/>
      <c r="H109" s="357"/>
      <c r="I109" s="358"/>
      <c r="J109" s="154" t="s">
        <v>360</v>
      </c>
      <c r="K109" s="49" t="s">
        <v>130</v>
      </c>
      <c r="L109" s="222" t="s">
        <v>136</v>
      </c>
      <c r="M109" s="86"/>
      <c r="N109" s="151"/>
      <c r="O109" s="86"/>
      <c r="P109" s="151"/>
      <c r="Q109" s="79"/>
      <c r="R109" s="152"/>
      <c r="S109" s="86"/>
      <c r="T109" s="151"/>
      <c r="U109" s="79"/>
      <c r="V109" s="152"/>
      <c r="W109" s="28">
        <v>1</v>
      </c>
      <c r="X109" s="236">
        <v>1</v>
      </c>
      <c r="Y109" s="79"/>
      <c r="Z109" s="152"/>
      <c r="AA109" s="86"/>
      <c r="AB109" s="151"/>
      <c r="AC109" s="79"/>
      <c r="AD109" s="152"/>
      <c r="AE109" s="86"/>
      <c r="AF109" s="151"/>
      <c r="AG109" s="79"/>
      <c r="AH109" s="152"/>
      <c r="AI109" s="86"/>
      <c r="AJ109" s="151"/>
      <c r="AK109" s="153"/>
      <c r="AL109" s="151"/>
      <c r="AM109" s="86"/>
      <c r="AN109" s="151"/>
      <c r="AO109" s="494"/>
      <c r="AP109" s="496"/>
      <c r="AQ109" s="498"/>
      <c r="AR109" s="492"/>
    </row>
    <row r="110" spans="1:44" s="39" customFormat="1" ht="32.25" thickBot="1">
      <c r="A110" s="490"/>
      <c r="B110" s="356" t="s">
        <v>361</v>
      </c>
      <c r="C110" s="357"/>
      <c r="D110" s="357"/>
      <c r="E110" s="357"/>
      <c r="F110" s="357"/>
      <c r="G110" s="357"/>
      <c r="H110" s="357"/>
      <c r="I110" s="358"/>
      <c r="J110" s="154" t="s">
        <v>362</v>
      </c>
      <c r="K110" s="49" t="s">
        <v>130</v>
      </c>
      <c r="L110" s="222" t="s">
        <v>136</v>
      </c>
      <c r="M110" s="86"/>
      <c r="N110" s="151"/>
      <c r="O110" s="86"/>
      <c r="P110" s="151"/>
      <c r="Q110" s="79"/>
      <c r="R110" s="152"/>
      <c r="S110" s="86"/>
      <c r="T110" s="151"/>
      <c r="U110" s="79"/>
      <c r="V110" s="152"/>
      <c r="W110" s="28">
        <v>1</v>
      </c>
      <c r="X110" s="236">
        <v>1</v>
      </c>
      <c r="Y110" s="79"/>
      <c r="Z110" s="152"/>
      <c r="AA110" s="151"/>
      <c r="AB110" s="151"/>
      <c r="AC110" s="79"/>
      <c r="AD110" s="152"/>
      <c r="AE110" s="86"/>
      <c r="AF110" s="151"/>
      <c r="AG110" s="79"/>
      <c r="AH110" s="152"/>
      <c r="AI110" s="86"/>
      <c r="AJ110" s="151"/>
      <c r="AK110" s="153"/>
      <c r="AL110" s="151"/>
      <c r="AM110" s="86"/>
      <c r="AN110" s="151"/>
      <c r="AO110" s="494"/>
      <c r="AP110" s="496"/>
      <c r="AQ110" s="498"/>
      <c r="AR110" s="492"/>
    </row>
    <row r="111" spans="1:44" s="39" customFormat="1" ht="32.25" thickBot="1">
      <c r="A111" s="490"/>
      <c r="B111" s="356" t="s">
        <v>363</v>
      </c>
      <c r="C111" s="357"/>
      <c r="D111" s="357"/>
      <c r="E111" s="357"/>
      <c r="F111" s="357"/>
      <c r="G111" s="357"/>
      <c r="H111" s="357"/>
      <c r="I111" s="358"/>
      <c r="J111" s="154" t="s">
        <v>364</v>
      </c>
      <c r="K111" s="49" t="s">
        <v>130</v>
      </c>
      <c r="L111" s="222" t="s">
        <v>136</v>
      </c>
      <c r="M111" s="91"/>
      <c r="N111" s="155"/>
      <c r="O111" s="91"/>
      <c r="P111" s="155"/>
      <c r="Q111" s="156"/>
      <c r="R111" s="157"/>
      <c r="S111" s="91"/>
      <c r="T111" s="155"/>
      <c r="U111" s="156"/>
      <c r="V111" s="157"/>
      <c r="W111" s="91"/>
      <c r="X111" s="155"/>
      <c r="Y111" s="28">
        <v>1</v>
      </c>
      <c r="Z111" s="236">
        <v>1</v>
      </c>
      <c r="AA111" s="86"/>
      <c r="AB111" s="155"/>
      <c r="AC111" s="156"/>
      <c r="AD111" s="157"/>
      <c r="AE111" s="91"/>
      <c r="AF111" s="155"/>
      <c r="AG111" s="156"/>
      <c r="AH111" s="157"/>
      <c r="AI111" s="91"/>
      <c r="AJ111" s="155"/>
      <c r="AK111" s="158"/>
      <c r="AL111" s="155"/>
      <c r="AM111" s="91"/>
      <c r="AN111" s="155"/>
      <c r="AO111" s="494"/>
      <c r="AP111" s="496"/>
      <c r="AQ111" s="498"/>
      <c r="AR111" s="492"/>
    </row>
    <row r="112" spans="1:44" s="39" customFormat="1" ht="37.5" customHeight="1" thickBot="1">
      <c r="A112" s="490"/>
      <c r="B112" s="356" t="s">
        <v>365</v>
      </c>
      <c r="C112" s="357"/>
      <c r="D112" s="357"/>
      <c r="E112" s="357"/>
      <c r="F112" s="357"/>
      <c r="G112" s="357"/>
      <c r="H112" s="357"/>
      <c r="I112" s="358"/>
      <c r="J112" s="154" t="s">
        <v>366</v>
      </c>
      <c r="K112" s="49" t="s">
        <v>130</v>
      </c>
      <c r="L112" s="222" t="s">
        <v>136</v>
      </c>
      <c r="M112" s="91"/>
      <c r="N112" s="155"/>
      <c r="O112" s="91"/>
      <c r="P112" s="155"/>
      <c r="Q112" s="156"/>
      <c r="R112" s="157"/>
      <c r="S112" s="91"/>
      <c r="T112" s="155"/>
      <c r="U112" s="156"/>
      <c r="V112" s="157"/>
      <c r="W112" s="91"/>
      <c r="X112" s="155"/>
      <c r="Y112" s="28">
        <v>1</v>
      </c>
      <c r="Z112" s="236">
        <v>1</v>
      </c>
      <c r="AA112" s="151"/>
      <c r="AB112" s="155"/>
      <c r="AC112" s="156"/>
      <c r="AD112" s="157"/>
      <c r="AE112" s="91"/>
      <c r="AF112" s="155"/>
      <c r="AG112" s="156"/>
      <c r="AH112" s="157"/>
      <c r="AI112" s="91"/>
      <c r="AJ112" s="155"/>
      <c r="AK112" s="158"/>
      <c r="AL112" s="155"/>
      <c r="AM112" s="91"/>
      <c r="AN112" s="155"/>
      <c r="AO112" s="494"/>
      <c r="AP112" s="496"/>
      <c r="AQ112" s="498"/>
      <c r="AR112" s="492"/>
    </row>
    <row r="113" spans="1:44" s="39" customFormat="1" ht="37.5" customHeight="1" thickBot="1">
      <c r="A113" s="490"/>
      <c r="B113" s="487" t="s">
        <v>367</v>
      </c>
      <c r="C113" s="463"/>
      <c r="D113" s="463"/>
      <c r="E113" s="463"/>
      <c r="F113" s="463"/>
      <c r="G113" s="463"/>
      <c r="H113" s="463"/>
      <c r="I113" s="464"/>
      <c r="J113" s="159" t="s">
        <v>368</v>
      </c>
      <c r="K113" s="225" t="s">
        <v>130</v>
      </c>
      <c r="L113" s="230" t="s">
        <v>136</v>
      </c>
      <c r="M113" s="160"/>
      <c r="N113" s="161"/>
      <c r="O113" s="91"/>
      <c r="P113" s="91"/>
      <c r="Q113" s="28">
        <v>1</v>
      </c>
      <c r="R113" s="236">
        <v>1</v>
      </c>
      <c r="S113" s="28">
        <v>1</v>
      </c>
      <c r="T113" s="236">
        <v>1</v>
      </c>
      <c r="U113" s="28">
        <v>1</v>
      </c>
      <c r="V113" s="236">
        <v>1</v>
      </c>
      <c r="W113" s="28">
        <v>1</v>
      </c>
      <c r="X113" s="236">
        <v>1</v>
      </c>
      <c r="Y113" s="28">
        <v>1</v>
      </c>
      <c r="Z113" s="236">
        <v>1</v>
      </c>
      <c r="AA113" s="28">
        <v>1</v>
      </c>
      <c r="AB113" s="236">
        <v>1</v>
      </c>
      <c r="AC113" s="28">
        <v>1</v>
      </c>
      <c r="AD113" s="236">
        <v>1</v>
      </c>
      <c r="AE113" s="28">
        <v>1</v>
      </c>
      <c r="AF113" s="59">
        <v>1</v>
      </c>
      <c r="AG113" s="28">
        <v>1</v>
      </c>
      <c r="AH113" s="157"/>
      <c r="AI113" s="28">
        <v>1</v>
      </c>
      <c r="AJ113" s="157"/>
      <c r="AK113" s="28">
        <v>1</v>
      </c>
      <c r="AL113" s="157"/>
      <c r="AM113" s="28">
        <v>1</v>
      </c>
      <c r="AN113" s="161"/>
      <c r="AO113" s="494"/>
      <c r="AP113" s="496"/>
      <c r="AQ113" s="498"/>
      <c r="AR113" s="492"/>
    </row>
    <row r="114" spans="1:44" s="39" customFormat="1" ht="37.5" customHeight="1" thickBot="1">
      <c r="A114" s="488" t="s">
        <v>369</v>
      </c>
      <c r="B114" s="368" t="s">
        <v>370</v>
      </c>
      <c r="C114" s="369"/>
      <c r="D114" s="369"/>
      <c r="E114" s="369"/>
      <c r="F114" s="369"/>
      <c r="G114" s="369"/>
      <c r="H114" s="369"/>
      <c r="I114" s="370"/>
      <c r="J114" s="163" t="s">
        <v>371</v>
      </c>
      <c r="K114" s="31" t="s">
        <v>130</v>
      </c>
      <c r="L114" s="220" t="s">
        <v>136</v>
      </c>
      <c r="M114" s="80"/>
      <c r="N114" s="137"/>
      <c r="O114" s="58">
        <v>1</v>
      </c>
      <c r="P114" s="236">
        <v>1</v>
      </c>
      <c r="Q114" s="58">
        <v>1</v>
      </c>
      <c r="R114" s="236">
        <v>1</v>
      </c>
      <c r="S114" s="58">
        <v>1</v>
      </c>
      <c r="T114" s="236">
        <v>1</v>
      </c>
      <c r="U114" s="58">
        <v>1</v>
      </c>
      <c r="V114" s="236">
        <v>1</v>
      </c>
      <c r="W114" s="58">
        <v>1</v>
      </c>
      <c r="X114" s="236">
        <v>1</v>
      </c>
      <c r="Y114" s="58">
        <v>1</v>
      </c>
      <c r="Z114" s="236">
        <v>1</v>
      </c>
      <c r="AA114" s="58">
        <v>1</v>
      </c>
      <c r="AB114" s="236">
        <v>1</v>
      </c>
      <c r="AC114" s="58">
        <v>1</v>
      </c>
      <c r="AD114" s="236">
        <v>1</v>
      </c>
      <c r="AE114" s="58">
        <v>1</v>
      </c>
      <c r="AF114" s="59">
        <v>1</v>
      </c>
      <c r="AG114" s="58">
        <v>1</v>
      </c>
      <c r="AH114" s="137"/>
      <c r="AI114" s="58">
        <v>1</v>
      </c>
      <c r="AJ114" s="137"/>
      <c r="AK114" s="58">
        <v>1</v>
      </c>
      <c r="AL114" s="137"/>
      <c r="AM114" s="58">
        <v>1</v>
      </c>
      <c r="AN114" s="137"/>
      <c r="AO114" s="493">
        <f>+O114+O115+Q114+Q115+S114+S115+U114+U115+W114+W115+Y114+Y115+AA114+AA115+AC114+AC115+AE114+AE115+AG114+AG115+AI114+AI115+AK114+AK115+AM114+AM115</f>
        <v>26</v>
      </c>
      <c r="AP114" s="495">
        <f>+P114+P115+R114+R115+T114+T115+V114+V115+X114+X115+Z114+Z115+AB114+AB115+AD114+AD115+AF114+AF115+AH114+AH115+AJ114+AJ115+AL114+AL115+AN114+AN115</f>
        <v>18</v>
      </c>
      <c r="AQ114" s="497">
        <f>+AP114/AO114</f>
        <v>0.69230769230769229</v>
      </c>
      <c r="AR114" s="491"/>
    </row>
    <row r="115" spans="1:44" s="39" customFormat="1" ht="72" customHeight="1" thickBot="1">
      <c r="A115" s="489"/>
      <c r="B115" s="362" t="s">
        <v>372</v>
      </c>
      <c r="C115" s="363"/>
      <c r="D115" s="363"/>
      <c r="E115" s="363"/>
      <c r="F115" s="363"/>
      <c r="G115" s="363"/>
      <c r="H115" s="363"/>
      <c r="I115" s="364"/>
      <c r="J115" s="164" t="s">
        <v>373</v>
      </c>
      <c r="K115" s="84" t="s">
        <v>130</v>
      </c>
      <c r="L115" s="224" t="s">
        <v>136</v>
      </c>
      <c r="M115" s="165"/>
      <c r="N115" s="162"/>
      <c r="O115" s="28">
        <v>1</v>
      </c>
      <c r="P115" s="236">
        <v>1</v>
      </c>
      <c r="Q115" s="28">
        <v>1</v>
      </c>
      <c r="R115" s="236">
        <v>1</v>
      </c>
      <c r="S115" s="28">
        <v>1</v>
      </c>
      <c r="T115" s="236">
        <v>1</v>
      </c>
      <c r="U115" s="28">
        <v>1</v>
      </c>
      <c r="V115" s="236">
        <v>1</v>
      </c>
      <c r="W115" s="28">
        <v>1</v>
      </c>
      <c r="X115" s="236">
        <v>1</v>
      </c>
      <c r="Y115" s="28">
        <v>1</v>
      </c>
      <c r="Z115" s="236">
        <v>1</v>
      </c>
      <c r="AA115" s="28">
        <v>1</v>
      </c>
      <c r="AB115" s="236">
        <v>1</v>
      </c>
      <c r="AC115" s="28">
        <v>1</v>
      </c>
      <c r="AD115" s="236">
        <v>1</v>
      </c>
      <c r="AE115" s="28">
        <v>1</v>
      </c>
      <c r="AF115" s="59">
        <v>1</v>
      </c>
      <c r="AG115" s="28">
        <v>1</v>
      </c>
      <c r="AH115" s="162"/>
      <c r="AI115" s="28">
        <v>1</v>
      </c>
      <c r="AJ115" s="162"/>
      <c r="AK115" s="28">
        <v>1</v>
      </c>
      <c r="AL115" s="162"/>
      <c r="AM115" s="28">
        <v>1</v>
      </c>
      <c r="AN115" s="166"/>
      <c r="AO115" s="500"/>
      <c r="AP115" s="501"/>
      <c r="AQ115" s="502"/>
      <c r="AR115" s="499"/>
    </row>
    <row r="116" spans="1:44" s="39" customFormat="1" ht="37.5" customHeight="1" thickBot="1">
      <c r="A116" s="488" t="s">
        <v>374</v>
      </c>
      <c r="B116" s="368" t="s">
        <v>375</v>
      </c>
      <c r="C116" s="369"/>
      <c r="D116" s="369"/>
      <c r="E116" s="369"/>
      <c r="F116" s="369"/>
      <c r="G116" s="369"/>
      <c r="H116" s="369"/>
      <c r="I116" s="370"/>
      <c r="J116" s="163" t="s">
        <v>376</v>
      </c>
      <c r="K116" s="31" t="s">
        <v>130</v>
      </c>
      <c r="L116" s="220" t="s">
        <v>136</v>
      </c>
      <c r="M116" s="80"/>
      <c r="N116" s="137"/>
      <c r="O116" s="86"/>
      <c r="P116" s="137"/>
      <c r="Q116" s="58">
        <v>1</v>
      </c>
      <c r="R116" s="236">
        <v>1</v>
      </c>
      <c r="S116" s="80"/>
      <c r="T116" s="137"/>
      <c r="U116" s="135"/>
      <c r="V116" s="136"/>
      <c r="W116" s="80"/>
      <c r="X116" s="137"/>
      <c r="Y116" s="135"/>
      <c r="Z116" s="136"/>
      <c r="AA116" s="80"/>
      <c r="AB116" s="137"/>
      <c r="AC116" s="135"/>
      <c r="AD116" s="136"/>
      <c r="AE116" s="80"/>
      <c r="AF116" s="137"/>
      <c r="AG116" s="135"/>
      <c r="AH116" s="136"/>
      <c r="AI116" s="80"/>
      <c r="AJ116" s="137"/>
      <c r="AK116" s="149"/>
      <c r="AL116" s="137"/>
      <c r="AM116" s="80"/>
      <c r="AN116" s="137"/>
      <c r="AO116" s="503">
        <f>+O116+O117+O118+O119+Q116+Q117+Q118+Q119+S116+S117+S118+S119+U116+U117+U118+U119+W116+W117+W118+W119+Y116+Y117+Y118+Y119+AA116+AA117+AA118+AA119+AC116+AC117+AC118+AC119+AE116+AE117+AE118+AE119+AG116+AG117+AG118+AG119+AI116+AI117+AI118+AI119+AK116+AK117+AK118+AK119+AM116+AM117+AM118+AM119</f>
        <v>6</v>
      </c>
      <c r="AP116" s="495">
        <f>+P116+P117+P118+P119+R116+R117+R118+R119+T116+T117+T118+T119+V116+V117+V118+V119+X116+X117+X118+X119+Z116+Z117+Z118+Z119+AB116+AB117+AB118+AB119+AD116+AD117+AD118+AD119+AF116+AF117+AF118+AF119+AH116+AH117+AH118+AH119+AJ116+AJ117+AJ118+AJ119+AL116+AL117+AL118+AL119+AN116+AN117+AN118+AN119</f>
        <v>5</v>
      </c>
      <c r="AQ116" s="497">
        <f>+AP116/AO116</f>
        <v>0.83333333333333337</v>
      </c>
      <c r="AR116" s="491"/>
    </row>
    <row r="117" spans="1:44" s="39" customFormat="1" ht="83.45" customHeight="1">
      <c r="A117" s="490"/>
      <c r="B117" s="484" t="s">
        <v>377</v>
      </c>
      <c r="C117" s="485"/>
      <c r="D117" s="485"/>
      <c r="E117" s="485"/>
      <c r="F117" s="485"/>
      <c r="G117" s="485"/>
      <c r="H117" s="485"/>
      <c r="I117" s="486"/>
      <c r="J117" s="240" t="s">
        <v>378</v>
      </c>
      <c r="K117" s="238" t="s">
        <v>130</v>
      </c>
      <c r="L117" s="239" t="s">
        <v>131</v>
      </c>
      <c r="M117" s="91"/>
      <c r="N117" s="155"/>
      <c r="O117" s="86"/>
      <c r="P117" s="151"/>
      <c r="Q117" s="141">
        <v>1</v>
      </c>
      <c r="R117" s="236">
        <v>1</v>
      </c>
      <c r="S117" s="91"/>
      <c r="T117" s="155"/>
      <c r="U117" s="156"/>
      <c r="V117" s="157"/>
      <c r="W117" s="91"/>
      <c r="X117" s="155"/>
      <c r="Y117" s="156"/>
      <c r="Z117" s="157"/>
      <c r="AA117" s="91"/>
      <c r="AB117" s="155"/>
      <c r="AC117" s="156"/>
      <c r="AD117" s="157"/>
      <c r="AE117" s="91"/>
      <c r="AF117" s="155"/>
      <c r="AG117" s="156"/>
      <c r="AH117" s="157"/>
      <c r="AI117" s="91"/>
      <c r="AJ117" s="155"/>
      <c r="AK117" s="158"/>
      <c r="AL117" s="155"/>
      <c r="AM117" s="91"/>
      <c r="AN117" s="155"/>
      <c r="AO117" s="504"/>
      <c r="AP117" s="496"/>
      <c r="AQ117" s="498"/>
      <c r="AR117" s="492"/>
    </row>
    <row r="118" spans="1:44" s="39" customFormat="1" ht="37.5" customHeight="1" thickBot="1">
      <c r="A118" s="490"/>
      <c r="B118" s="484" t="s">
        <v>379</v>
      </c>
      <c r="C118" s="485"/>
      <c r="D118" s="485"/>
      <c r="E118" s="485"/>
      <c r="F118" s="485"/>
      <c r="G118" s="485"/>
      <c r="H118" s="485"/>
      <c r="I118" s="486"/>
      <c r="J118" s="240" t="s">
        <v>380</v>
      </c>
      <c r="K118" s="238" t="s">
        <v>130</v>
      </c>
      <c r="L118" s="241" t="s">
        <v>136</v>
      </c>
      <c r="M118" s="91"/>
      <c r="N118" s="155"/>
      <c r="O118" s="91"/>
      <c r="P118" s="155"/>
      <c r="Q118" s="156"/>
      <c r="R118" s="157"/>
      <c r="S118" s="44"/>
      <c r="T118" s="92"/>
      <c r="U118" s="93"/>
      <c r="V118" s="157"/>
      <c r="W118" s="112">
        <v>1</v>
      </c>
      <c r="X118" s="236">
        <v>1</v>
      </c>
      <c r="Y118" s="157"/>
      <c r="Z118" s="157"/>
      <c r="AA118" s="91"/>
      <c r="AB118" s="155"/>
      <c r="AC118" s="156"/>
      <c r="AD118" s="157"/>
      <c r="AE118" s="91"/>
      <c r="AF118" s="155"/>
      <c r="AG118" s="156"/>
      <c r="AH118" s="157"/>
      <c r="AI118" s="91"/>
      <c r="AJ118" s="155"/>
      <c r="AK118" s="158"/>
      <c r="AL118" s="155"/>
      <c r="AM118" s="91"/>
      <c r="AN118" s="155"/>
      <c r="AO118" s="504"/>
      <c r="AP118" s="496"/>
      <c r="AQ118" s="498"/>
      <c r="AR118" s="492"/>
    </row>
    <row r="119" spans="1:44" s="39" customFormat="1" ht="37.5" customHeight="1" thickBot="1">
      <c r="A119" s="489"/>
      <c r="B119" s="362" t="s">
        <v>381</v>
      </c>
      <c r="C119" s="363"/>
      <c r="D119" s="363"/>
      <c r="E119" s="363"/>
      <c r="F119" s="363"/>
      <c r="G119" s="363"/>
      <c r="H119" s="363"/>
      <c r="I119" s="364"/>
      <c r="J119" s="164" t="s">
        <v>382</v>
      </c>
      <c r="K119" s="84" t="s">
        <v>130</v>
      </c>
      <c r="L119" s="224" t="s">
        <v>136</v>
      </c>
      <c r="M119" s="165"/>
      <c r="N119" s="162"/>
      <c r="O119" s="165"/>
      <c r="P119" s="162"/>
      <c r="Q119" s="167"/>
      <c r="R119" s="168"/>
      <c r="S119" s="77"/>
      <c r="T119" s="87"/>
      <c r="U119" s="88"/>
      <c r="V119" s="155"/>
      <c r="W119" s="165"/>
      <c r="X119" s="162"/>
      <c r="Y119" s="140">
        <v>1</v>
      </c>
      <c r="Z119" s="59">
        <v>1</v>
      </c>
      <c r="AA119" s="165"/>
      <c r="AB119" s="162"/>
      <c r="AC119" s="140">
        <v>1</v>
      </c>
      <c r="AD119" s="59">
        <v>1</v>
      </c>
      <c r="AE119" s="165"/>
      <c r="AF119" s="162"/>
      <c r="AG119" s="167"/>
      <c r="AH119" s="168"/>
      <c r="AI119" s="165"/>
      <c r="AJ119" s="162"/>
      <c r="AK119" s="140">
        <v>1</v>
      </c>
      <c r="AL119" s="155"/>
      <c r="AM119" s="165"/>
      <c r="AN119" s="162"/>
      <c r="AO119" s="505"/>
      <c r="AP119" s="501"/>
      <c r="AQ119" s="502"/>
      <c r="AR119" s="499"/>
    </row>
    <row r="120" spans="1:44" s="39" customFormat="1" ht="141.75" customHeight="1">
      <c r="A120" s="488" t="s">
        <v>383</v>
      </c>
      <c r="B120" s="368" t="s">
        <v>384</v>
      </c>
      <c r="C120" s="369"/>
      <c r="D120" s="369"/>
      <c r="E120" s="369"/>
      <c r="F120" s="369"/>
      <c r="G120" s="369"/>
      <c r="H120" s="369"/>
      <c r="I120" s="370"/>
      <c r="J120" s="163" t="s">
        <v>385</v>
      </c>
      <c r="K120" s="31" t="s">
        <v>130</v>
      </c>
      <c r="L120" s="220" t="s">
        <v>136</v>
      </c>
      <c r="M120" s="80"/>
      <c r="N120" s="137"/>
      <c r="O120" s="80"/>
      <c r="P120" s="137"/>
      <c r="Q120" s="65"/>
      <c r="R120" s="80"/>
      <c r="S120" s="80"/>
      <c r="T120" s="137"/>
      <c r="U120" s="135"/>
      <c r="V120" s="136"/>
      <c r="W120" s="80"/>
      <c r="X120" s="137"/>
      <c r="Y120" s="135"/>
      <c r="Z120" s="136"/>
      <c r="AA120" s="141">
        <v>1</v>
      </c>
      <c r="AB120" s="137"/>
      <c r="AC120" s="135"/>
      <c r="AD120" s="136"/>
      <c r="AE120" s="268">
        <v>1</v>
      </c>
      <c r="AF120" s="137"/>
      <c r="AG120" s="135"/>
      <c r="AH120" s="136"/>
      <c r="AI120" s="80"/>
      <c r="AJ120" s="137"/>
      <c r="AK120" s="149"/>
      <c r="AL120" s="137"/>
      <c r="AM120" s="80"/>
      <c r="AN120" s="137"/>
      <c r="AO120" s="503">
        <f>+O120+O121+O122+Q120+Q121+Q122+S120+S121+S122+U120+U121+U122+W120+W121+W122+Y120+Y121+Y122+AA120+AA121+AA122+AC120+AC121+AC122+AE120+AE121+AE122+AG120+AG121+AG122+AI120+AI121+AI122+AK120+AK121+AK122+AM120+AM121+AM122</f>
        <v>5</v>
      </c>
      <c r="AP120" s="495">
        <f>+P120+P121+P122+R120+R121+R122+T120+T121+T122+V120+V121+V122+X120+X121+X122+Z120+Z121+Z122+AB120+AB121+AB122+AD120+AD121+AD122+AF120+AF121+AF122+AH120+AH121+AH122+AJ120+AJ121+AJ122+AL120+AL121+AL122+AN120+AN121+AN122</f>
        <v>2</v>
      </c>
      <c r="AQ120" s="497">
        <f>+AP120/AO120</f>
        <v>0.4</v>
      </c>
      <c r="AR120" s="491"/>
    </row>
    <row r="121" spans="1:44" s="39" customFormat="1" ht="71.45" customHeight="1" thickBot="1">
      <c r="A121" s="490"/>
      <c r="B121" s="356" t="s">
        <v>386</v>
      </c>
      <c r="C121" s="357"/>
      <c r="D121" s="357"/>
      <c r="E121" s="357"/>
      <c r="F121" s="357"/>
      <c r="G121" s="357"/>
      <c r="H121" s="357"/>
      <c r="I121" s="358"/>
      <c r="J121" s="154" t="s">
        <v>387</v>
      </c>
      <c r="K121" s="49" t="s">
        <v>388</v>
      </c>
      <c r="L121" s="222" t="s">
        <v>136</v>
      </c>
      <c r="M121" s="91"/>
      <c r="N121" s="155"/>
      <c r="O121" s="91"/>
      <c r="P121" s="155"/>
      <c r="Q121" s="157"/>
      <c r="R121" s="157"/>
      <c r="S121" s="141">
        <v>1</v>
      </c>
      <c r="T121" s="236">
        <v>1</v>
      </c>
      <c r="U121" s="156"/>
      <c r="V121" s="157"/>
      <c r="W121" s="91"/>
      <c r="X121" s="155"/>
      <c r="Y121" s="156"/>
      <c r="Z121" s="157"/>
      <c r="AA121" s="91"/>
      <c r="AB121" s="155"/>
      <c r="AC121" s="156"/>
      <c r="AD121" s="157"/>
      <c r="AE121" s="91"/>
      <c r="AF121" s="155"/>
      <c r="AG121" s="156"/>
      <c r="AH121" s="157"/>
      <c r="AI121" s="91"/>
      <c r="AJ121" s="155"/>
      <c r="AK121" s="158"/>
      <c r="AL121" s="155"/>
      <c r="AM121" s="91"/>
      <c r="AN121" s="155"/>
      <c r="AO121" s="504"/>
      <c r="AP121" s="496"/>
      <c r="AQ121" s="498"/>
      <c r="AR121" s="492"/>
    </row>
    <row r="122" spans="1:44" s="39" customFormat="1" ht="37.5" customHeight="1" thickBot="1">
      <c r="A122" s="490"/>
      <c r="B122" s="487" t="s">
        <v>389</v>
      </c>
      <c r="C122" s="463"/>
      <c r="D122" s="463"/>
      <c r="E122" s="463"/>
      <c r="F122" s="463"/>
      <c r="G122" s="463"/>
      <c r="H122" s="463"/>
      <c r="I122" s="464"/>
      <c r="J122" s="164" t="s">
        <v>390</v>
      </c>
      <c r="K122" s="84" t="s">
        <v>130</v>
      </c>
      <c r="L122" s="224" t="s">
        <v>136</v>
      </c>
      <c r="M122" s="160"/>
      <c r="N122" s="161"/>
      <c r="O122" s="160"/>
      <c r="P122" s="161"/>
      <c r="Q122" s="191"/>
      <c r="R122" s="192"/>
      <c r="S122" s="160"/>
      <c r="T122" s="161"/>
      <c r="U122" s="51"/>
      <c r="V122" s="160"/>
      <c r="W122" s="160"/>
      <c r="X122" s="161"/>
      <c r="Y122" s="191"/>
      <c r="Z122" s="192"/>
      <c r="AA122" s="193">
        <v>1</v>
      </c>
      <c r="AB122" s="59">
        <v>1</v>
      </c>
      <c r="AC122" s="191"/>
      <c r="AD122" s="192"/>
      <c r="AE122" s="160"/>
      <c r="AF122" s="161"/>
      <c r="AG122" s="193">
        <v>1</v>
      </c>
      <c r="AH122" s="160"/>
      <c r="AI122" s="160"/>
      <c r="AJ122" s="161"/>
      <c r="AK122" s="194"/>
      <c r="AL122" s="161"/>
      <c r="AM122" s="160"/>
      <c r="AN122" s="161"/>
      <c r="AO122" s="505"/>
      <c r="AP122" s="501"/>
      <c r="AQ122" s="502"/>
      <c r="AR122" s="499"/>
    </row>
    <row r="123" spans="1:44" s="39" customFormat="1" ht="76.900000000000006" customHeight="1" thickBot="1">
      <c r="A123" s="205" t="s">
        <v>391</v>
      </c>
      <c r="B123" s="366" t="s">
        <v>392</v>
      </c>
      <c r="C123" s="517"/>
      <c r="D123" s="517"/>
      <c r="E123" s="517"/>
      <c r="F123" s="517"/>
      <c r="G123" s="517"/>
      <c r="H123" s="517"/>
      <c r="I123" s="518"/>
      <c r="J123" s="204" t="s">
        <v>393</v>
      </c>
      <c r="K123" s="84" t="s">
        <v>394</v>
      </c>
      <c r="L123" s="231" t="s">
        <v>136</v>
      </c>
      <c r="M123" s="200"/>
      <c r="N123" s="198"/>
      <c r="O123" s="200"/>
      <c r="P123" s="198"/>
      <c r="Q123" s="200"/>
      <c r="R123" s="198"/>
      <c r="S123" s="200"/>
      <c r="T123" s="198"/>
      <c r="U123" s="199">
        <v>1</v>
      </c>
      <c r="V123" s="236">
        <v>1</v>
      </c>
      <c r="W123" s="200"/>
      <c r="X123" s="198"/>
      <c r="Y123" s="200"/>
      <c r="Z123" s="198"/>
      <c r="AA123" s="199">
        <v>1</v>
      </c>
      <c r="AB123" s="236">
        <v>1</v>
      </c>
      <c r="AC123" s="200"/>
      <c r="AD123" s="198"/>
      <c r="AE123" s="200"/>
      <c r="AF123" s="198"/>
      <c r="AG123" s="199">
        <v>1</v>
      </c>
      <c r="AH123" s="200"/>
      <c r="AI123" s="200"/>
      <c r="AJ123" s="198"/>
      <c r="AK123" s="200"/>
      <c r="AL123" s="198"/>
      <c r="AM123" s="200"/>
      <c r="AN123" s="198"/>
      <c r="AO123" s="190">
        <f t="shared" ref="AO123:AP125" si="0">M123+O123+Q123+S123+U123+W123+Y123+AA123+AC123+AE123+AG123+AI123+AK123+AM123</f>
        <v>3</v>
      </c>
      <c r="AP123" s="186">
        <f t="shared" si="0"/>
        <v>2</v>
      </c>
      <c r="AQ123" s="187">
        <f>AO123/AP123</f>
        <v>1.5</v>
      </c>
      <c r="AR123" s="185"/>
    </row>
    <row r="124" spans="1:44" s="39" customFormat="1" ht="51" customHeight="1" thickBot="1">
      <c r="A124" s="188" t="s">
        <v>395</v>
      </c>
      <c r="B124" s="391" t="s">
        <v>396</v>
      </c>
      <c r="C124" s="391"/>
      <c r="D124" s="391"/>
      <c r="E124" s="391"/>
      <c r="F124" s="391"/>
      <c r="G124" s="391"/>
      <c r="H124" s="391"/>
      <c r="I124" s="519"/>
      <c r="J124" s="206" t="s">
        <v>397</v>
      </c>
      <c r="K124" s="84" t="s">
        <v>130</v>
      </c>
      <c r="L124" s="231" t="s">
        <v>136</v>
      </c>
      <c r="M124" s="169"/>
      <c r="N124" s="195"/>
      <c r="O124" s="169"/>
      <c r="P124" s="195"/>
      <c r="Q124" s="169"/>
      <c r="R124" s="195"/>
      <c r="S124" s="169"/>
      <c r="T124" s="195"/>
      <c r="U124" s="48"/>
      <c r="V124" s="169"/>
      <c r="W124" s="169"/>
      <c r="X124" s="195"/>
      <c r="Y124" s="169"/>
      <c r="Z124" s="195"/>
      <c r="AA124" s="196">
        <v>1</v>
      </c>
      <c r="AB124" s="236">
        <v>1</v>
      </c>
      <c r="AC124" s="169"/>
      <c r="AD124" s="195"/>
      <c r="AE124" s="169"/>
      <c r="AF124" s="195"/>
      <c r="AG124" s="196">
        <v>1</v>
      </c>
      <c r="AH124" s="169"/>
      <c r="AI124" s="169"/>
      <c r="AJ124" s="195"/>
      <c r="AK124" s="169"/>
      <c r="AL124" s="195"/>
      <c r="AM124" s="169"/>
      <c r="AN124" s="195"/>
      <c r="AO124" s="169">
        <f t="shared" si="0"/>
        <v>2</v>
      </c>
      <c r="AP124" s="169">
        <f t="shared" si="0"/>
        <v>1</v>
      </c>
      <c r="AQ124" s="203">
        <f>AO124/AP124</f>
        <v>2</v>
      </c>
      <c r="AR124" s="197"/>
    </row>
    <row r="125" spans="1:44" s="39" customFormat="1" ht="51" customHeight="1" thickBot="1">
      <c r="A125" s="91" t="s">
        <v>398</v>
      </c>
      <c r="B125" s="520" t="s">
        <v>399</v>
      </c>
      <c r="C125" s="357"/>
      <c r="D125" s="357"/>
      <c r="E125" s="357"/>
      <c r="F125" s="357"/>
      <c r="G125" s="357"/>
      <c r="H125" s="357"/>
      <c r="I125" s="509"/>
      <c r="J125" s="207" t="s">
        <v>400</v>
      </c>
      <c r="K125" s="212" t="s">
        <v>401</v>
      </c>
      <c r="L125" s="231" t="s">
        <v>136</v>
      </c>
      <c r="M125" s="169"/>
      <c r="N125" s="195"/>
      <c r="O125" s="169"/>
      <c r="P125" s="195"/>
      <c r="Q125" s="169"/>
      <c r="R125" s="195"/>
      <c r="S125" s="169"/>
      <c r="T125" s="195"/>
      <c r="U125" s="196">
        <v>1</v>
      </c>
      <c r="V125" s="236">
        <v>1</v>
      </c>
      <c r="W125" s="169"/>
      <c r="X125" s="195"/>
      <c r="Y125" s="169"/>
      <c r="Z125" s="195"/>
      <c r="AA125" s="196">
        <v>1</v>
      </c>
      <c r="AB125" s="236">
        <v>1</v>
      </c>
      <c r="AC125" s="169"/>
      <c r="AD125" s="195"/>
      <c r="AE125" s="169"/>
      <c r="AF125" s="195"/>
      <c r="AG125" s="196">
        <v>1</v>
      </c>
      <c r="AH125" s="169"/>
      <c r="AI125" s="169"/>
      <c r="AJ125" s="195"/>
      <c r="AK125" s="169"/>
      <c r="AL125" s="195"/>
      <c r="AM125" s="169"/>
      <c r="AN125" s="195"/>
      <c r="AO125" s="169">
        <f t="shared" si="0"/>
        <v>3</v>
      </c>
      <c r="AP125" s="169">
        <f t="shared" si="0"/>
        <v>2</v>
      </c>
      <c r="AQ125" s="203">
        <f>AO125/AP125</f>
        <v>1.5</v>
      </c>
      <c r="AR125" s="197"/>
    </row>
    <row r="126" spans="1:44" s="39" customFormat="1" ht="37.5" customHeight="1" thickBot="1">
      <c r="A126" s="490" t="s">
        <v>402</v>
      </c>
      <c r="B126" s="506" t="s">
        <v>403</v>
      </c>
      <c r="C126" s="507"/>
      <c r="D126" s="507"/>
      <c r="E126" s="507"/>
      <c r="F126" s="507"/>
      <c r="G126" s="507"/>
      <c r="H126" s="507"/>
      <c r="I126" s="508"/>
      <c r="J126" s="208" t="s">
        <v>404</v>
      </c>
      <c r="K126" s="31" t="s">
        <v>130</v>
      </c>
      <c r="L126" s="220" t="s">
        <v>136</v>
      </c>
      <c r="M126" s="86"/>
      <c r="N126" s="151"/>
      <c r="O126" s="86"/>
      <c r="P126" s="151"/>
      <c r="Q126" s="79"/>
      <c r="R126" s="152"/>
      <c r="S126" s="86"/>
      <c r="T126" s="151"/>
      <c r="U126" s="201"/>
      <c r="V126" s="152"/>
      <c r="W126" s="86"/>
      <c r="X126" s="151"/>
      <c r="Y126" s="79"/>
      <c r="Z126" s="152"/>
      <c r="AA126" s="86"/>
      <c r="AB126" s="151"/>
      <c r="AC126" s="79"/>
      <c r="AD126" s="152"/>
      <c r="AE126" s="86"/>
      <c r="AF126" s="151"/>
      <c r="AG126" s="79"/>
      <c r="AH126" s="152"/>
      <c r="AI126" s="86"/>
      <c r="AJ126" s="151"/>
      <c r="AK126" s="141">
        <v>1</v>
      </c>
      <c r="AL126" s="81"/>
      <c r="AM126" s="202"/>
      <c r="AN126" s="151"/>
      <c r="AO126" s="504">
        <f>+AK126+AK127+AK128</f>
        <v>3</v>
      </c>
      <c r="AP126" s="496">
        <f>+AL126+AL127+AL128</f>
        <v>0</v>
      </c>
      <c r="AQ126" s="498">
        <f>+AP126/AO126</f>
        <v>0</v>
      </c>
      <c r="AR126" s="491"/>
    </row>
    <row r="127" spans="1:44" s="39" customFormat="1" ht="37.5" customHeight="1" thickBot="1">
      <c r="A127" s="490"/>
      <c r="B127" s="356" t="s">
        <v>405</v>
      </c>
      <c r="C127" s="357"/>
      <c r="D127" s="357"/>
      <c r="E127" s="357"/>
      <c r="F127" s="357"/>
      <c r="G127" s="357"/>
      <c r="H127" s="357"/>
      <c r="I127" s="509"/>
      <c r="J127" s="209" t="s">
        <v>406</v>
      </c>
      <c r="K127" s="49" t="s">
        <v>130</v>
      </c>
      <c r="L127" s="222" t="s">
        <v>136</v>
      </c>
      <c r="M127" s="91"/>
      <c r="N127" s="155"/>
      <c r="O127" s="91"/>
      <c r="P127" s="155"/>
      <c r="Q127" s="156"/>
      <c r="R127" s="157"/>
      <c r="S127" s="91"/>
      <c r="T127" s="155"/>
      <c r="U127" s="169"/>
      <c r="V127" s="157"/>
      <c r="W127" s="91"/>
      <c r="X127" s="155"/>
      <c r="Y127" s="156"/>
      <c r="Z127" s="157"/>
      <c r="AA127" s="91"/>
      <c r="AB127" s="155"/>
      <c r="AC127" s="156"/>
      <c r="AD127" s="157"/>
      <c r="AE127" s="91"/>
      <c r="AF127" s="155"/>
      <c r="AG127" s="156"/>
      <c r="AH127" s="157"/>
      <c r="AI127" s="91"/>
      <c r="AJ127" s="155"/>
      <c r="AK127" s="141">
        <v>1</v>
      </c>
      <c r="AL127" s="81"/>
      <c r="AM127" s="170"/>
      <c r="AN127" s="155"/>
      <c r="AO127" s="504"/>
      <c r="AP127" s="496"/>
      <c r="AQ127" s="498"/>
      <c r="AR127" s="492"/>
    </row>
    <row r="128" spans="1:44" s="39" customFormat="1" ht="37.5" customHeight="1" thickBot="1">
      <c r="A128" s="489"/>
      <c r="B128" s="362" t="s">
        <v>407</v>
      </c>
      <c r="C128" s="363"/>
      <c r="D128" s="363"/>
      <c r="E128" s="363"/>
      <c r="F128" s="363"/>
      <c r="G128" s="363"/>
      <c r="H128" s="363"/>
      <c r="I128" s="510"/>
      <c r="J128" s="210" t="s">
        <v>408</v>
      </c>
      <c r="K128" s="84" t="s">
        <v>130</v>
      </c>
      <c r="L128" s="224" t="s">
        <v>136</v>
      </c>
      <c r="M128" s="165"/>
      <c r="N128" s="162"/>
      <c r="O128" s="165"/>
      <c r="P128" s="162"/>
      <c r="Q128" s="167"/>
      <c r="R128" s="168"/>
      <c r="S128" s="165"/>
      <c r="T128" s="162"/>
      <c r="U128" s="171"/>
      <c r="V128" s="168"/>
      <c r="W128" s="165"/>
      <c r="X128" s="162"/>
      <c r="Y128" s="167"/>
      <c r="Z128" s="168"/>
      <c r="AA128" s="165"/>
      <c r="AB128" s="162"/>
      <c r="AC128" s="167"/>
      <c r="AD128" s="168"/>
      <c r="AE128" s="165"/>
      <c r="AF128" s="162"/>
      <c r="AG128" s="167"/>
      <c r="AH128" s="168"/>
      <c r="AI128" s="165"/>
      <c r="AJ128" s="162"/>
      <c r="AK128" s="141">
        <v>1</v>
      </c>
      <c r="AL128" s="81"/>
      <c r="AM128" s="170"/>
      <c r="AN128" s="162"/>
      <c r="AO128" s="504"/>
      <c r="AP128" s="496"/>
      <c r="AQ128" s="498"/>
      <c r="AR128" s="499"/>
    </row>
    <row r="129" spans="1:44" s="39" customFormat="1" ht="21.95" customHeight="1" thickBot="1">
      <c r="A129" s="351" t="s">
        <v>409</v>
      </c>
      <c r="B129" s="352"/>
      <c r="C129" s="352"/>
      <c r="D129" s="352"/>
      <c r="E129" s="352"/>
      <c r="F129" s="352"/>
      <c r="G129" s="352"/>
      <c r="H129" s="352"/>
      <c r="I129" s="352"/>
      <c r="J129" s="352"/>
      <c r="K129" s="352"/>
      <c r="L129" s="353"/>
      <c r="M129" s="354">
        <f>+M10</f>
        <v>43800</v>
      </c>
      <c r="N129" s="355"/>
      <c r="O129" s="512">
        <f>+O10</f>
        <v>43831</v>
      </c>
      <c r="P129" s="513"/>
      <c r="Q129" s="354">
        <f>+Q10</f>
        <v>43862</v>
      </c>
      <c r="R129" s="355"/>
      <c r="S129" s="512">
        <f>+S10</f>
        <v>43891</v>
      </c>
      <c r="T129" s="513"/>
      <c r="U129" s="354">
        <f>+U10</f>
        <v>43922</v>
      </c>
      <c r="V129" s="355"/>
      <c r="W129" s="512">
        <f>+W10</f>
        <v>43952</v>
      </c>
      <c r="X129" s="513"/>
      <c r="Y129" s="354">
        <f>+Y10</f>
        <v>43983</v>
      </c>
      <c r="Z129" s="355"/>
      <c r="AA129" s="512">
        <f>+AA10</f>
        <v>44013</v>
      </c>
      <c r="AB129" s="513"/>
      <c r="AC129" s="354">
        <f>+AC10</f>
        <v>44044</v>
      </c>
      <c r="AD129" s="355"/>
      <c r="AE129" s="512">
        <f>+AE10</f>
        <v>44075</v>
      </c>
      <c r="AF129" s="513"/>
      <c r="AG129" s="354">
        <f>+AG10</f>
        <v>44105</v>
      </c>
      <c r="AH129" s="355"/>
      <c r="AI129" s="512">
        <f>+AI10</f>
        <v>44136</v>
      </c>
      <c r="AJ129" s="513"/>
      <c r="AK129" s="354">
        <f>+AK10</f>
        <v>44166</v>
      </c>
      <c r="AL129" s="355"/>
      <c r="AM129" s="514">
        <f>+AM10</f>
        <v>44197</v>
      </c>
      <c r="AN129" s="512"/>
      <c r="AO129" s="234" t="e">
        <f>SUM(AO13:AO128)</f>
        <v>#VALUE!</v>
      </c>
      <c r="AP129" s="234">
        <f>SUM(AP13:AP128)</f>
        <v>181</v>
      </c>
      <c r="AQ129" s="234" t="e">
        <f>+AP129/AO129</f>
        <v>#VALUE!</v>
      </c>
      <c r="AR129" s="178"/>
    </row>
    <row r="130" spans="1:44" s="39" customFormat="1" ht="21.95" customHeight="1" thickBot="1">
      <c r="A130" s="342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4"/>
      <c r="M130" s="72" t="s">
        <v>123</v>
      </c>
      <c r="N130" s="172" t="s">
        <v>124</v>
      </c>
      <c r="O130" s="72" t="s">
        <v>123</v>
      </c>
      <c r="P130" s="172" t="s">
        <v>124</v>
      </c>
      <c r="Q130" s="72" t="s">
        <v>123</v>
      </c>
      <c r="R130" s="172" t="s">
        <v>124</v>
      </c>
      <c r="S130" s="72" t="s">
        <v>123</v>
      </c>
      <c r="T130" s="172" t="s">
        <v>124</v>
      </c>
      <c r="U130" s="72" t="s">
        <v>123</v>
      </c>
      <c r="V130" s="172" t="s">
        <v>124</v>
      </c>
      <c r="W130" s="72" t="s">
        <v>123</v>
      </c>
      <c r="X130" s="172" t="s">
        <v>124</v>
      </c>
      <c r="Y130" s="72" t="s">
        <v>123</v>
      </c>
      <c r="Z130" s="172" t="s">
        <v>124</v>
      </c>
      <c r="AA130" s="72" t="s">
        <v>123</v>
      </c>
      <c r="AB130" s="172" t="s">
        <v>124</v>
      </c>
      <c r="AC130" s="72" t="s">
        <v>123</v>
      </c>
      <c r="AD130" s="172" t="s">
        <v>124</v>
      </c>
      <c r="AE130" s="72" t="s">
        <v>123</v>
      </c>
      <c r="AF130" s="172" t="s">
        <v>124</v>
      </c>
      <c r="AG130" s="72" t="s">
        <v>123</v>
      </c>
      <c r="AH130" s="172" t="s">
        <v>124</v>
      </c>
      <c r="AI130" s="72" t="s">
        <v>123</v>
      </c>
      <c r="AJ130" s="172" t="s">
        <v>124</v>
      </c>
      <c r="AK130" s="72" t="s">
        <v>123</v>
      </c>
      <c r="AL130" s="172" t="s">
        <v>124</v>
      </c>
      <c r="AM130" s="130" t="s">
        <v>123</v>
      </c>
      <c r="AN130" s="232" t="s">
        <v>124</v>
      </c>
      <c r="AO130" s="234"/>
      <c r="AP130" s="234"/>
      <c r="AQ130" s="235" t="e">
        <f>AQ129*100</f>
        <v>#VALUE!</v>
      </c>
      <c r="AR130" s="178"/>
    </row>
    <row r="131" spans="1:44" s="39" customFormat="1" ht="21.95" customHeight="1" thickBot="1">
      <c r="A131" s="345" t="s">
        <v>410</v>
      </c>
      <c r="B131" s="346"/>
      <c r="C131" s="346"/>
      <c r="D131" s="346"/>
      <c r="E131" s="346"/>
      <c r="F131" s="346"/>
      <c r="G131" s="346"/>
      <c r="H131" s="346"/>
      <c r="I131" s="346"/>
      <c r="J131" s="346"/>
      <c r="K131" s="346"/>
      <c r="L131" s="347"/>
      <c r="M131" s="128">
        <f t="shared" ref="M131:AN131" si="1">SUM(M13:M128)</f>
        <v>5</v>
      </c>
      <c r="N131" s="173">
        <f t="shared" si="1"/>
        <v>5</v>
      </c>
      <c r="O131" s="128">
        <f t="shared" si="1"/>
        <v>15</v>
      </c>
      <c r="P131" s="173">
        <f t="shared" si="1"/>
        <v>12</v>
      </c>
      <c r="Q131" s="128">
        <f t="shared" si="1"/>
        <v>19</v>
      </c>
      <c r="R131" s="173">
        <f t="shared" si="1"/>
        <v>20</v>
      </c>
      <c r="S131" s="128">
        <f t="shared" si="1"/>
        <v>26</v>
      </c>
      <c r="T131" s="173">
        <f t="shared" si="1"/>
        <v>24</v>
      </c>
      <c r="U131" s="128">
        <f t="shared" si="1"/>
        <v>29</v>
      </c>
      <c r="V131" s="173">
        <f t="shared" si="1"/>
        <v>26</v>
      </c>
      <c r="W131" s="128">
        <f t="shared" si="1"/>
        <v>24</v>
      </c>
      <c r="X131" s="173">
        <f t="shared" si="1"/>
        <v>21</v>
      </c>
      <c r="Y131" s="128">
        <f t="shared" si="1"/>
        <v>27</v>
      </c>
      <c r="Z131" s="173">
        <f t="shared" si="1"/>
        <v>24</v>
      </c>
      <c r="AA131" s="128">
        <f t="shared" si="1"/>
        <v>26</v>
      </c>
      <c r="AB131" s="173">
        <f t="shared" si="1"/>
        <v>23</v>
      </c>
      <c r="AC131" s="128">
        <f t="shared" si="1"/>
        <v>26</v>
      </c>
      <c r="AD131" s="173">
        <f t="shared" si="1"/>
        <v>22</v>
      </c>
      <c r="AE131" s="128">
        <f t="shared" si="1"/>
        <v>20</v>
      </c>
      <c r="AF131" s="173">
        <f t="shared" si="1"/>
        <v>16</v>
      </c>
      <c r="AG131" s="128">
        <f t="shared" si="1"/>
        <v>26</v>
      </c>
      <c r="AH131" s="173">
        <f t="shared" si="1"/>
        <v>1</v>
      </c>
      <c r="AI131" s="128">
        <f t="shared" si="1"/>
        <v>20</v>
      </c>
      <c r="AJ131" s="173">
        <f t="shared" si="1"/>
        <v>0</v>
      </c>
      <c r="AK131" s="128">
        <f t="shared" si="1"/>
        <v>33</v>
      </c>
      <c r="AL131" s="173">
        <f t="shared" si="1"/>
        <v>0</v>
      </c>
      <c r="AM131" s="128">
        <f t="shared" si="1"/>
        <v>10</v>
      </c>
      <c r="AN131" s="233">
        <f t="shared" si="1"/>
        <v>0</v>
      </c>
      <c r="AO131" s="234"/>
      <c r="AP131" s="234"/>
      <c r="AQ131" s="234"/>
      <c r="AR131" s="178"/>
    </row>
    <row r="132" spans="1:44" s="39" customFormat="1" ht="21.95" customHeight="1" thickBot="1">
      <c r="A132" s="348" t="s">
        <v>411</v>
      </c>
      <c r="B132" s="349"/>
      <c r="C132" s="349"/>
      <c r="D132" s="349"/>
      <c r="E132" s="349"/>
      <c r="F132" s="349"/>
      <c r="G132" s="349"/>
      <c r="H132" s="349"/>
      <c r="I132" s="349"/>
      <c r="J132" s="349"/>
      <c r="K132" s="349"/>
      <c r="L132" s="350"/>
      <c r="M132" s="338">
        <f>+N131/M131</f>
        <v>1</v>
      </c>
      <c r="N132" s="339"/>
      <c r="O132" s="338">
        <f>+P131/O131</f>
        <v>0.8</v>
      </c>
      <c r="P132" s="339"/>
      <c r="Q132" s="338">
        <f>+R131/Q131</f>
        <v>1.0526315789473684</v>
      </c>
      <c r="R132" s="339"/>
      <c r="S132" s="338">
        <f>+T131/S131</f>
        <v>0.92307692307692313</v>
      </c>
      <c r="T132" s="339"/>
      <c r="U132" s="338">
        <f>+V131/U131</f>
        <v>0.89655172413793105</v>
      </c>
      <c r="V132" s="339"/>
      <c r="W132" s="338">
        <f>+X131/W131</f>
        <v>0.875</v>
      </c>
      <c r="X132" s="339"/>
      <c r="Y132" s="338">
        <f>+Z131/Y131</f>
        <v>0.88888888888888884</v>
      </c>
      <c r="Z132" s="339"/>
      <c r="AA132" s="338">
        <f>+AB131/AA131</f>
        <v>0.88461538461538458</v>
      </c>
      <c r="AB132" s="339"/>
      <c r="AC132" s="338">
        <f>+AD131/AC131</f>
        <v>0.84615384615384615</v>
      </c>
      <c r="AD132" s="339"/>
      <c r="AE132" s="338">
        <f>+AF131/AE131</f>
        <v>0.8</v>
      </c>
      <c r="AF132" s="339"/>
      <c r="AG132" s="338">
        <f>+AH131/AG131</f>
        <v>3.8461538461538464E-2</v>
      </c>
      <c r="AH132" s="339"/>
      <c r="AI132" s="338">
        <f>+AJ131/AI131</f>
        <v>0</v>
      </c>
      <c r="AJ132" s="339"/>
      <c r="AK132" s="338">
        <f>+AL131/AK131</f>
        <v>0</v>
      </c>
      <c r="AL132" s="339"/>
      <c r="AM132" s="338">
        <f>+AN131/AM131</f>
        <v>0</v>
      </c>
      <c r="AN132" s="339"/>
      <c r="AO132" s="234"/>
      <c r="AP132" s="234"/>
      <c r="AQ132" s="234"/>
      <c r="AR132" s="269">
        <f>AVERAGE(O132:AL132)</f>
        <v>0.66711499035682342</v>
      </c>
    </row>
    <row r="133" spans="1:44" s="39" customFormat="1" ht="15.75"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5"/>
      <c r="N133" s="176"/>
      <c r="O133" s="175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7"/>
      <c r="AR133" s="178"/>
    </row>
    <row r="134" spans="1:44" s="39" customFormat="1" ht="15.75">
      <c r="B134" s="174"/>
      <c r="C134" s="511" t="s">
        <v>412</v>
      </c>
      <c r="D134" s="511"/>
      <c r="E134" s="511"/>
      <c r="F134" s="511"/>
      <c r="G134" s="511"/>
      <c r="H134" s="511"/>
      <c r="I134" s="511"/>
      <c r="J134" s="178" t="s">
        <v>413</v>
      </c>
      <c r="K134" s="174"/>
      <c r="L134" s="174"/>
      <c r="M134" s="175"/>
      <c r="N134" s="176"/>
      <c r="O134" s="175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7"/>
      <c r="AR134" s="178"/>
    </row>
    <row r="135" spans="1:44" s="26" customFormat="1" ht="15.75">
      <c r="A135" s="179" t="s">
        <v>414</v>
      </c>
      <c r="B135" s="180"/>
      <c r="C135" s="511">
        <f>+M131</f>
        <v>5</v>
      </c>
      <c r="D135" s="511"/>
      <c r="E135" s="511"/>
      <c r="F135" s="511"/>
      <c r="G135" s="511"/>
      <c r="H135" s="511"/>
      <c r="I135" s="511"/>
      <c r="J135" s="178">
        <f>+N131</f>
        <v>5</v>
      </c>
      <c r="K135" s="180"/>
      <c r="L135" s="180"/>
      <c r="M135" s="181"/>
      <c r="N135" s="182"/>
      <c r="O135" s="181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3"/>
      <c r="AR135" s="219"/>
    </row>
    <row r="136" spans="1:44" s="26" customFormat="1" ht="15.75">
      <c r="A136" s="179" t="s">
        <v>415</v>
      </c>
      <c r="B136" s="180"/>
      <c r="C136" s="511">
        <f>+O131</f>
        <v>15</v>
      </c>
      <c r="D136" s="511"/>
      <c r="E136" s="511"/>
      <c r="F136" s="511"/>
      <c r="G136" s="511"/>
      <c r="H136" s="511"/>
      <c r="I136" s="511"/>
      <c r="J136" s="178">
        <f>+P131</f>
        <v>12</v>
      </c>
      <c r="K136" s="180"/>
      <c r="L136" s="180"/>
      <c r="M136" s="181"/>
      <c r="N136" s="182"/>
      <c r="O136" s="181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3"/>
      <c r="AR136" s="219"/>
    </row>
    <row r="137" spans="1:44" s="26" customFormat="1" ht="15.75">
      <c r="A137" s="184" t="s">
        <v>416</v>
      </c>
      <c r="B137" s="180"/>
      <c r="C137" s="511">
        <f>+Q131</f>
        <v>19</v>
      </c>
      <c r="D137" s="511"/>
      <c r="E137" s="511"/>
      <c r="F137" s="511"/>
      <c r="G137" s="511"/>
      <c r="H137" s="511"/>
      <c r="I137" s="511"/>
      <c r="J137" s="178">
        <f>+R131</f>
        <v>20</v>
      </c>
      <c r="K137" s="180"/>
      <c r="L137" s="180"/>
      <c r="M137" s="181"/>
      <c r="N137" s="182"/>
      <c r="O137" s="181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3"/>
      <c r="AR137" s="219"/>
    </row>
    <row r="138" spans="1:44" s="26" customFormat="1" ht="15.75">
      <c r="A138" s="179" t="s">
        <v>417</v>
      </c>
      <c r="B138" s="180"/>
      <c r="C138" s="511">
        <f>+S131</f>
        <v>26</v>
      </c>
      <c r="D138" s="511"/>
      <c r="E138" s="511"/>
      <c r="F138" s="511"/>
      <c r="G138" s="511"/>
      <c r="H138" s="511"/>
      <c r="I138" s="511"/>
      <c r="J138" s="178">
        <f>+T131</f>
        <v>24</v>
      </c>
      <c r="K138" s="180"/>
      <c r="L138" s="180"/>
      <c r="M138" s="181"/>
      <c r="N138" s="182"/>
      <c r="O138" s="181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3"/>
      <c r="AR138" s="219"/>
    </row>
    <row r="139" spans="1:44" s="26" customFormat="1" ht="15.75">
      <c r="A139" s="184" t="s">
        <v>418</v>
      </c>
      <c r="B139" s="180"/>
      <c r="C139" s="511">
        <f>+U131</f>
        <v>29</v>
      </c>
      <c r="D139" s="511"/>
      <c r="E139" s="511"/>
      <c r="F139" s="511"/>
      <c r="G139" s="511"/>
      <c r="H139" s="511"/>
      <c r="I139" s="511"/>
      <c r="J139" s="178">
        <f>+V131</f>
        <v>26</v>
      </c>
      <c r="K139" s="180"/>
      <c r="L139" s="180"/>
      <c r="M139" s="181"/>
      <c r="N139" s="182"/>
      <c r="O139" s="181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3"/>
      <c r="AR139" s="219"/>
    </row>
    <row r="140" spans="1:44" s="26" customFormat="1" ht="15.75">
      <c r="A140" s="179" t="s">
        <v>419</v>
      </c>
      <c r="B140" s="180"/>
      <c r="C140" s="511">
        <f>+W131</f>
        <v>24</v>
      </c>
      <c r="D140" s="511"/>
      <c r="E140" s="511"/>
      <c r="F140" s="511"/>
      <c r="G140" s="511"/>
      <c r="H140" s="511"/>
      <c r="I140" s="511"/>
      <c r="J140" s="178">
        <f>+X131</f>
        <v>21</v>
      </c>
      <c r="K140" s="180"/>
      <c r="L140" s="180"/>
      <c r="M140" s="181"/>
      <c r="N140" s="182"/>
      <c r="O140" s="181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3"/>
      <c r="AR140" s="219"/>
    </row>
    <row r="141" spans="1:44" s="26" customFormat="1" ht="15.75">
      <c r="A141" s="184" t="s">
        <v>420</v>
      </c>
      <c r="B141" s="180"/>
      <c r="C141" s="511">
        <f>+Y131</f>
        <v>27</v>
      </c>
      <c r="D141" s="511"/>
      <c r="E141" s="511"/>
      <c r="F141" s="511"/>
      <c r="G141" s="511"/>
      <c r="H141" s="511"/>
      <c r="I141" s="511"/>
      <c r="J141" s="178">
        <f>+Z131</f>
        <v>24</v>
      </c>
      <c r="K141" s="180"/>
      <c r="L141" s="180"/>
      <c r="M141" s="181"/>
      <c r="N141" s="182"/>
      <c r="O141" s="181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3"/>
      <c r="AR141" s="219"/>
    </row>
    <row r="142" spans="1:44" s="26" customFormat="1" ht="15.75">
      <c r="A142" s="179" t="s">
        <v>421</v>
      </c>
      <c r="B142" s="180"/>
      <c r="C142" s="511">
        <f>+AA131</f>
        <v>26</v>
      </c>
      <c r="D142" s="511"/>
      <c r="E142" s="511"/>
      <c r="F142" s="511"/>
      <c r="G142" s="511"/>
      <c r="H142" s="511"/>
      <c r="I142" s="511"/>
      <c r="J142" s="178">
        <f>+AB131</f>
        <v>23</v>
      </c>
      <c r="K142" s="180"/>
      <c r="L142" s="180"/>
      <c r="M142" s="181"/>
      <c r="N142" s="182"/>
      <c r="O142" s="181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3"/>
      <c r="AR142" s="219"/>
    </row>
    <row r="143" spans="1:44" s="26" customFormat="1" ht="15.75">
      <c r="A143" s="184" t="s">
        <v>422</v>
      </c>
      <c r="B143" s="180"/>
      <c r="C143" s="511">
        <f>+AC131</f>
        <v>26</v>
      </c>
      <c r="D143" s="511"/>
      <c r="E143" s="511"/>
      <c r="F143" s="511"/>
      <c r="G143" s="511"/>
      <c r="H143" s="511"/>
      <c r="I143" s="511"/>
      <c r="J143" s="178">
        <f>+AD131</f>
        <v>22</v>
      </c>
      <c r="K143" s="180"/>
      <c r="L143" s="180"/>
      <c r="M143" s="181"/>
      <c r="N143" s="182"/>
      <c r="O143" s="181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3"/>
      <c r="AR143" s="219"/>
    </row>
    <row r="144" spans="1:44" s="26" customFormat="1" ht="15.75">
      <c r="A144" s="179" t="s">
        <v>423</v>
      </c>
      <c r="B144" s="180"/>
      <c r="C144" s="511">
        <f>+AE131</f>
        <v>20</v>
      </c>
      <c r="D144" s="511"/>
      <c r="E144" s="511"/>
      <c r="F144" s="511"/>
      <c r="G144" s="511"/>
      <c r="H144" s="511"/>
      <c r="I144" s="511"/>
      <c r="J144" s="178">
        <f>+AF131</f>
        <v>16</v>
      </c>
      <c r="K144" s="180"/>
      <c r="L144" s="180"/>
      <c r="M144" s="181"/>
      <c r="N144" s="182"/>
      <c r="O144" s="181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3"/>
      <c r="AR144" s="219"/>
    </row>
    <row r="145" spans="1:44" s="26" customFormat="1" ht="15.75">
      <c r="A145" s="184" t="s">
        <v>424</v>
      </c>
      <c r="B145" s="180"/>
      <c r="C145" s="511">
        <f>+AG131</f>
        <v>26</v>
      </c>
      <c r="D145" s="511"/>
      <c r="E145" s="511"/>
      <c r="F145" s="511"/>
      <c r="G145" s="511"/>
      <c r="H145" s="511"/>
      <c r="I145" s="511"/>
      <c r="J145" s="178">
        <f>+AH131</f>
        <v>1</v>
      </c>
      <c r="K145" s="180"/>
      <c r="L145" s="180"/>
      <c r="M145" s="181"/>
      <c r="N145" s="182"/>
      <c r="O145" s="181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3"/>
      <c r="AR145" s="219"/>
    </row>
    <row r="146" spans="1:44" s="26" customFormat="1" ht="15.75">
      <c r="A146" s="179" t="s">
        <v>425</v>
      </c>
      <c r="B146" s="180"/>
      <c r="C146" s="511">
        <f>+AI131</f>
        <v>20</v>
      </c>
      <c r="D146" s="511"/>
      <c r="E146" s="511"/>
      <c r="F146" s="511"/>
      <c r="G146" s="511"/>
      <c r="H146" s="511"/>
      <c r="I146" s="511"/>
      <c r="J146" s="178">
        <f>+AJ131</f>
        <v>0</v>
      </c>
      <c r="K146" s="180"/>
      <c r="L146" s="180"/>
      <c r="M146" s="181"/>
      <c r="N146" s="182"/>
      <c r="O146" s="181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3"/>
      <c r="AR146" s="219"/>
    </row>
    <row r="147" spans="1:44" s="26" customFormat="1" ht="15.75">
      <c r="A147" s="179" t="s">
        <v>426</v>
      </c>
      <c r="B147" s="180"/>
      <c r="C147" s="511">
        <f>+AK131</f>
        <v>33</v>
      </c>
      <c r="D147" s="511"/>
      <c r="E147" s="511"/>
      <c r="F147" s="511"/>
      <c r="G147" s="511"/>
      <c r="H147" s="511"/>
      <c r="I147" s="511"/>
      <c r="J147" s="178">
        <f>+AL131</f>
        <v>0</v>
      </c>
      <c r="K147" s="180"/>
      <c r="L147" s="180"/>
      <c r="M147" s="181"/>
      <c r="N147" s="182"/>
      <c r="O147" s="181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3"/>
      <c r="AR147" s="219"/>
    </row>
    <row r="148" spans="1:44" s="26" customFormat="1" ht="15.75"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1"/>
      <c r="N148" s="182"/>
      <c r="O148" s="181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3"/>
      <c r="AR148" s="219"/>
    </row>
    <row r="149" spans="1:44" s="26" customFormat="1" ht="15.75"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1"/>
      <c r="N149" s="182"/>
      <c r="O149" s="181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3"/>
      <c r="AR149" s="219"/>
    </row>
    <row r="150" spans="1:44" s="26" customFormat="1" ht="15.75"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1"/>
      <c r="N150" s="182"/>
      <c r="O150" s="181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3"/>
      <c r="AR150" s="219"/>
    </row>
    <row r="151" spans="1:44" s="26" customFormat="1" ht="15.75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1"/>
      <c r="N151" s="182"/>
      <c r="O151" s="181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3"/>
      <c r="AR151" s="219"/>
    </row>
    <row r="152" spans="1:44" s="26" customFormat="1" ht="15.75"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1"/>
      <c r="N152" s="182"/>
      <c r="O152" s="181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3"/>
      <c r="AR152" s="219"/>
    </row>
    <row r="153" spans="1:44" s="26" customFormat="1" ht="15.75"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1"/>
      <c r="N153" s="182"/>
      <c r="O153" s="181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3"/>
      <c r="AR153" s="219"/>
    </row>
    <row r="154" spans="1:44" s="26" customFormat="1" ht="15.75"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1"/>
      <c r="N154" s="182"/>
      <c r="O154" s="181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3"/>
      <c r="AR154" s="219"/>
    </row>
    <row r="155" spans="1:44" s="26" customFormat="1" ht="15.75"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1"/>
      <c r="N155" s="182"/>
      <c r="O155" s="181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3"/>
      <c r="AR155" s="219"/>
    </row>
    <row r="156" spans="1:44" s="26" customFormat="1" ht="15.75"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1"/>
      <c r="N156" s="182"/>
      <c r="O156" s="181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3"/>
      <c r="AR156" s="219"/>
    </row>
  </sheetData>
  <mergeCells count="327">
    <mergeCell ref="AD6:AO6"/>
    <mergeCell ref="AD9:AO9"/>
    <mergeCell ref="L10:L11"/>
    <mergeCell ref="AP6:AR6"/>
    <mergeCell ref="AP9:AR9"/>
    <mergeCell ref="AD7:AO7"/>
    <mergeCell ref="AP7:AR7"/>
    <mergeCell ref="M7:AC7"/>
    <mergeCell ref="M8:AC8"/>
    <mergeCell ref="AD8:AO8"/>
    <mergeCell ref="AP8:AR8"/>
    <mergeCell ref="O10:P10"/>
    <mergeCell ref="A5:AQ5"/>
    <mergeCell ref="A1:A4"/>
    <mergeCell ref="AO38:AO44"/>
    <mergeCell ref="AP38:AP44"/>
    <mergeCell ref="AQ38:AQ44"/>
    <mergeCell ref="AQ13:AQ17"/>
    <mergeCell ref="A10:A11"/>
    <mergeCell ref="B10:I11"/>
    <mergeCell ref="K10:K11"/>
    <mergeCell ref="B17:I17"/>
    <mergeCell ref="A13:A17"/>
    <mergeCell ref="B34:I34"/>
    <mergeCell ref="AO13:AO17"/>
    <mergeCell ref="AP13:AP17"/>
    <mergeCell ref="B19:I20"/>
    <mergeCell ref="B39:I39"/>
    <mergeCell ref="B13:I13"/>
    <mergeCell ref="A29:A37"/>
    <mergeCell ref="A23:A24"/>
    <mergeCell ref="B23:I23"/>
    <mergeCell ref="A6:A9"/>
    <mergeCell ref="B6:L9"/>
    <mergeCell ref="M6:AC6"/>
    <mergeCell ref="M9:AC9"/>
    <mergeCell ref="B30:I30"/>
    <mergeCell ref="B29:I29"/>
    <mergeCell ref="B26:I26"/>
    <mergeCell ref="AK10:AL10"/>
    <mergeCell ref="AC10:AD10"/>
    <mergeCell ref="B37:I37"/>
    <mergeCell ref="B24:I24"/>
    <mergeCell ref="A18:A20"/>
    <mergeCell ref="A25:A28"/>
    <mergeCell ref="B25:I25"/>
    <mergeCell ref="B28:I28"/>
    <mergeCell ref="A21:A22"/>
    <mergeCell ref="B18:I18"/>
    <mergeCell ref="AG10:AH10"/>
    <mergeCell ref="AI10:AJ10"/>
    <mergeCell ref="Q10:R10"/>
    <mergeCell ref="U10:V10"/>
    <mergeCell ref="M10:N10"/>
    <mergeCell ref="Y10:Z10"/>
    <mergeCell ref="AA10:AB10"/>
    <mergeCell ref="AE10:AF10"/>
    <mergeCell ref="S10:T10"/>
    <mergeCell ref="AK129:AL129"/>
    <mergeCell ref="AM129:AN129"/>
    <mergeCell ref="B54:I54"/>
    <mergeCell ref="A52:A54"/>
    <mergeCell ref="AO57:AO59"/>
    <mergeCell ref="AO52:AO54"/>
    <mergeCell ref="B123:I123"/>
    <mergeCell ref="B124:I124"/>
    <mergeCell ref="B125:I125"/>
    <mergeCell ref="B77:I77"/>
    <mergeCell ref="C147:I147"/>
    <mergeCell ref="AE129:AF129"/>
    <mergeCell ref="AG129:AH129"/>
    <mergeCell ref="AI129:AJ129"/>
    <mergeCell ref="O129:P129"/>
    <mergeCell ref="Q129:R129"/>
    <mergeCell ref="C140:I140"/>
    <mergeCell ref="W132:X132"/>
    <mergeCell ref="S129:T129"/>
    <mergeCell ref="U129:V129"/>
    <mergeCell ref="W129:X129"/>
    <mergeCell ref="Y129:Z129"/>
    <mergeCell ref="AA129:AB129"/>
    <mergeCell ref="AC129:AD129"/>
    <mergeCell ref="C141:I141"/>
    <mergeCell ref="C142:I142"/>
    <mergeCell ref="C143:I143"/>
    <mergeCell ref="C144:I144"/>
    <mergeCell ref="C139:I139"/>
    <mergeCell ref="O132:P132"/>
    <mergeCell ref="C136:I136"/>
    <mergeCell ref="C145:I145"/>
    <mergeCell ref="C146:I146"/>
    <mergeCell ref="AI132:AJ132"/>
    <mergeCell ref="C137:I137"/>
    <mergeCell ref="C138:I138"/>
    <mergeCell ref="C134:I134"/>
    <mergeCell ref="C135:I135"/>
    <mergeCell ref="Y132:Z132"/>
    <mergeCell ref="AA132:AB132"/>
    <mergeCell ref="Q132:R132"/>
    <mergeCell ref="S132:T132"/>
    <mergeCell ref="U132:V132"/>
    <mergeCell ref="AQ120:AQ122"/>
    <mergeCell ref="B116:I116"/>
    <mergeCell ref="B126:I126"/>
    <mergeCell ref="A126:A128"/>
    <mergeCell ref="AR126:AR128"/>
    <mergeCell ref="AO126:AO128"/>
    <mergeCell ref="AP126:AP128"/>
    <mergeCell ref="B127:I127"/>
    <mergeCell ref="B128:I128"/>
    <mergeCell ref="AQ126:AQ128"/>
    <mergeCell ref="B122:I122"/>
    <mergeCell ref="B118:I118"/>
    <mergeCell ref="B119:I119"/>
    <mergeCell ref="A103:A113"/>
    <mergeCell ref="B106:I106"/>
    <mergeCell ref="B107:I107"/>
    <mergeCell ref="B120:I120"/>
    <mergeCell ref="B121:I121"/>
    <mergeCell ref="AR103:AR113"/>
    <mergeCell ref="AO103:AO113"/>
    <mergeCell ref="AP103:AP113"/>
    <mergeCell ref="AQ103:AQ113"/>
    <mergeCell ref="AR114:AR115"/>
    <mergeCell ref="AO114:AO115"/>
    <mergeCell ref="AP114:AP115"/>
    <mergeCell ref="AQ114:AQ115"/>
    <mergeCell ref="AR116:AR119"/>
    <mergeCell ref="AO116:AO119"/>
    <mergeCell ref="AP116:AP119"/>
    <mergeCell ref="AQ116:AQ119"/>
    <mergeCell ref="A120:A122"/>
    <mergeCell ref="AR120:AR122"/>
    <mergeCell ref="AO120:AO122"/>
    <mergeCell ref="AP120:AP122"/>
    <mergeCell ref="B117:I117"/>
    <mergeCell ref="B103:I103"/>
    <mergeCell ref="B111:I111"/>
    <mergeCell ref="B112:I112"/>
    <mergeCell ref="B113:I113"/>
    <mergeCell ref="B114:I114"/>
    <mergeCell ref="B108:I108"/>
    <mergeCell ref="B109:I109"/>
    <mergeCell ref="A114:A115"/>
    <mergeCell ref="A116:A119"/>
    <mergeCell ref="AO100:AO102"/>
    <mergeCell ref="AP100:AP102"/>
    <mergeCell ref="AQ100:AQ102"/>
    <mergeCell ref="AR100:AR102"/>
    <mergeCell ref="B102:I102"/>
    <mergeCell ref="B101:I101"/>
    <mergeCell ref="B100:I100"/>
    <mergeCell ref="AR94:AR99"/>
    <mergeCell ref="AP94:AP99"/>
    <mergeCell ref="AO94:AO99"/>
    <mergeCell ref="AQ94:AQ99"/>
    <mergeCell ref="B95:I95"/>
    <mergeCell ref="B96:I96"/>
    <mergeCell ref="B97:I97"/>
    <mergeCell ref="AR52:AR54"/>
    <mergeCell ref="AR55:AR56"/>
    <mergeCell ref="AR57:AR59"/>
    <mergeCell ref="AR60:AR61"/>
    <mergeCell ref="AQ63:AQ64"/>
    <mergeCell ref="AQ29:AQ37"/>
    <mergeCell ref="A55:A56"/>
    <mergeCell ref="AR79:AR87"/>
    <mergeCell ref="B92:I92"/>
    <mergeCell ref="A88:A93"/>
    <mergeCell ref="AO88:AO93"/>
    <mergeCell ref="AP88:AP93"/>
    <mergeCell ref="AQ88:AQ93"/>
    <mergeCell ref="AP79:AP87"/>
    <mergeCell ref="B89:I89"/>
    <mergeCell ref="B83:I83"/>
    <mergeCell ref="A38:A44"/>
    <mergeCell ref="B38:I38"/>
    <mergeCell ref="B44:I44"/>
    <mergeCell ref="A45:A51"/>
    <mergeCell ref="B45:I45"/>
    <mergeCell ref="AO45:AO51"/>
    <mergeCell ref="B41:I41"/>
    <mergeCell ref="B42:I42"/>
    <mergeCell ref="AP67:AP68"/>
    <mergeCell ref="B90:I90"/>
    <mergeCell ref="AP63:AP64"/>
    <mergeCell ref="B76:I76"/>
    <mergeCell ref="B72:I72"/>
    <mergeCell ref="B66:I66"/>
    <mergeCell ref="AP65:AP66"/>
    <mergeCell ref="AQ65:AQ66"/>
    <mergeCell ref="AR88:AR93"/>
    <mergeCell ref="B73:I73"/>
    <mergeCell ref="AR63:AR64"/>
    <mergeCell ref="AR65:AR66"/>
    <mergeCell ref="AO79:AO87"/>
    <mergeCell ref="AR67:AR68"/>
    <mergeCell ref="AR69:AR77"/>
    <mergeCell ref="B69:I69"/>
    <mergeCell ref="AQ79:AQ87"/>
    <mergeCell ref="B65:I65"/>
    <mergeCell ref="B74:I74"/>
    <mergeCell ref="B75:I75"/>
    <mergeCell ref="B52:I52"/>
    <mergeCell ref="B40:I40"/>
    <mergeCell ref="B62:I62"/>
    <mergeCell ref="B91:I91"/>
    <mergeCell ref="B93:I93"/>
    <mergeCell ref="B68:I68"/>
    <mergeCell ref="B43:I43"/>
    <mergeCell ref="AD1:AR1"/>
    <mergeCell ref="A12:AR12"/>
    <mergeCell ref="AD4:AR4"/>
    <mergeCell ref="AD3:AR3"/>
    <mergeCell ref="AD2:AR2"/>
    <mergeCell ref="B46:I46"/>
    <mergeCell ref="B1:AC2"/>
    <mergeCell ref="B3:AC4"/>
    <mergeCell ref="AO18:AO20"/>
    <mergeCell ref="AP18:AP20"/>
    <mergeCell ref="AP21:AP22"/>
    <mergeCell ref="AO29:AO37"/>
    <mergeCell ref="AP29:AP37"/>
    <mergeCell ref="B35:I35"/>
    <mergeCell ref="B36:I36"/>
    <mergeCell ref="AR29:AR37"/>
    <mergeCell ref="AR38:AR44"/>
    <mergeCell ref="AR45:AR51"/>
    <mergeCell ref="B21:I21"/>
    <mergeCell ref="B22:I22"/>
    <mergeCell ref="B27:I27"/>
    <mergeCell ref="B32:I32"/>
    <mergeCell ref="B33:I33"/>
    <mergeCell ref="B31:I31"/>
    <mergeCell ref="AR10:AR11"/>
    <mergeCell ref="B15:I15"/>
    <mergeCell ref="B14:I14"/>
    <mergeCell ref="J10:J11"/>
    <mergeCell ref="B16:I16"/>
    <mergeCell ref="AO10:AQ10"/>
    <mergeCell ref="W10:X10"/>
    <mergeCell ref="AQ18:AQ20"/>
    <mergeCell ref="AO21:AO22"/>
    <mergeCell ref="AR23:AR24"/>
    <mergeCell ref="AO25:AO28"/>
    <mergeCell ref="AP25:AP28"/>
    <mergeCell ref="AQ25:AQ28"/>
    <mergeCell ref="AR25:AR28"/>
    <mergeCell ref="AO23:AO24"/>
    <mergeCell ref="AP23:AP24"/>
    <mergeCell ref="AQ23:AQ24"/>
    <mergeCell ref="AQ21:AQ22"/>
    <mergeCell ref="AP52:AP54"/>
    <mergeCell ref="AQ52:AQ54"/>
    <mergeCell ref="B53:I53"/>
    <mergeCell ref="B56:I56"/>
    <mergeCell ref="AO55:AO56"/>
    <mergeCell ref="AP55:AP56"/>
    <mergeCell ref="AQ55:AQ56"/>
    <mergeCell ref="B55:I55"/>
    <mergeCell ref="AP45:AP51"/>
    <mergeCell ref="AQ45:AQ51"/>
    <mergeCell ref="B49:I49"/>
    <mergeCell ref="B50:I50"/>
    <mergeCell ref="B51:I51"/>
    <mergeCell ref="B48:I48"/>
    <mergeCell ref="B47:I47"/>
    <mergeCell ref="AP57:AP59"/>
    <mergeCell ref="AQ57:AQ59"/>
    <mergeCell ref="B58:I58"/>
    <mergeCell ref="A60:A61"/>
    <mergeCell ref="B60:I60"/>
    <mergeCell ref="B61:I61"/>
    <mergeCell ref="AO60:AO61"/>
    <mergeCell ref="AP60:AP61"/>
    <mergeCell ref="AQ60:AQ61"/>
    <mergeCell ref="B59:I59"/>
    <mergeCell ref="A57:A59"/>
    <mergeCell ref="B57:I57"/>
    <mergeCell ref="A94:A99"/>
    <mergeCell ref="AQ67:AQ68"/>
    <mergeCell ref="B70:I70"/>
    <mergeCell ref="B71:I71"/>
    <mergeCell ref="AO69:AO77"/>
    <mergeCell ref="A69:A77"/>
    <mergeCell ref="AP69:AP77"/>
    <mergeCell ref="AQ69:AQ77"/>
    <mergeCell ref="A63:A64"/>
    <mergeCell ref="B63:I63"/>
    <mergeCell ref="AO63:AO64"/>
    <mergeCell ref="A65:A66"/>
    <mergeCell ref="AO65:AO66"/>
    <mergeCell ref="AO67:AO68"/>
    <mergeCell ref="A67:A68"/>
    <mergeCell ref="B67:I67"/>
    <mergeCell ref="A79:A87"/>
    <mergeCell ref="B94:I94"/>
    <mergeCell ref="B99:I99"/>
    <mergeCell ref="B84:I84"/>
    <mergeCell ref="B85:I85"/>
    <mergeCell ref="B86:I86"/>
    <mergeCell ref="B87:I87"/>
    <mergeCell ref="B64:I64"/>
    <mergeCell ref="AM132:AN132"/>
    <mergeCell ref="AM10:AN10"/>
    <mergeCell ref="A130:L130"/>
    <mergeCell ref="A131:L131"/>
    <mergeCell ref="A132:L132"/>
    <mergeCell ref="AK132:AL132"/>
    <mergeCell ref="M132:N132"/>
    <mergeCell ref="AG132:AH132"/>
    <mergeCell ref="AC132:AD132"/>
    <mergeCell ref="AE132:AF132"/>
    <mergeCell ref="A129:L129"/>
    <mergeCell ref="M129:N129"/>
    <mergeCell ref="B80:I80"/>
    <mergeCell ref="B81:I81"/>
    <mergeCell ref="B82:I82"/>
    <mergeCell ref="A100:A102"/>
    <mergeCell ref="B110:I110"/>
    <mergeCell ref="B104:I104"/>
    <mergeCell ref="B105:I105"/>
    <mergeCell ref="B115:I115"/>
    <mergeCell ref="B78:I78"/>
    <mergeCell ref="B79:I79"/>
    <mergeCell ref="B88:I88"/>
    <mergeCell ref="B98:I98"/>
  </mergeCells>
  <pageMargins left="0.25" right="0.25" top="0.75" bottom="0.75" header="0.3" footer="0.3"/>
  <pageSetup paperSize="5" scale="70" orientation="landscape" horizontalDpi="4294967293" verticalDpi="4294967293" r:id="rId1"/>
  <ignoredErrors>
    <ignoredError sqref="M131:O13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1"/>
  <sheetViews>
    <sheetView showGridLines="0" zoomScale="40" zoomScaleNormal="40" workbookViewId="0">
      <pane ySplit="11" topLeftCell="A16" activePane="bottomLeft" state="frozen"/>
      <selection pane="bottomLeft" activeCell="Y17" sqref="Y17"/>
    </sheetView>
  </sheetViews>
  <sheetFormatPr defaultColWidth="11.42578125" defaultRowHeight="16.5"/>
  <cols>
    <col min="1" max="1" width="22.28515625" style="21" customWidth="1"/>
    <col min="2" max="2" width="2" style="22" customWidth="1"/>
    <col min="3" max="3" width="2.140625" style="22" customWidth="1"/>
    <col min="4" max="4" width="3.140625" style="22" customWidth="1"/>
    <col min="5" max="8" width="2.7109375" style="22" customWidth="1"/>
    <col min="9" max="9" width="67.28515625" style="22" customWidth="1"/>
    <col min="10" max="10" width="31.5703125" style="22" customWidth="1"/>
    <col min="11" max="11" width="23.140625" style="22" customWidth="1"/>
    <col min="12" max="12" width="22.28515625" style="22" customWidth="1"/>
    <col min="13" max="13" width="4.42578125" style="23" customWidth="1"/>
    <col min="14" max="14" width="4.42578125" style="24" customWidth="1"/>
    <col min="15" max="15" width="5.42578125" style="23" customWidth="1"/>
    <col min="16" max="16" width="5.42578125" style="24" customWidth="1"/>
    <col min="17" max="17" width="5.5703125" style="24" customWidth="1"/>
    <col min="18" max="18" width="4.42578125" style="24" customWidth="1"/>
    <col min="19" max="19" width="5.85546875" style="24" customWidth="1"/>
    <col min="20" max="20" width="4.7109375" style="24" customWidth="1"/>
    <col min="21" max="21" width="4.42578125" style="24" customWidth="1"/>
    <col min="22" max="24" width="5.28515625" style="24" customWidth="1"/>
    <col min="25" max="25" width="4.42578125" style="24" customWidth="1"/>
    <col min="26" max="26" width="5.5703125" style="24" customWidth="1"/>
    <col min="27" max="28" width="4.42578125" style="24" customWidth="1"/>
    <col min="29" max="30" width="5" style="24" customWidth="1"/>
    <col min="31" max="31" width="4.42578125" style="24" customWidth="1"/>
    <col min="32" max="32" width="6.7109375" style="24" customWidth="1"/>
    <col min="33" max="33" width="4.42578125" style="24" customWidth="1"/>
    <col min="34" max="34" width="7.5703125" style="24" customWidth="1"/>
    <col min="35" max="35" width="7" style="24" customWidth="1"/>
    <col min="36" max="36" width="3.28515625" style="24" bestFit="1" customWidth="1"/>
    <col min="37" max="37" width="7.28515625" style="24" customWidth="1"/>
    <col min="38" max="38" width="4.42578125" style="24" customWidth="1"/>
    <col min="39" max="40" width="5" style="24" customWidth="1"/>
    <col min="41" max="41" width="6.5703125" style="24" customWidth="1"/>
    <col min="42" max="42" width="8" style="24" customWidth="1"/>
    <col min="43" max="43" width="15.140625" style="25" customWidth="1"/>
    <col min="44" max="44" width="31.140625" style="213" customWidth="1"/>
    <col min="45" max="16384" width="11.42578125" style="21"/>
  </cols>
  <sheetData>
    <row r="1" spans="1:44" s="27" customFormat="1" ht="21" customHeight="1">
      <c r="A1" s="530"/>
      <c r="B1" s="447" t="s">
        <v>100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9"/>
      <c r="AD1" s="432" t="s">
        <v>101</v>
      </c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4"/>
    </row>
    <row r="2" spans="1:44" s="27" customFormat="1" ht="21.75" customHeight="1">
      <c r="A2" s="531"/>
      <c r="B2" s="450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2"/>
      <c r="AD2" s="444" t="s">
        <v>102</v>
      </c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6"/>
    </row>
    <row r="3" spans="1:44" s="27" customFormat="1" ht="24" customHeight="1">
      <c r="A3" s="531"/>
      <c r="B3" s="450" t="s">
        <v>103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2"/>
      <c r="AD3" s="441" t="s">
        <v>104</v>
      </c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442"/>
      <c r="AR3" s="443"/>
    </row>
    <row r="4" spans="1:44" s="27" customFormat="1" ht="24" customHeight="1" thickBot="1">
      <c r="A4" s="532"/>
      <c r="B4" s="453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5"/>
      <c r="AD4" s="438" t="s">
        <v>105</v>
      </c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40"/>
    </row>
    <row r="5" spans="1:44" ht="13.5" customHeight="1" thickBot="1">
      <c r="A5" s="528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</row>
    <row r="6" spans="1:44" s="26" customFormat="1" ht="40.5" customHeight="1">
      <c r="A6" s="424" t="s">
        <v>106</v>
      </c>
      <c r="B6" s="545" t="s">
        <v>107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51" t="s">
        <v>108</v>
      </c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3"/>
      <c r="AD6" s="557" t="s">
        <v>109</v>
      </c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61"/>
      <c r="AQ6" s="561"/>
      <c r="AR6" s="561"/>
    </row>
    <row r="7" spans="1:44" s="26" customFormat="1" ht="40.5" customHeight="1">
      <c r="A7" s="422"/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64" t="s">
        <v>110</v>
      </c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6"/>
      <c r="AD7" s="562" t="s">
        <v>111</v>
      </c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1"/>
      <c r="AQ7" s="561"/>
      <c r="AR7" s="561"/>
    </row>
    <row r="8" spans="1:44" s="26" customFormat="1" ht="40.5" customHeight="1">
      <c r="A8" s="422"/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64" t="s">
        <v>112</v>
      </c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6"/>
      <c r="AD8" s="562" t="s">
        <v>113</v>
      </c>
      <c r="AE8" s="563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1"/>
      <c r="AQ8" s="561"/>
      <c r="AR8" s="561"/>
    </row>
    <row r="9" spans="1:44" s="26" customFormat="1" ht="40.5" customHeight="1" thickBot="1">
      <c r="A9" s="423"/>
      <c r="B9" s="549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4" t="s">
        <v>114</v>
      </c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6"/>
      <c r="AD9" s="559" t="s">
        <v>115</v>
      </c>
      <c r="AE9" s="560"/>
      <c r="AF9" s="560"/>
      <c r="AG9" s="560"/>
      <c r="AH9" s="560"/>
      <c r="AI9" s="560"/>
      <c r="AJ9" s="560"/>
      <c r="AK9" s="560"/>
      <c r="AL9" s="560"/>
      <c r="AM9" s="560"/>
      <c r="AN9" s="560"/>
      <c r="AO9" s="560"/>
      <c r="AP9" s="561"/>
      <c r="AQ9" s="561"/>
      <c r="AR9" s="561"/>
    </row>
    <row r="10" spans="1:44" s="26" customFormat="1" ht="54" customHeight="1">
      <c r="A10" s="533" t="s">
        <v>116</v>
      </c>
      <c r="B10" s="533" t="s">
        <v>117</v>
      </c>
      <c r="C10" s="535"/>
      <c r="D10" s="535"/>
      <c r="E10" s="535"/>
      <c r="F10" s="535"/>
      <c r="G10" s="535"/>
      <c r="H10" s="535"/>
      <c r="I10" s="535"/>
      <c r="J10" s="424" t="s">
        <v>118</v>
      </c>
      <c r="K10" s="538" t="s">
        <v>119</v>
      </c>
      <c r="L10" s="538" t="s">
        <v>120</v>
      </c>
      <c r="M10" s="340">
        <v>43800</v>
      </c>
      <c r="N10" s="428"/>
      <c r="O10" s="340">
        <v>43831</v>
      </c>
      <c r="P10" s="428"/>
      <c r="Q10" s="340">
        <v>43862</v>
      </c>
      <c r="R10" s="428"/>
      <c r="S10" s="340">
        <v>43891</v>
      </c>
      <c r="T10" s="428"/>
      <c r="U10" s="340">
        <v>43922</v>
      </c>
      <c r="V10" s="428"/>
      <c r="W10" s="340">
        <v>43952</v>
      </c>
      <c r="X10" s="428"/>
      <c r="Y10" s="340">
        <v>43983</v>
      </c>
      <c r="Z10" s="428"/>
      <c r="AA10" s="340">
        <v>44013</v>
      </c>
      <c r="AB10" s="428"/>
      <c r="AC10" s="340">
        <v>44044</v>
      </c>
      <c r="AD10" s="428"/>
      <c r="AE10" s="340">
        <v>44075</v>
      </c>
      <c r="AF10" s="428"/>
      <c r="AG10" s="340">
        <v>44105</v>
      </c>
      <c r="AH10" s="428"/>
      <c r="AI10" s="340">
        <v>44136</v>
      </c>
      <c r="AJ10" s="428"/>
      <c r="AK10" s="340">
        <v>44166</v>
      </c>
      <c r="AL10" s="428"/>
      <c r="AM10" s="340">
        <v>44197</v>
      </c>
      <c r="AN10" s="341"/>
      <c r="AO10" s="425" t="s">
        <v>121</v>
      </c>
      <c r="AP10" s="426"/>
      <c r="AQ10" s="427"/>
      <c r="AR10" s="422" t="s">
        <v>122</v>
      </c>
    </row>
    <row r="11" spans="1:44" s="26" customFormat="1" ht="38.25" customHeight="1" thickBot="1">
      <c r="A11" s="534"/>
      <c r="B11" s="536"/>
      <c r="C11" s="537"/>
      <c r="D11" s="537"/>
      <c r="E11" s="537"/>
      <c r="F11" s="537"/>
      <c r="G11" s="537"/>
      <c r="H11" s="537"/>
      <c r="I11" s="537"/>
      <c r="J11" s="423"/>
      <c r="K11" s="539"/>
      <c r="L11" s="539"/>
      <c r="M11" s="28" t="s">
        <v>123</v>
      </c>
      <c r="N11" s="29" t="s">
        <v>124</v>
      </c>
      <c r="O11" s="28" t="s">
        <v>123</v>
      </c>
      <c r="P11" s="29" t="s">
        <v>124</v>
      </c>
      <c r="Q11" s="28" t="s">
        <v>123</v>
      </c>
      <c r="R11" s="29" t="s">
        <v>124</v>
      </c>
      <c r="S11" s="28" t="s">
        <v>123</v>
      </c>
      <c r="T11" s="29" t="s">
        <v>124</v>
      </c>
      <c r="U11" s="28" t="s">
        <v>123</v>
      </c>
      <c r="V11" s="29" t="s">
        <v>124</v>
      </c>
      <c r="W11" s="28" t="s">
        <v>123</v>
      </c>
      <c r="X11" s="29" t="s">
        <v>124</v>
      </c>
      <c r="Y11" s="28" t="s">
        <v>123</v>
      </c>
      <c r="Z11" s="29" t="s">
        <v>124</v>
      </c>
      <c r="AA11" s="28" t="s">
        <v>123</v>
      </c>
      <c r="AB11" s="29" t="s">
        <v>124</v>
      </c>
      <c r="AC11" s="28" t="s">
        <v>123</v>
      </c>
      <c r="AD11" s="29" t="s">
        <v>124</v>
      </c>
      <c r="AE11" s="28" t="s">
        <v>123</v>
      </c>
      <c r="AF11" s="29" t="s">
        <v>124</v>
      </c>
      <c r="AG11" s="28" t="s">
        <v>123</v>
      </c>
      <c r="AH11" s="29" t="s">
        <v>124</v>
      </c>
      <c r="AI11" s="28" t="s">
        <v>123</v>
      </c>
      <c r="AJ11" s="29" t="s">
        <v>124</v>
      </c>
      <c r="AK11" s="28" t="s">
        <v>123</v>
      </c>
      <c r="AL11" s="29" t="s">
        <v>124</v>
      </c>
      <c r="AM11" s="28" t="s">
        <v>123</v>
      </c>
      <c r="AN11" s="29" t="s">
        <v>124</v>
      </c>
      <c r="AO11" s="28" t="s">
        <v>123</v>
      </c>
      <c r="AP11" s="29" t="s">
        <v>124</v>
      </c>
      <c r="AQ11" s="30" t="s">
        <v>125</v>
      </c>
      <c r="AR11" s="423"/>
    </row>
    <row r="12" spans="1:44" ht="38.25" customHeight="1" thickBot="1">
      <c r="A12" s="435" t="s">
        <v>126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7"/>
    </row>
    <row r="13" spans="1:44" s="39" customFormat="1" ht="85.9" customHeight="1">
      <c r="A13" s="360"/>
      <c r="B13" s="375" t="s">
        <v>133</v>
      </c>
      <c r="C13" s="397"/>
      <c r="D13" s="397"/>
      <c r="E13" s="397"/>
      <c r="F13" s="397"/>
      <c r="G13" s="397"/>
      <c r="H13" s="397"/>
      <c r="I13" s="397"/>
      <c r="J13" s="40" t="s">
        <v>134</v>
      </c>
      <c r="K13" s="41" t="s">
        <v>135</v>
      </c>
      <c r="L13" s="221" t="s">
        <v>136</v>
      </c>
      <c r="M13" s="47"/>
      <c r="N13" s="45"/>
      <c r="O13" s="42">
        <v>1</v>
      </c>
      <c r="P13" s="45"/>
      <c r="Q13" s="44"/>
      <c r="R13" s="46"/>
      <c r="S13" s="47"/>
      <c r="T13" s="45"/>
      <c r="U13" s="48"/>
      <c r="V13" s="46"/>
      <c r="W13" s="47"/>
      <c r="X13" s="45"/>
      <c r="Y13" s="246">
        <v>1</v>
      </c>
      <c r="Z13" s="43">
        <v>1</v>
      </c>
      <c r="AA13" s="47"/>
      <c r="AB13" s="45"/>
      <c r="AC13" s="44"/>
      <c r="AD13" s="46"/>
      <c r="AE13" s="47"/>
      <c r="AF13" s="45"/>
      <c r="AG13" s="44"/>
      <c r="AH13" s="46"/>
      <c r="AI13" s="47"/>
      <c r="AJ13" s="45"/>
      <c r="AK13" s="47"/>
      <c r="AL13" s="45"/>
      <c r="AM13" s="47"/>
      <c r="AN13" s="45"/>
      <c r="AO13" s="456"/>
      <c r="AP13" s="458"/>
      <c r="AQ13" s="264"/>
      <c r="AR13" s="215"/>
    </row>
    <row r="14" spans="1:44" s="39" customFormat="1" ht="88.5" customHeight="1">
      <c r="A14" s="360"/>
      <c r="B14" s="375" t="s">
        <v>137</v>
      </c>
      <c r="C14" s="397"/>
      <c r="D14" s="397"/>
      <c r="E14" s="397"/>
      <c r="F14" s="397"/>
      <c r="G14" s="397"/>
      <c r="H14" s="397"/>
      <c r="I14" s="397"/>
      <c r="J14" s="49" t="s">
        <v>138</v>
      </c>
      <c r="K14" s="49" t="s">
        <v>130</v>
      </c>
      <c r="L14" s="222" t="s">
        <v>136</v>
      </c>
      <c r="M14" s="47"/>
      <c r="N14" s="45"/>
      <c r="O14" s="42">
        <v>1</v>
      </c>
      <c r="P14" s="45"/>
      <c r="Q14" s="44"/>
      <c r="R14" s="46"/>
      <c r="S14" s="47"/>
      <c r="T14" s="45"/>
      <c r="U14" s="48"/>
      <c r="V14" s="46"/>
      <c r="W14" s="47"/>
      <c r="X14" s="45"/>
      <c r="Y14" s="246">
        <v>1</v>
      </c>
      <c r="Z14" s="43">
        <v>1</v>
      </c>
      <c r="AA14" s="47"/>
      <c r="AB14" s="45"/>
      <c r="AC14" s="44"/>
      <c r="AD14" s="46"/>
      <c r="AE14" s="47"/>
      <c r="AF14" s="45"/>
      <c r="AG14" s="44"/>
      <c r="AH14" s="46"/>
      <c r="AI14" s="47"/>
      <c r="AJ14" s="45"/>
      <c r="AK14" s="47"/>
      <c r="AL14" s="45"/>
      <c r="AM14" s="47"/>
      <c r="AN14" s="45"/>
      <c r="AO14" s="456"/>
      <c r="AP14" s="458"/>
      <c r="AQ14" s="264"/>
      <c r="AR14" s="215"/>
    </row>
    <row r="15" spans="1:44" s="39" customFormat="1" ht="76.5" customHeight="1" thickBot="1">
      <c r="A15" s="361"/>
      <c r="B15" s="375" t="s">
        <v>140</v>
      </c>
      <c r="C15" s="397"/>
      <c r="D15" s="397"/>
      <c r="E15" s="397"/>
      <c r="F15" s="397"/>
      <c r="G15" s="397"/>
      <c r="H15" s="397"/>
      <c r="I15" s="397"/>
      <c r="J15" s="50" t="s">
        <v>141</v>
      </c>
      <c r="K15" s="50" t="s">
        <v>142</v>
      </c>
      <c r="L15" s="223" t="s">
        <v>136</v>
      </c>
      <c r="M15" s="51"/>
      <c r="N15" s="52"/>
      <c r="O15" s="53">
        <v>1</v>
      </c>
      <c r="P15" s="52"/>
      <c r="Q15" s="51"/>
      <c r="R15" s="54"/>
      <c r="S15" s="55"/>
      <c r="T15" s="45"/>
      <c r="U15" s="56"/>
      <c r="V15" s="54"/>
      <c r="W15" s="55"/>
      <c r="X15" s="52"/>
      <c r="Y15" s="246">
        <v>1</v>
      </c>
      <c r="Z15" s="43">
        <v>1</v>
      </c>
      <c r="AA15" s="55"/>
      <c r="AB15" s="52"/>
      <c r="AC15" s="51"/>
      <c r="AD15" s="54"/>
      <c r="AE15" s="55"/>
      <c r="AF15" s="52"/>
      <c r="AG15" s="51"/>
      <c r="AH15" s="54"/>
      <c r="AI15" s="55"/>
      <c r="AJ15" s="52"/>
      <c r="AK15" s="55"/>
      <c r="AL15" s="52"/>
      <c r="AM15" s="55"/>
      <c r="AN15" s="52"/>
      <c r="AO15" s="431"/>
      <c r="AP15" s="459"/>
      <c r="AQ15" s="263"/>
      <c r="AR15" s="211"/>
    </row>
    <row r="16" spans="1:44" s="39" customFormat="1" ht="70.5" customHeight="1" thickBot="1">
      <c r="A16" s="248"/>
      <c r="B16" s="405" t="s">
        <v>173</v>
      </c>
      <c r="C16" s="363"/>
      <c r="D16" s="363"/>
      <c r="E16" s="363"/>
      <c r="F16" s="363"/>
      <c r="G16" s="363"/>
      <c r="H16" s="363"/>
      <c r="I16" s="364"/>
      <c r="J16" s="84" t="s">
        <v>174</v>
      </c>
      <c r="K16" s="49" t="s">
        <v>170</v>
      </c>
      <c r="L16" s="224" t="s">
        <v>136</v>
      </c>
      <c r="M16" s="77"/>
      <c r="N16" s="87"/>
      <c r="O16" s="87"/>
      <c r="P16" s="87"/>
      <c r="Q16" s="88"/>
      <c r="R16" s="89"/>
      <c r="S16" s="77"/>
      <c r="T16" s="87"/>
      <c r="U16" s="85"/>
      <c r="V16" s="89"/>
      <c r="W16" s="77"/>
      <c r="X16" s="87"/>
      <c r="Y16" s="63">
        <v>1</v>
      </c>
      <c r="Z16" s="66"/>
      <c r="AA16" s="77"/>
      <c r="AB16" s="87"/>
      <c r="AC16" s="88"/>
      <c r="AD16" s="89"/>
      <c r="AE16" s="77"/>
      <c r="AF16" s="87"/>
      <c r="AG16" s="265">
        <v>1</v>
      </c>
      <c r="AH16" s="89"/>
      <c r="AI16" s="77"/>
      <c r="AJ16" s="87"/>
      <c r="AK16" s="90"/>
      <c r="AL16" s="87"/>
      <c r="AM16" s="94"/>
      <c r="AN16" s="87"/>
      <c r="AO16" s="72"/>
      <c r="AP16" s="172"/>
      <c r="AQ16" s="253"/>
      <c r="AR16" s="261"/>
    </row>
    <row r="17" spans="1:44" s="39" customFormat="1" ht="68.25" customHeight="1">
      <c r="A17" s="360"/>
      <c r="B17" s="249" t="s">
        <v>182</v>
      </c>
      <c r="C17" s="250"/>
      <c r="D17" s="250"/>
      <c r="E17" s="250"/>
      <c r="F17" s="250"/>
      <c r="G17" s="250"/>
      <c r="H17" s="250"/>
      <c r="I17" s="251"/>
      <c r="J17" s="98" t="s">
        <v>183</v>
      </c>
      <c r="K17" s="40" t="s">
        <v>178</v>
      </c>
      <c r="L17" s="221" t="s">
        <v>136</v>
      </c>
      <c r="M17" s="47"/>
      <c r="N17" s="45"/>
      <c r="O17" s="45"/>
      <c r="P17" s="45"/>
      <c r="Q17" s="44"/>
      <c r="R17" s="46"/>
      <c r="S17" s="47"/>
      <c r="T17" s="45"/>
      <c r="U17" s="48"/>
      <c r="V17" s="46"/>
      <c r="W17" s="47"/>
      <c r="X17" s="45"/>
      <c r="Y17" s="44"/>
      <c r="Z17" s="242"/>
      <c r="AA17" s="91"/>
      <c r="AB17" s="45"/>
      <c r="AC17" s="246">
        <v>1</v>
      </c>
      <c r="AD17" s="64">
        <v>1</v>
      </c>
      <c r="AE17" s="47"/>
      <c r="AF17" s="243"/>
      <c r="AG17" s="42">
        <v>1</v>
      </c>
      <c r="AH17" s="244"/>
      <c r="AI17" s="47"/>
      <c r="AJ17" s="45"/>
      <c r="AK17" s="47"/>
      <c r="AL17" s="45"/>
      <c r="AM17" s="47"/>
      <c r="AN17" s="45"/>
      <c r="AO17" s="400"/>
      <c r="AP17" s="392"/>
      <c r="AQ17" s="394"/>
      <c r="AR17" s="481"/>
    </row>
    <row r="18" spans="1:44" s="39" customFormat="1" ht="63">
      <c r="A18" s="360"/>
      <c r="B18" s="357" t="s">
        <v>190</v>
      </c>
      <c r="C18" s="357"/>
      <c r="D18" s="357"/>
      <c r="E18" s="357"/>
      <c r="F18" s="357"/>
      <c r="G18" s="357"/>
      <c r="H18" s="357"/>
      <c r="I18" s="358"/>
      <c r="J18" s="98" t="s">
        <v>183</v>
      </c>
      <c r="K18" s="40" t="s">
        <v>178</v>
      </c>
      <c r="L18" s="221" t="s">
        <v>136</v>
      </c>
      <c r="M18" s="99"/>
      <c r="N18" s="45"/>
      <c r="O18" s="45"/>
      <c r="P18" s="44"/>
      <c r="Q18" s="46"/>
      <c r="R18" s="47"/>
      <c r="S18" s="45"/>
      <c r="T18" s="45"/>
      <c r="U18" s="48"/>
      <c r="V18" s="101"/>
      <c r="W18" s="99"/>
      <c r="X18" s="100"/>
      <c r="Y18" s="102"/>
      <c r="Z18" s="101"/>
      <c r="AA18" s="245"/>
      <c r="AB18" s="242"/>
      <c r="AC18" s="246">
        <v>1</v>
      </c>
      <c r="AD18" s="64">
        <v>1</v>
      </c>
      <c r="AE18" s="99"/>
      <c r="AF18" s="100"/>
      <c r="AG18" s="42">
        <v>1</v>
      </c>
      <c r="AH18" s="66"/>
      <c r="AI18" s="99"/>
      <c r="AJ18" s="100"/>
      <c r="AK18" s="99"/>
      <c r="AL18" s="100"/>
      <c r="AM18" s="47"/>
      <c r="AN18" s="45"/>
      <c r="AO18" s="400"/>
      <c r="AP18" s="392"/>
      <c r="AQ18" s="394"/>
      <c r="AR18" s="481"/>
    </row>
    <row r="19" spans="1:44" s="39" customFormat="1" ht="409.6" thickBot="1">
      <c r="A19" s="360"/>
      <c r="B19" s="250" t="s">
        <v>191</v>
      </c>
      <c r="C19" s="250"/>
      <c r="D19" s="250"/>
      <c r="E19" s="250"/>
      <c r="F19" s="250"/>
      <c r="G19" s="250"/>
      <c r="H19" s="250"/>
      <c r="I19" s="251"/>
      <c r="J19" s="225" t="s">
        <v>192</v>
      </c>
      <c r="K19" s="49" t="s">
        <v>130</v>
      </c>
      <c r="L19" s="221" t="s">
        <v>136</v>
      </c>
      <c r="M19" s="99"/>
      <c r="N19" s="100"/>
      <c r="O19" s="47"/>
      <c r="P19" s="45"/>
      <c r="Q19" s="44"/>
      <c r="R19" s="46"/>
      <c r="S19" s="46"/>
      <c r="T19" s="45"/>
      <c r="U19" s="48"/>
      <c r="V19" s="101"/>
      <c r="W19" s="99"/>
      <c r="X19" s="100"/>
      <c r="Y19" s="102"/>
      <c r="Z19" s="101"/>
      <c r="AA19" s="42">
        <v>1</v>
      </c>
      <c r="AB19" s="242"/>
      <c r="AC19" s="246">
        <v>1</v>
      </c>
      <c r="AD19" s="64">
        <v>1</v>
      </c>
      <c r="AE19" s="99"/>
      <c r="AF19" s="100"/>
      <c r="AG19" s="102"/>
      <c r="AH19" s="101"/>
      <c r="AI19" s="99"/>
      <c r="AJ19" s="100"/>
      <c r="AK19" s="99"/>
      <c r="AL19" s="100"/>
      <c r="AM19" s="47"/>
      <c r="AN19" s="45"/>
      <c r="AO19" s="400"/>
      <c r="AP19" s="392"/>
      <c r="AQ19" s="394"/>
      <c r="AR19" s="481"/>
    </row>
    <row r="20" spans="1:44" s="39" customFormat="1" ht="42.75" customHeight="1" thickBot="1">
      <c r="A20" s="247" t="s">
        <v>242</v>
      </c>
      <c r="B20" s="375" t="s">
        <v>243</v>
      </c>
      <c r="C20" s="397"/>
      <c r="D20" s="397"/>
      <c r="E20" s="397"/>
      <c r="F20" s="397"/>
      <c r="G20" s="397"/>
      <c r="H20" s="397"/>
      <c r="I20" s="397"/>
      <c r="J20" s="98" t="s">
        <v>244</v>
      </c>
      <c r="K20" s="49" t="s">
        <v>245</v>
      </c>
      <c r="L20" s="222" t="s">
        <v>136</v>
      </c>
      <c r="M20" s="37"/>
      <c r="N20" s="81"/>
      <c r="O20" s="37"/>
      <c r="P20" s="81"/>
      <c r="Q20" s="81"/>
      <c r="R20" s="82"/>
      <c r="S20" s="82"/>
      <c r="T20" s="81"/>
      <c r="U20" s="63">
        <v>1</v>
      </c>
      <c r="V20" s="38"/>
      <c r="W20" s="37"/>
      <c r="X20" s="81"/>
      <c r="Y20" s="60"/>
      <c r="Z20" s="82"/>
      <c r="AA20" s="37"/>
      <c r="AB20" s="81"/>
      <c r="AC20" s="60"/>
      <c r="AD20" s="82"/>
      <c r="AE20" s="37"/>
      <c r="AF20" s="81"/>
      <c r="AG20" s="265">
        <v>1</v>
      </c>
      <c r="AH20" s="82"/>
      <c r="AI20" s="37"/>
      <c r="AJ20" s="81"/>
      <c r="AK20" s="83"/>
      <c r="AL20" s="81"/>
      <c r="AM20" s="83"/>
      <c r="AN20" s="81"/>
      <c r="AO20" s="35" t="e">
        <f>+M20+#REF!+O20+#REF!+Q20+#REF!+S20+#REF!+U20+#REF!+W20+#REF!+Y20+#REF!+AA20+#REF!+AC20+#REF!+AE20+#REF!+AG20+#REF!+AI20+#REF!+AK20+#REF!+AM20+#REF!</f>
        <v>#REF!</v>
      </c>
      <c r="AP20" s="36" t="e">
        <f>+N20+#REF!+P20+#REF!+R20+#REF!+T20+#REF!+V20+#REF!+X20+#REF!+Z20+#REF!+AB20+#REF!+AD20+#REF!+AF20+#REF!+AH20+#REF!+AJ20+#REF!+AL20+#REF!+AN20+#REF!</f>
        <v>#REF!</v>
      </c>
      <c r="AQ20" s="252" t="e">
        <f>+AP20/AO20</f>
        <v>#REF!</v>
      </c>
      <c r="AR20" s="260"/>
    </row>
    <row r="21" spans="1:44" s="39" customFormat="1" ht="69.75" customHeight="1" thickBot="1">
      <c r="A21" s="359" t="s">
        <v>256</v>
      </c>
      <c r="B21" s="465" t="s">
        <v>257</v>
      </c>
      <c r="C21" s="466"/>
      <c r="D21" s="466"/>
      <c r="E21" s="466"/>
      <c r="F21" s="466"/>
      <c r="G21" s="466"/>
      <c r="H21" s="466"/>
      <c r="I21" s="466"/>
      <c r="J21" s="134" t="s">
        <v>258</v>
      </c>
      <c r="K21" s="229" t="s">
        <v>259</v>
      </c>
      <c r="L21" s="220" t="s">
        <v>136</v>
      </c>
      <c r="M21" s="37"/>
      <c r="N21" s="81"/>
      <c r="O21" s="81"/>
      <c r="P21" s="81"/>
      <c r="Q21" s="60"/>
      <c r="R21" s="82"/>
      <c r="S21" s="81"/>
      <c r="T21" s="81"/>
      <c r="U21" s="62"/>
      <c r="V21" s="82"/>
      <c r="W21" s="37"/>
      <c r="X21" s="38"/>
      <c r="Y21" s="60"/>
      <c r="Z21" s="82"/>
      <c r="AA21" s="37"/>
      <c r="AB21" s="81"/>
      <c r="AC21" s="58">
        <v>1</v>
      </c>
      <c r="AD21" s="82"/>
      <c r="AE21" s="37"/>
      <c r="AF21" s="81"/>
      <c r="AG21" s="60"/>
      <c r="AH21" s="82"/>
      <c r="AI21" s="37"/>
      <c r="AJ21" s="81"/>
      <c r="AK21" s="266">
        <v>1</v>
      </c>
      <c r="AL21" s="81"/>
      <c r="AM21" s="83"/>
      <c r="AN21" s="81"/>
      <c r="AO21" s="389">
        <f>+M21+M22+O21+O22+Q21+Q22+S21+S22+U21+U22+W21+W22+Y21+Y22+AA21+AA22+AC21+AC22+AE21+AE22+AG21+AG22+AI21+AI22+AK21+AK22+AM21+AM22</f>
        <v>4</v>
      </c>
      <c r="AP21" s="391">
        <f>+N21+N22+P21+P22+R21+R22+T21+T22+V21+V22+X21+X22+Z21+Z22+AB21+AB22+AD21+AD22+AF21+AF22+AH21+AH22+AJ21+AJ22+AL21+AL22+AN21+AN22</f>
        <v>0</v>
      </c>
      <c r="AQ21" s="372">
        <f>+AP21/AO21</f>
        <v>0</v>
      </c>
      <c r="AR21" s="260"/>
    </row>
    <row r="22" spans="1:44" s="39" customFormat="1" ht="58.5" customHeight="1" thickBot="1">
      <c r="A22" s="361"/>
      <c r="B22" s="254" t="s">
        <v>260</v>
      </c>
      <c r="C22" s="84"/>
      <c r="D22" s="84"/>
      <c r="E22" s="84"/>
      <c r="F22" s="84"/>
      <c r="G22" s="84"/>
      <c r="H22" s="84"/>
      <c r="I22" s="84"/>
      <c r="J22" s="139" t="s">
        <v>261</v>
      </c>
      <c r="K22" s="84" t="s">
        <v>259</v>
      </c>
      <c r="L22" s="224" t="s">
        <v>136</v>
      </c>
      <c r="M22" s="77"/>
      <c r="N22" s="87"/>
      <c r="O22" s="87"/>
      <c r="P22" s="87"/>
      <c r="Q22" s="88"/>
      <c r="R22" s="89"/>
      <c r="S22" s="87"/>
      <c r="T22" s="87"/>
      <c r="U22" s="85"/>
      <c r="V22" s="89"/>
      <c r="W22" s="77"/>
      <c r="X22" s="87"/>
      <c r="Y22" s="65"/>
      <c r="Z22" s="38"/>
      <c r="AA22" s="77"/>
      <c r="AB22" s="87"/>
      <c r="AC22" s="88"/>
      <c r="AD22" s="89"/>
      <c r="AE22" s="77"/>
      <c r="AF22" s="87"/>
      <c r="AG22" s="141">
        <v>1</v>
      </c>
      <c r="AH22" s="89"/>
      <c r="AI22" s="77"/>
      <c r="AJ22" s="87"/>
      <c r="AK22" s="266">
        <v>1</v>
      </c>
      <c r="AL22" s="87"/>
      <c r="AM22" s="90"/>
      <c r="AN22" s="87"/>
      <c r="AO22" s="390"/>
      <c r="AP22" s="393"/>
      <c r="AQ22" s="373"/>
      <c r="AR22" s="261"/>
    </row>
    <row r="23" spans="1:44" s="39" customFormat="1" ht="99.6" customHeight="1" thickBot="1">
      <c r="A23" s="359" t="s">
        <v>267</v>
      </c>
      <c r="B23" s="477" t="s">
        <v>268</v>
      </c>
      <c r="C23" s="478"/>
      <c r="D23" s="478"/>
      <c r="E23" s="478"/>
      <c r="F23" s="478"/>
      <c r="G23" s="478"/>
      <c r="H23" s="478"/>
      <c r="I23" s="479"/>
      <c r="J23" s="237" t="s">
        <v>269</v>
      </c>
      <c r="K23" s="238" t="s">
        <v>130</v>
      </c>
      <c r="L23" s="239" t="s">
        <v>131</v>
      </c>
      <c r="M23" s="37"/>
      <c r="N23" s="81"/>
      <c r="O23" s="37"/>
      <c r="P23" s="81"/>
      <c r="Q23" s="81"/>
      <c r="R23" s="81"/>
      <c r="S23" s="47"/>
      <c r="T23" s="38"/>
      <c r="U23" s="37"/>
      <c r="V23" s="81"/>
      <c r="W23" s="37"/>
      <c r="X23" s="81"/>
      <c r="Y23" s="42">
        <v>1</v>
      </c>
      <c r="Z23" s="59">
        <v>1</v>
      </c>
      <c r="AA23" s="37"/>
      <c r="AB23" s="81"/>
      <c r="AC23" s="246">
        <v>1</v>
      </c>
      <c r="AD23" s="81"/>
      <c r="AE23" s="37"/>
      <c r="AF23" s="81"/>
      <c r="AG23" s="37"/>
      <c r="AH23" s="81"/>
      <c r="AI23" s="37"/>
      <c r="AJ23" s="81"/>
      <c r="AK23" s="37"/>
      <c r="AL23" s="81"/>
      <c r="AM23" s="37"/>
      <c r="AN23" s="81"/>
      <c r="AO23" s="376" t="e">
        <f>+M23+#REF!+M24+#REF!+#REF!+#REF!+#REF!+#REF!+#REF!+O23+#REF!+O24+#REF!+#REF!+#REF!+#REF!+#REF!+#REF!+Q23+#REF!+Q24+#REF!+#REF!+#REF!+#REF!+#REF!+#REF!+S23+#REF!+S24+#REF!+#REF!+#REF!+#REF!+#REF!+#REF!+U23+#REF!+U24+#REF!+#REF!+#REF!+#REF!+#REF!+#REF!+W23+#REF!+W24+#REF!+#REF!+#REF!+#REF!+#REF!+#REF!+Y23+#REF!+Y24+#REF!+#REF!+#REF!+#REF!+#REF!+#REF!+AA23+#REF!+AA24+#REF!+#REF!+#REF!+#REF!+#REF!+#REF!+AC23+#REF!+AC24+#REF!+#REF!+#REF!+#REF!+#REF!+#REF!+AE23+#REF!+AE24+#REF!+#REF!+#REF!+#REF!+#REF!+#REF!+AG23+#REF!+AG24+#REF!+#REF!+#REF!+#REF!+#REF!+#REF!+AI23+#REF!+AI24+#REF!+#REF!+#REF!+#REF!+#REF!+#REF!+AK23+#REF!+AK24+#REF!+#REF!+#REF!+#REF!+#REF!+#REF!+AM23+#REF!+AM24+#REF!+#REF!+#REF!+#REF!+#REF!+#REF!</f>
        <v>#REF!</v>
      </c>
      <c r="AP23" s="379" t="e">
        <f>+N23+#REF!+N24+#REF!+#REF!+#REF!+#REF!+#REF!+#REF!+P23+#REF!+P24+#REF!+#REF!+#REF!+#REF!+#REF!+#REF!+R23+#REF!+R24+#REF!+#REF!+#REF!+#REF!+#REF!+#REF!+T23+#REF!+T24+#REF!+#REF!+#REF!+#REF!+#REF!+#REF!+V23+#REF!+V24+#REF!+#REF!+#REF!+#REF!+#REF!+#REF!+X23+#REF!+X24+#REF!+#REF!+#REF!+#REF!+#REF!+#REF!+Z23+#REF!+Z24+#REF!+#REF!+#REF!+#REF!+#REF!+#REF!+AB23+#REF!+AB24+#REF!+#REF!+#REF!+#REF!+#REF!+#REF!+AD23+#REF!+AD24+#REF!+#REF!+#REF!+#REF!+#REF!+#REF!+AF23+#REF!+AF24+#REF!+#REF!+#REF!+#REF!+#REF!+#REF!+AH23+#REF!+AH24+#REF!+#REF!+#REF!+#REF!+#REF!+#REF!+AJ23+#REF!+AJ24+#REF!+#REF!+#REF!+#REF!+#REF!+#REF!+AL23+#REF!+AL24+#REF!+#REF!+#REF!+#REF!+#REF!+#REF!+AN23+#REF!+AN24+#REF!+#REF!+#REF!+#REF!+#REF!+#REF!</f>
        <v>#REF!</v>
      </c>
      <c r="AQ23" s="382" t="e">
        <f>+AP23/AO23</f>
        <v>#REF!</v>
      </c>
      <c r="AR23" s="411"/>
    </row>
    <row r="24" spans="1:44" s="39" customFormat="1" ht="81.75" customHeight="1" thickBot="1">
      <c r="A24" s="360"/>
      <c r="B24" s="356" t="s">
        <v>272</v>
      </c>
      <c r="C24" s="374"/>
      <c r="D24" s="374"/>
      <c r="E24" s="374"/>
      <c r="F24" s="374"/>
      <c r="G24" s="374"/>
      <c r="H24" s="374"/>
      <c r="I24" s="375"/>
      <c r="J24" s="124" t="s">
        <v>273</v>
      </c>
      <c r="K24" s="49" t="s">
        <v>130</v>
      </c>
      <c r="L24" s="222" t="s">
        <v>136</v>
      </c>
      <c r="M24" s="47"/>
      <c r="N24" s="92"/>
      <c r="O24" s="47"/>
      <c r="P24" s="92"/>
      <c r="Q24" s="47"/>
      <c r="R24" s="92"/>
      <c r="S24" s="47"/>
      <c r="T24" s="92"/>
      <c r="U24" s="47"/>
      <c r="V24" s="38"/>
      <c r="W24" s="47"/>
      <c r="X24" s="92"/>
      <c r="Y24" s="47"/>
      <c r="Z24" s="92"/>
      <c r="AA24" s="47"/>
      <c r="AB24" s="92"/>
      <c r="AC24" s="42">
        <v>1</v>
      </c>
      <c r="AD24" s="47"/>
      <c r="AE24" s="47"/>
      <c r="AF24" s="92"/>
      <c r="AG24" s="47"/>
      <c r="AH24" s="92"/>
      <c r="AI24" s="246">
        <v>1</v>
      </c>
      <c r="AJ24" s="92"/>
      <c r="AK24" s="47"/>
      <c r="AL24" s="92"/>
      <c r="AM24" s="47"/>
      <c r="AN24" s="92"/>
      <c r="AO24" s="377"/>
      <c r="AP24" s="380"/>
      <c r="AQ24" s="383"/>
      <c r="AR24" s="419"/>
    </row>
    <row r="25" spans="1:44" s="39" customFormat="1" ht="75" customHeight="1" thickBot="1">
      <c r="A25" s="360"/>
      <c r="B25" s="262" t="s">
        <v>317</v>
      </c>
      <c r="C25" s="250"/>
      <c r="D25" s="250"/>
      <c r="E25" s="250"/>
      <c r="F25" s="250"/>
      <c r="G25" s="250"/>
      <c r="H25" s="250"/>
      <c r="I25" s="251"/>
      <c r="J25" s="41" t="s">
        <v>318</v>
      </c>
      <c r="K25" s="49" t="s">
        <v>316</v>
      </c>
      <c r="L25" s="222" t="s">
        <v>136</v>
      </c>
      <c r="M25" s="68"/>
      <c r="N25" s="114"/>
      <c r="O25" s="68"/>
      <c r="P25" s="114"/>
      <c r="Q25" s="65"/>
      <c r="R25" s="115"/>
      <c r="S25" s="114"/>
      <c r="T25" s="114"/>
      <c r="U25" s="65"/>
      <c r="V25" s="115"/>
      <c r="W25" s="68"/>
      <c r="X25" s="114"/>
      <c r="Y25" s="63">
        <v>1</v>
      </c>
      <c r="Z25" s="81"/>
      <c r="AA25" s="68"/>
      <c r="AB25" s="114"/>
      <c r="AC25" s="65"/>
      <c r="AD25" s="115"/>
      <c r="AE25" s="265">
        <v>1</v>
      </c>
      <c r="AF25" s="114"/>
      <c r="AG25" s="65"/>
      <c r="AH25" s="115"/>
      <c r="AI25" s="68"/>
      <c r="AJ25" s="114"/>
      <c r="AK25" s="115"/>
      <c r="AL25" s="114"/>
      <c r="AM25" s="68"/>
      <c r="AN25" s="114"/>
      <c r="AO25" s="476"/>
      <c r="AP25" s="392"/>
      <c r="AQ25" s="394"/>
      <c r="AR25" s="419"/>
    </row>
    <row r="26" spans="1:44" s="39" customFormat="1" ht="42.75" customHeight="1" thickBot="1">
      <c r="A26" s="360"/>
      <c r="B26" s="362" t="s">
        <v>321</v>
      </c>
      <c r="C26" s="363"/>
      <c r="D26" s="363"/>
      <c r="E26" s="363"/>
      <c r="F26" s="363"/>
      <c r="G26" s="363"/>
      <c r="H26" s="363"/>
      <c r="I26" s="364"/>
      <c r="J26" s="104" t="s">
        <v>322</v>
      </c>
      <c r="K26" s="49" t="s">
        <v>316</v>
      </c>
      <c r="L26" s="224" t="s">
        <v>136</v>
      </c>
      <c r="M26" s="77"/>
      <c r="N26" s="87"/>
      <c r="O26" s="77"/>
      <c r="P26" s="87"/>
      <c r="Q26" s="88"/>
      <c r="R26" s="89"/>
      <c r="S26" s="77"/>
      <c r="T26" s="87"/>
      <c r="U26" s="87"/>
      <c r="V26" s="93"/>
      <c r="W26" s="75"/>
      <c r="X26" s="81"/>
      <c r="Y26" s="44"/>
      <c r="Z26" s="93"/>
      <c r="AA26" s="47"/>
      <c r="AB26" s="92"/>
      <c r="AC26" s="72">
        <v>1</v>
      </c>
      <c r="AD26" s="93"/>
      <c r="AE26" s="265">
        <v>1</v>
      </c>
      <c r="AF26" s="92"/>
      <c r="AG26" s="44"/>
      <c r="AH26" s="93"/>
      <c r="AI26" s="47"/>
      <c r="AJ26" s="92"/>
      <c r="AK26" s="115"/>
      <c r="AL26" s="92"/>
      <c r="AM26" s="47"/>
      <c r="AN26" s="92"/>
      <c r="AO26" s="476"/>
      <c r="AP26" s="392"/>
      <c r="AQ26" s="394"/>
      <c r="AR26" s="419"/>
    </row>
    <row r="27" spans="1:44" s="39" customFormat="1" ht="42.75" customHeight="1" thickBot="1">
      <c r="A27" s="361"/>
      <c r="B27" s="472" t="s">
        <v>323</v>
      </c>
      <c r="C27" s="363"/>
      <c r="D27" s="363"/>
      <c r="E27" s="363"/>
      <c r="F27" s="363"/>
      <c r="G27" s="363"/>
      <c r="H27" s="363"/>
      <c r="I27" s="364"/>
      <c r="J27" s="104" t="s">
        <v>324</v>
      </c>
      <c r="K27" s="49" t="s">
        <v>325</v>
      </c>
      <c r="L27" s="224" t="s">
        <v>136</v>
      </c>
      <c r="M27" s="77"/>
      <c r="N27" s="87"/>
      <c r="O27" s="77"/>
      <c r="P27" s="87"/>
      <c r="Q27" s="88"/>
      <c r="R27" s="89"/>
      <c r="S27" s="77"/>
      <c r="T27" s="87"/>
      <c r="U27" s="63">
        <v>1</v>
      </c>
      <c r="V27" s="38"/>
      <c r="W27" s="77"/>
      <c r="X27" s="87"/>
      <c r="Y27" s="88"/>
      <c r="Z27" s="89"/>
      <c r="AA27" s="77"/>
      <c r="AB27" s="87"/>
      <c r="AC27" s="88"/>
      <c r="AD27" s="89"/>
      <c r="AE27" s="77"/>
      <c r="AF27" s="87"/>
      <c r="AG27" s="265">
        <v>1</v>
      </c>
      <c r="AH27" s="89"/>
      <c r="AI27" s="77"/>
      <c r="AJ27" s="87"/>
      <c r="AK27" s="120"/>
      <c r="AL27" s="87"/>
      <c r="AM27" s="77"/>
      <c r="AN27" s="87"/>
      <c r="AO27" s="483"/>
      <c r="AP27" s="393"/>
      <c r="AQ27" s="373"/>
      <c r="AR27" s="412"/>
    </row>
    <row r="28" spans="1:44" s="39" customFormat="1" ht="34.5" customHeight="1" thickBot="1">
      <c r="A28" s="359" t="s">
        <v>339</v>
      </c>
      <c r="B28" s="368" t="s">
        <v>340</v>
      </c>
      <c r="C28" s="369"/>
      <c r="D28" s="369"/>
      <c r="E28" s="369"/>
      <c r="F28" s="369"/>
      <c r="G28" s="369"/>
      <c r="H28" s="369"/>
      <c r="I28" s="370"/>
      <c r="J28" s="57" t="s">
        <v>341</v>
      </c>
      <c r="K28" s="31" t="s">
        <v>130</v>
      </c>
      <c r="L28" s="220" t="s">
        <v>136</v>
      </c>
      <c r="M28" s="77"/>
      <c r="N28" s="87"/>
      <c r="O28" s="37"/>
      <c r="P28" s="81"/>
      <c r="Q28" s="60"/>
      <c r="R28" s="82"/>
      <c r="S28" s="63">
        <v>1</v>
      </c>
      <c r="T28" s="81"/>
      <c r="U28" s="60"/>
      <c r="V28" s="82"/>
      <c r="W28" s="37"/>
      <c r="X28" s="81"/>
      <c r="Y28" s="60"/>
      <c r="Z28" s="82"/>
      <c r="AA28" s="37"/>
      <c r="AB28" s="81"/>
      <c r="AC28" s="60"/>
      <c r="AD28" s="82"/>
      <c r="AE28" s="37"/>
      <c r="AF28" s="81"/>
      <c r="AG28" s="60"/>
      <c r="AH28" s="82"/>
      <c r="AI28" s="265">
        <v>1</v>
      </c>
      <c r="AJ28" s="81"/>
      <c r="AK28" s="82"/>
      <c r="AL28" s="81"/>
      <c r="AM28" s="37"/>
      <c r="AN28" s="81"/>
      <c r="AO28" s="389" t="e">
        <f>+M28+M29+#REF!+O28+O29+#REF!+Q28+Q29+#REF!+S28+S29+#REF!+U28+U29+#REF!+W28+W29+#REF!+Y28+Y29+#REF!+AA28+AA29+#REF!+AC28+AC29+#REF!+AE28+AE29+#REF!+AG28+AG29+#REF!+AI28+AI29+#REF!+AK28+AK29+#REF!+AM28+AM29+#REF!</f>
        <v>#REF!</v>
      </c>
      <c r="AP28" s="391" t="e">
        <f>+N28+N29+#REF!+P28+P29+#REF!+R28+R29+#REF!+T28+T29+#REF!+V28+V29+#REF!+X28+X29+#REF!+Z28+Z29+#REF!+AB28+AB29+#REF!+AD28+AD29+#REF!+AF28+AF29+#REF!+AH28+AH29+#REF!+AJ28+AJ29+#REF!+AL28+AL29+#REF!+AN28+AN29+#REF!</f>
        <v>#REF!</v>
      </c>
      <c r="AQ28" s="372" t="e">
        <f>+AP28/AO28</f>
        <v>#REF!</v>
      </c>
      <c r="AR28" s="411"/>
    </row>
    <row r="29" spans="1:44" s="39" customFormat="1" ht="34.5" customHeight="1" thickBot="1">
      <c r="A29" s="360"/>
      <c r="B29" s="356" t="s">
        <v>342</v>
      </c>
      <c r="C29" s="357"/>
      <c r="D29" s="357"/>
      <c r="E29" s="357"/>
      <c r="F29" s="357"/>
      <c r="G29" s="357"/>
      <c r="H29" s="357"/>
      <c r="I29" s="358"/>
      <c r="J29" s="98" t="s">
        <v>343</v>
      </c>
      <c r="K29" s="49" t="s">
        <v>130</v>
      </c>
      <c r="L29" s="222" t="s">
        <v>136</v>
      </c>
      <c r="M29" s="47"/>
      <c r="N29" s="92"/>
      <c r="O29" s="92"/>
      <c r="P29" s="92"/>
      <c r="Q29" s="92"/>
      <c r="R29" s="92"/>
      <c r="S29" s="47"/>
      <c r="T29" s="92"/>
      <c r="U29" s="63">
        <v>1</v>
      </c>
      <c r="V29" s="93"/>
      <c r="W29" s="47"/>
      <c r="X29" s="92"/>
      <c r="Y29" s="44"/>
      <c r="Z29" s="93"/>
      <c r="AA29" s="47"/>
      <c r="AB29" s="92"/>
      <c r="AC29" s="44"/>
      <c r="AD29" s="93"/>
      <c r="AE29" s="47"/>
      <c r="AF29" s="92"/>
      <c r="AG29" s="44"/>
      <c r="AH29" s="93"/>
      <c r="AI29" s="265">
        <v>1</v>
      </c>
      <c r="AJ29" s="92"/>
      <c r="AK29" s="115"/>
      <c r="AL29" s="92"/>
      <c r="AM29" s="47"/>
      <c r="AN29" s="92"/>
      <c r="AO29" s="400"/>
      <c r="AP29" s="392"/>
      <c r="AQ29" s="394"/>
      <c r="AR29" s="419"/>
    </row>
    <row r="30" spans="1:44" s="39" customFormat="1" ht="141.75" customHeight="1" thickBot="1">
      <c r="A30" s="259" t="s">
        <v>383</v>
      </c>
      <c r="B30" s="368" t="s">
        <v>384</v>
      </c>
      <c r="C30" s="369"/>
      <c r="D30" s="369"/>
      <c r="E30" s="369"/>
      <c r="F30" s="369"/>
      <c r="G30" s="369"/>
      <c r="H30" s="369"/>
      <c r="I30" s="370"/>
      <c r="J30" s="163" t="s">
        <v>385</v>
      </c>
      <c r="K30" s="31" t="s">
        <v>130</v>
      </c>
      <c r="L30" s="220" t="s">
        <v>136</v>
      </c>
      <c r="M30" s="80"/>
      <c r="N30" s="137"/>
      <c r="O30" s="80"/>
      <c r="P30" s="137"/>
      <c r="Q30" s="65"/>
      <c r="R30" s="80"/>
      <c r="S30" s="80"/>
      <c r="T30" s="137"/>
      <c r="U30" s="135"/>
      <c r="V30" s="136"/>
      <c r="W30" s="80"/>
      <c r="X30" s="137"/>
      <c r="Y30" s="135"/>
      <c r="Z30" s="136"/>
      <c r="AA30" s="141">
        <v>1</v>
      </c>
      <c r="AB30" s="137"/>
      <c r="AC30" s="135"/>
      <c r="AD30" s="136"/>
      <c r="AE30" s="268">
        <v>1</v>
      </c>
      <c r="AF30" s="137"/>
      <c r="AG30" s="135"/>
      <c r="AH30" s="136"/>
      <c r="AI30" s="80"/>
      <c r="AJ30" s="137"/>
      <c r="AK30" s="149"/>
      <c r="AL30" s="137"/>
      <c r="AM30" s="80"/>
      <c r="AN30" s="137"/>
      <c r="AO30" s="256" t="e">
        <f>+O30+#REF!+#REF!+Q30+#REF!+#REF!+S30+#REF!+#REF!+U30+#REF!+#REF!+W30+#REF!+#REF!+Y30+#REF!+#REF!+AA30+#REF!+#REF!+AC30+#REF!+#REF!+AE30+#REF!+#REF!+AG30+#REF!+#REF!+AI30+#REF!+#REF!+AK30+#REF!+#REF!+AM30+#REF!+#REF!</f>
        <v>#REF!</v>
      </c>
      <c r="AP30" s="257" t="e">
        <f>+P30+#REF!+#REF!+R30+#REF!+#REF!+T30+#REF!+#REF!+V30+#REF!+#REF!+X30+#REF!+#REF!+Z30+#REF!+#REF!+AB30+#REF!+#REF!+AD30+#REF!+#REF!+AF30+#REF!+#REF!+AH30+#REF!+#REF!+AJ30+#REF!+#REF!+AL30+#REF!+#REF!+AN30+#REF!+#REF!</f>
        <v>#REF!</v>
      </c>
      <c r="AQ30" s="258" t="e">
        <f>+AP30/AO30</f>
        <v>#REF!</v>
      </c>
      <c r="AR30" s="255"/>
    </row>
    <row r="31" spans="1:44" s="39" customFormat="1" ht="37.5" customHeight="1" thickBot="1">
      <c r="A31" s="490" t="s">
        <v>402</v>
      </c>
      <c r="B31" s="356" t="s">
        <v>403</v>
      </c>
      <c r="C31" s="374"/>
      <c r="D31" s="374"/>
      <c r="E31" s="374"/>
      <c r="F31" s="374"/>
      <c r="G31" s="374"/>
      <c r="H31" s="374"/>
      <c r="I31" s="567"/>
      <c r="J31" s="208" t="s">
        <v>404</v>
      </c>
      <c r="K31" s="31" t="s">
        <v>130</v>
      </c>
      <c r="L31" s="220" t="s">
        <v>136</v>
      </c>
      <c r="M31" s="86"/>
      <c r="N31" s="151"/>
      <c r="O31" s="86"/>
      <c r="P31" s="151"/>
      <c r="Q31" s="79"/>
      <c r="R31" s="152"/>
      <c r="S31" s="86"/>
      <c r="T31" s="151"/>
      <c r="U31" s="201"/>
      <c r="V31" s="152"/>
      <c r="W31" s="86"/>
      <c r="X31" s="151"/>
      <c r="Y31" s="79"/>
      <c r="Z31" s="152"/>
      <c r="AA31" s="86"/>
      <c r="AB31" s="151"/>
      <c r="AC31" s="79"/>
      <c r="AD31" s="152"/>
      <c r="AE31" s="86"/>
      <c r="AF31" s="151"/>
      <c r="AG31" s="79"/>
      <c r="AH31" s="152"/>
      <c r="AI31" s="86"/>
      <c r="AJ31" s="151"/>
      <c r="AK31" s="141">
        <v>1</v>
      </c>
      <c r="AL31" s="81"/>
      <c r="AM31" s="268">
        <v>1</v>
      </c>
      <c r="AN31" s="151"/>
      <c r="AO31" s="504">
        <f>+AK31+AK32+AK33</f>
        <v>3</v>
      </c>
      <c r="AP31" s="496">
        <f>+AL31+AL32+AL33</f>
        <v>0</v>
      </c>
      <c r="AQ31" s="498">
        <f>+AP31/AO31</f>
        <v>0</v>
      </c>
      <c r="AR31" s="491"/>
    </row>
    <row r="32" spans="1:44" s="39" customFormat="1" ht="37.5" customHeight="1" thickBot="1">
      <c r="A32" s="490"/>
      <c r="B32" s="356" t="s">
        <v>405</v>
      </c>
      <c r="C32" s="374"/>
      <c r="D32" s="374"/>
      <c r="E32" s="374"/>
      <c r="F32" s="374"/>
      <c r="G32" s="374"/>
      <c r="H32" s="374"/>
      <c r="I32" s="567"/>
      <c r="J32" s="209" t="s">
        <v>406</v>
      </c>
      <c r="K32" s="49" t="s">
        <v>130</v>
      </c>
      <c r="L32" s="222" t="s">
        <v>136</v>
      </c>
      <c r="M32" s="91"/>
      <c r="N32" s="155"/>
      <c r="O32" s="91"/>
      <c r="P32" s="155"/>
      <c r="Q32" s="156"/>
      <c r="R32" s="157"/>
      <c r="S32" s="91"/>
      <c r="T32" s="155"/>
      <c r="U32" s="169"/>
      <c r="V32" s="157"/>
      <c r="W32" s="91"/>
      <c r="X32" s="155"/>
      <c r="Y32" s="156"/>
      <c r="Z32" s="157"/>
      <c r="AA32" s="91"/>
      <c r="AB32" s="155"/>
      <c r="AC32" s="156"/>
      <c r="AD32" s="157"/>
      <c r="AE32" s="91"/>
      <c r="AF32" s="155"/>
      <c r="AG32" s="156"/>
      <c r="AH32" s="157"/>
      <c r="AI32" s="91"/>
      <c r="AJ32" s="155"/>
      <c r="AK32" s="141">
        <v>1</v>
      </c>
      <c r="AL32" s="81"/>
      <c r="AM32" s="268">
        <v>1</v>
      </c>
      <c r="AN32" s="155"/>
      <c r="AO32" s="504"/>
      <c r="AP32" s="496"/>
      <c r="AQ32" s="498"/>
      <c r="AR32" s="492"/>
    </row>
    <row r="33" spans="1:44" s="39" customFormat="1" ht="37.5" customHeight="1" thickBot="1">
      <c r="A33" s="489"/>
      <c r="B33" s="362" t="s">
        <v>407</v>
      </c>
      <c r="C33" s="405"/>
      <c r="D33" s="405"/>
      <c r="E33" s="405"/>
      <c r="F33" s="405"/>
      <c r="G33" s="405"/>
      <c r="H33" s="405"/>
      <c r="I33" s="571"/>
      <c r="J33" s="210" t="s">
        <v>408</v>
      </c>
      <c r="K33" s="84" t="s">
        <v>130</v>
      </c>
      <c r="L33" s="224" t="s">
        <v>136</v>
      </c>
      <c r="M33" s="165"/>
      <c r="N33" s="162"/>
      <c r="O33" s="165"/>
      <c r="P33" s="162"/>
      <c r="Q33" s="167"/>
      <c r="R33" s="168"/>
      <c r="S33" s="165"/>
      <c r="T33" s="162"/>
      <c r="U33" s="171"/>
      <c r="V33" s="168"/>
      <c r="W33" s="165"/>
      <c r="X33" s="162"/>
      <c r="Y33" s="167"/>
      <c r="Z33" s="168"/>
      <c r="AA33" s="165"/>
      <c r="AB33" s="162"/>
      <c r="AC33" s="167"/>
      <c r="AD33" s="168"/>
      <c r="AE33" s="165"/>
      <c r="AF33" s="162"/>
      <c r="AG33" s="167"/>
      <c r="AH33" s="168"/>
      <c r="AI33" s="165"/>
      <c r="AJ33" s="162"/>
      <c r="AK33" s="141">
        <v>1</v>
      </c>
      <c r="AL33" s="81"/>
      <c r="AM33" s="268">
        <v>1</v>
      </c>
      <c r="AN33" s="162"/>
      <c r="AO33" s="570"/>
      <c r="AP33" s="569"/>
      <c r="AQ33" s="568"/>
      <c r="AR33" s="499"/>
    </row>
    <row r="34" spans="1:44" s="39" customFormat="1" ht="21.95" customHeight="1" thickBot="1">
      <c r="A34" s="351" t="s">
        <v>409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3"/>
      <c r="M34" s="354">
        <f>+M10</f>
        <v>43800</v>
      </c>
      <c r="N34" s="355"/>
      <c r="O34" s="512">
        <f>+O10</f>
        <v>43831</v>
      </c>
      <c r="P34" s="513"/>
      <c r="Q34" s="354">
        <f>+Q10</f>
        <v>43862</v>
      </c>
      <c r="R34" s="355"/>
      <c r="S34" s="512">
        <f>+S10</f>
        <v>43891</v>
      </c>
      <c r="T34" s="513"/>
      <c r="U34" s="354">
        <f>+U10</f>
        <v>43922</v>
      </c>
      <c r="V34" s="355"/>
      <c r="W34" s="512">
        <f>+W10</f>
        <v>43952</v>
      </c>
      <c r="X34" s="513"/>
      <c r="Y34" s="354">
        <f>+Y10</f>
        <v>43983</v>
      </c>
      <c r="Z34" s="355"/>
      <c r="AA34" s="512">
        <f>+AA10</f>
        <v>44013</v>
      </c>
      <c r="AB34" s="513"/>
      <c r="AC34" s="354">
        <f>+AC10</f>
        <v>44044</v>
      </c>
      <c r="AD34" s="355"/>
      <c r="AE34" s="512">
        <f>+AE10</f>
        <v>44075</v>
      </c>
      <c r="AF34" s="513"/>
      <c r="AG34" s="354">
        <f>+AG10</f>
        <v>44105</v>
      </c>
      <c r="AH34" s="355"/>
      <c r="AI34" s="512">
        <f>+AI10</f>
        <v>44136</v>
      </c>
      <c r="AJ34" s="513"/>
      <c r="AK34" s="354">
        <f>+AK10</f>
        <v>44166</v>
      </c>
      <c r="AL34" s="355"/>
      <c r="AM34" s="514">
        <f>+AM10</f>
        <v>44197</v>
      </c>
      <c r="AN34" s="512"/>
      <c r="AO34" s="234" t="e">
        <f>SUM(AO13:AO33)</f>
        <v>#REF!</v>
      </c>
      <c r="AP34" s="234" t="e">
        <f>SUM(AP13:AP33)</f>
        <v>#REF!</v>
      </c>
      <c r="AQ34" s="234" t="e">
        <f>+AP34/AO34</f>
        <v>#REF!</v>
      </c>
      <c r="AR34" s="178"/>
    </row>
    <row r="35" spans="1:44" s="39" customFormat="1" ht="21.95" customHeight="1" thickBot="1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4"/>
      <c r="M35" s="72" t="s">
        <v>123</v>
      </c>
      <c r="N35" s="172" t="s">
        <v>124</v>
      </c>
      <c r="O35" s="72" t="s">
        <v>123</v>
      </c>
      <c r="P35" s="172" t="s">
        <v>124</v>
      </c>
      <c r="Q35" s="72" t="s">
        <v>123</v>
      </c>
      <c r="R35" s="172" t="s">
        <v>124</v>
      </c>
      <c r="S35" s="72" t="s">
        <v>123</v>
      </c>
      <c r="T35" s="172" t="s">
        <v>124</v>
      </c>
      <c r="U35" s="72" t="s">
        <v>123</v>
      </c>
      <c r="V35" s="172" t="s">
        <v>124</v>
      </c>
      <c r="W35" s="72" t="s">
        <v>123</v>
      </c>
      <c r="X35" s="172" t="s">
        <v>124</v>
      </c>
      <c r="Y35" s="72" t="s">
        <v>123</v>
      </c>
      <c r="Z35" s="172" t="s">
        <v>124</v>
      </c>
      <c r="AA35" s="72" t="s">
        <v>123</v>
      </c>
      <c r="AB35" s="172" t="s">
        <v>124</v>
      </c>
      <c r="AC35" s="72" t="s">
        <v>123</v>
      </c>
      <c r="AD35" s="172" t="s">
        <v>124</v>
      </c>
      <c r="AE35" s="72" t="s">
        <v>123</v>
      </c>
      <c r="AF35" s="172" t="s">
        <v>124</v>
      </c>
      <c r="AG35" s="72" t="s">
        <v>123</v>
      </c>
      <c r="AH35" s="172" t="s">
        <v>124</v>
      </c>
      <c r="AI35" s="72" t="s">
        <v>123</v>
      </c>
      <c r="AJ35" s="172" t="s">
        <v>124</v>
      </c>
      <c r="AK35" s="72" t="s">
        <v>123</v>
      </c>
      <c r="AL35" s="172" t="s">
        <v>124</v>
      </c>
      <c r="AM35" s="130" t="s">
        <v>123</v>
      </c>
      <c r="AN35" s="232" t="s">
        <v>124</v>
      </c>
      <c r="AO35" s="234"/>
      <c r="AP35" s="234"/>
      <c r="AQ35" s="235" t="e">
        <f>AQ34*100</f>
        <v>#REF!</v>
      </c>
      <c r="AR35" s="178"/>
    </row>
    <row r="36" spans="1:44" s="39" customFormat="1" ht="21.95" customHeight="1" thickBot="1">
      <c r="A36" s="345" t="s">
        <v>410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7"/>
      <c r="M36" s="128">
        <f t="shared" ref="M36:AN36" si="0">SUM(M13:M33)</f>
        <v>0</v>
      </c>
      <c r="N36" s="173">
        <f t="shared" si="0"/>
        <v>0</v>
      </c>
      <c r="O36" s="128">
        <f t="shared" si="0"/>
        <v>3</v>
      </c>
      <c r="P36" s="173">
        <f t="shared" si="0"/>
        <v>0</v>
      </c>
      <c r="Q36" s="128">
        <f t="shared" si="0"/>
        <v>0</v>
      </c>
      <c r="R36" s="173">
        <f t="shared" si="0"/>
        <v>0</v>
      </c>
      <c r="S36" s="128">
        <f t="shared" si="0"/>
        <v>1</v>
      </c>
      <c r="T36" s="173">
        <f t="shared" si="0"/>
        <v>0</v>
      </c>
      <c r="U36" s="128">
        <f t="shared" si="0"/>
        <v>3</v>
      </c>
      <c r="V36" s="173">
        <f t="shared" si="0"/>
        <v>0</v>
      </c>
      <c r="W36" s="128">
        <f t="shared" si="0"/>
        <v>0</v>
      </c>
      <c r="X36" s="173">
        <f t="shared" si="0"/>
        <v>0</v>
      </c>
      <c r="Y36" s="128">
        <f t="shared" si="0"/>
        <v>6</v>
      </c>
      <c r="Z36" s="173">
        <f t="shared" si="0"/>
        <v>4</v>
      </c>
      <c r="AA36" s="128">
        <f t="shared" si="0"/>
        <v>2</v>
      </c>
      <c r="AB36" s="173">
        <f t="shared" si="0"/>
        <v>0</v>
      </c>
      <c r="AC36" s="128">
        <f t="shared" si="0"/>
        <v>7</v>
      </c>
      <c r="AD36" s="173">
        <f t="shared" si="0"/>
        <v>3</v>
      </c>
      <c r="AE36" s="128">
        <f t="shared" si="0"/>
        <v>3</v>
      </c>
      <c r="AF36" s="173">
        <f t="shared" si="0"/>
        <v>0</v>
      </c>
      <c r="AG36" s="128">
        <f t="shared" si="0"/>
        <v>6</v>
      </c>
      <c r="AH36" s="173">
        <f t="shared" si="0"/>
        <v>0</v>
      </c>
      <c r="AI36" s="128">
        <f t="shared" si="0"/>
        <v>3</v>
      </c>
      <c r="AJ36" s="173">
        <f t="shared" si="0"/>
        <v>0</v>
      </c>
      <c r="AK36" s="128">
        <f t="shared" si="0"/>
        <v>5</v>
      </c>
      <c r="AL36" s="173">
        <f t="shared" si="0"/>
        <v>0</v>
      </c>
      <c r="AM36" s="128">
        <f t="shared" si="0"/>
        <v>3</v>
      </c>
      <c r="AN36" s="233">
        <f t="shared" si="0"/>
        <v>0</v>
      </c>
      <c r="AO36" s="234"/>
      <c r="AP36" s="234"/>
      <c r="AQ36" s="234"/>
      <c r="AR36" s="178"/>
    </row>
    <row r="37" spans="1:44" s="39" customFormat="1" ht="21.95" customHeight="1" thickBot="1">
      <c r="A37" s="348" t="s">
        <v>411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50"/>
      <c r="M37" s="338" t="e">
        <f>+N36/M36</f>
        <v>#DIV/0!</v>
      </c>
      <c r="N37" s="339"/>
      <c r="O37" s="338">
        <f>+P36/O36</f>
        <v>0</v>
      </c>
      <c r="P37" s="339"/>
      <c r="Q37" s="338" t="e">
        <f>+R36/Q36</f>
        <v>#DIV/0!</v>
      </c>
      <c r="R37" s="339"/>
      <c r="S37" s="338">
        <f>+T36/S36</f>
        <v>0</v>
      </c>
      <c r="T37" s="339"/>
      <c r="U37" s="338">
        <f>+V36/U36</f>
        <v>0</v>
      </c>
      <c r="V37" s="339"/>
      <c r="W37" s="338" t="e">
        <f>+X36/W36</f>
        <v>#DIV/0!</v>
      </c>
      <c r="X37" s="339"/>
      <c r="Y37" s="338">
        <f>+Z36/Y36</f>
        <v>0.66666666666666663</v>
      </c>
      <c r="Z37" s="339"/>
      <c r="AA37" s="338">
        <f>+AB36/AA36</f>
        <v>0</v>
      </c>
      <c r="AB37" s="339"/>
      <c r="AC37" s="338">
        <f>+AD36/AC36</f>
        <v>0.42857142857142855</v>
      </c>
      <c r="AD37" s="339"/>
      <c r="AE37" s="338">
        <f>+AF36/AE36</f>
        <v>0</v>
      </c>
      <c r="AF37" s="339"/>
      <c r="AG37" s="338">
        <f>+AH36/AG36</f>
        <v>0</v>
      </c>
      <c r="AH37" s="339"/>
      <c r="AI37" s="338">
        <f>+AJ36/AI36</f>
        <v>0</v>
      </c>
      <c r="AJ37" s="339"/>
      <c r="AK37" s="338">
        <f>+AL36/AK36</f>
        <v>0</v>
      </c>
      <c r="AL37" s="339"/>
      <c r="AM37" s="338">
        <f>+AN36/AM36</f>
        <v>0</v>
      </c>
      <c r="AN37" s="339"/>
      <c r="AO37" s="234"/>
      <c r="AP37" s="234"/>
      <c r="AQ37" s="234"/>
      <c r="AR37" s="178"/>
    </row>
    <row r="38" spans="1:44" s="39" customFormat="1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  <c r="N38" s="176"/>
      <c r="O38" s="175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7"/>
      <c r="AR38" s="178"/>
    </row>
    <row r="39" spans="1:44" s="39" customFormat="1" ht="15.75">
      <c r="B39" s="174"/>
      <c r="C39" s="511" t="s">
        <v>412</v>
      </c>
      <c r="D39" s="511"/>
      <c r="E39" s="511"/>
      <c r="F39" s="511"/>
      <c r="G39" s="511"/>
      <c r="H39" s="511"/>
      <c r="I39" s="511"/>
      <c r="J39" s="178" t="s">
        <v>413</v>
      </c>
      <c r="K39" s="174"/>
      <c r="L39" s="174"/>
      <c r="M39" s="175"/>
      <c r="N39" s="176"/>
      <c r="O39" s="175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7"/>
      <c r="AR39" s="178"/>
    </row>
    <row r="40" spans="1:44" s="26" customFormat="1" ht="15.75">
      <c r="A40" s="179" t="s">
        <v>414</v>
      </c>
      <c r="B40" s="180"/>
      <c r="C40" s="511">
        <f>+M36</f>
        <v>0</v>
      </c>
      <c r="D40" s="511"/>
      <c r="E40" s="511"/>
      <c r="F40" s="511"/>
      <c r="G40" s="511"/>
      <c r="H40" s="511"/>
      <c r="I40" s="511"/>
      <c r="J40" s="178">
        <f>+N36</f>
        <v>0</v>
      </c>
      <c r="K40" s="180"/>
      <c r="L40" s="180"/>
      <c r="M40" s="181"/>
      <c r="N40" s="182"/>
      <c r="O40" s="181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3"/>
      <c r="AR40" s="219"/>
    </row>
    <row r="41" spans="1:44" s="26" customFormat="1" ht="15.75">
      <c r="A41" s="179" t="s">
        <v>415</v>
      </c>
      <c r="B41" s="180"/>
      <c r="C41" s="511">
        <f>+O36</f>
        <v>3</v>
      </c>
      <c r="D41" s="511"/>
      <c r="E41" s="511"/>
      <c r="F41" s="511"/>
      <c r="G41" s="511"/>
      <c r="H41" s="511"/>
      <c r="I41" s="511"/>
      <c r="J41" s="178">
        <f>+P36</f>
        <v>0</v>
      </c>
      <c r="K41" s="180"/>
      <c r="L41" s="180"/>
      <c r="M41" s="181"/>
      <c r="N41" s="182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3"/>
      <c r="AR41" s="219"/>
    </row>
    <row r="42" spans="1:44" s="26" customFormat="1" ht="15.75">
      <c r="A42" s="184" t="s">
        <v>416</v>
      </c>
      <c r="B42" s="180"/>
      <c r="C42" s="511">
        <f>+Q36</f>
        <v>0</v>
      </c>
      <c r="D42" s="511"/>
      <c r="E42" s="511"/>
      <c r="F42" s="511"/>
      <c r="G42" s="511"/>
      <c r="H42" s="511"/>
      <c r="I42" s="511"/>
      <c r="J42" s="178">
        <f>+R36</f>
        <v>0</v>
      </c>
      <c r="K42" s="180"/>
      <c r="L42" s="180"/>
      <c r="M42" s="181"/>
      <c r="N42" s="182"/>
      <c r="O42" s="181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3"/>
      <c r="AR42" s="219"/>
    </row>
    <row r="43" spans="1:44" s="26" customFormat="1" ht="15.75">
      <c r="A43" s="179" t="s">
        <v>417</v>
      </c>
      <c r="B43" s="180"/>
      <c r="C43" s="511">
        <f>+S36</f>
        <v>1</v>
      </c>
      <c r="D43" s="511"/>
      <c r="E43" s="511"/>
      <c r="F43" s="511"/>
      <c r="G43" s="511"/>
      <c r="H43" s="511"/>
      <c r="I43" s="511"/>
      <c r="J43" s="178">
        <f>+T36</f>
        <v>0</v>
      </c>
      <c r="K43" s="180"/>
      <c r="L43" s="180"/>
      <c r="M43" s="181"/>
      <c r="N43" s="182"/>
      <c r="O43" s="181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3"/>
      <c r="AR43" s="219"/>
    </row>
    <row r="44" spans="1:44" s="26" customFormat="1" ht="15.75">
      <c r="A44" s="184" t="s">
        <v>418</v>
      </c>
      <c r="B44" s="180"/>
      <c r="C44" s="511">
        <f>+U36</f>
        <v>3</v>
      </c>
      <c r="D44" s="511"/>
      <c r="E44" s="511"/>
      <c r="F44" s="511"/>
      <c r="G44" s="511"/>
      <c r="H44" s="511"/>
      <c r="I44" s="511"/>
      <c r="J44" s="178">
        <f>+V36</f>
        <v>0</v>
      </c>
      <c r="K44" s="180"/>
      <c r="L44" s="180"/>
      <c r="M44" s="181"/>
      <c r="N44" s="182"/>
      <c r="O44" s="181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3"/>
      <c r="AR44" s="219"/>
    </row>
    <row r="45" spans="1:44" s="26" customFormat="1" ht="15.75">
      <c r="A45" s="179" t="s">
        <v>419</v>
      </c>
      <c r="B45" s="180"/>
      <c r="C45" s="511">
        <f>+W36</f>
        <v>0</v>
      </c>
      <c r="D45" s="511"/>
      <c r="E45" s="511"/>
      <c r="F45" s="511"/>
      <c r="G45" s="511"/>
      <c r="H45" s="511"/>
      <c r="I45" s="511"/>
      <c r="J45" s="178">
        <f>+X36</f>
        <v>0</v>
      </c>
      <c r="K45" s="180"/>
      <c r="L45" s="180"/>
      <c r="M45" s="181"/>
      <c r="N45" s="182"/>
      <c r="O45" s="181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3"/>
      <c r="AR45" s="219"/>
    </row>
    <row r="46" spans="1:44" s="26" customFormat="1" ht="15.75">
      <c r="A46" s="184" t="s">
        <v>420</v>
      </c>
      <c r="B46" s="180"/>
      <c r="C46" s="511">
        <f>+Y36</f>
        <v>6</v>
      </c>
      <c r="D46" s="511"/>
      <c r="E46" s="511"/>
      <c r="F46" s="511"/>
      <c r="G46" s="511"/>
      <c r="H46" s="511"/>
      <c r="I46" s="511"/>
      <c r="J46" s="178">
        <f>+Z36</f>
        <v>4</v>
      </c>
      <c r="K46" s="180"/>
      <c r="L46" s="180"/>
      <c r="M46" s="181"/>
      <c r="N46" s="182"/>
      <c r="O46" s="181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3"/>
      <c r="AR46" s="219"/>
    </row>
    <row r="47" spans="1:44" s="26" customFormat="1" ht="15.75">
      <c r="A47" s="179" t="s">
        <v>421</v>
      </c>
      <c r="B47" s="180"/>
      <c r="C47" s="511">
        <f>+AA36</f>
        <v>2</v>
      </c>
      <c r="D47" s="511"/>
      <c r="E47" s="511"/>
      <c r="F47" s="511"/>
      <c r="G47" s="511"/>
      <c r="H47" s="511"/>
      <c r="I47" s="511"/>
      <c r="J47" s="178">
        <f>+AB36</f>
        <v>0</v>
      </c>
      <c r="K47" s="180"/>
      <c r="L47" s="180"/>
      <c r="M47" s="181"/>
      <c r="N47" s="182"/>
      <c r="O47" s="181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3"/>
      <c r="AR47" s="219"/>
    </row>
    <row r="48" spans="1:44" s="26" customFormat="1" ht="15.75">
      <c r="A48" s="184" t="s">
        <v>422</v>
      </c>
      <c r="B48" s="180"/>
      <c r="C48" s="511">
        <f>+AC36</f>
        <v>7</v>
      </c>
      <c r="D48" s="511"/>
      <c r="E48" s="511"/>
      <c r="F48" s="511"/>
      <c r="G48" s="511"/>
      <c r="H48" s="511"/>
      <c r="I48" s="511"/>
      <c r="J48" s="178">
        <f>+AD36</f>
        <v>3</v>
      </c>
      <c r="K48" s="180"/>
      <c r="L48" s="180"/>
      <c r="M48" s="181"/>
      <c r="N48" s="182"/>
      <c r="O48" s="181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3"/>
      <c r="AR48" s="219"/>
    </row>
    <row r="49" spans="1:44" s="26" customFormat="1" ht="15.75">
      <c r="A49" s="179" t="s">
        <v>423</v>
      </c>
      <c r="B49" s="180"/>
      <c r="C49" s="511">
        <f>+AE36</f>
        <v>3</v>
      </c>
      <c r="D49" s="511"/>
      <c r="E49" s="511"/>
      <c r="F49" s="511"/>
      <c r="G49" s="511"/>
      <c r="H49" s="511"/>
      <c r="I49" s="511"/>
      <c r="J49" s="178">
        <f>+AF36</f>
        <v>0</v>
      </c>
      <c r="K49" s="180"/>
      <c r="L49" s="180"/>
      <c r="M49" s="181"/>
      <c r="N49" s="182"/>
      <c r="O49" s="181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3"/>
      <c r="AR49" s="219"/>
    </row>
    <row r="50" spans="1:44" s="26" customFormat="1" ht="15.75">
      <c r="A50" s="184" t="s">
        <v>424</v>
      </c>
      <c r="B50" s="180"/>
      <c r="C50" s="511">
        <f>+AG36</f>
        <v>6</v>
      </c>
      <c r="D50" s="511"/>
      <c r="E50" s="511"/>
      <c r="F50" s="511"/>
      <c r="G50" s="511"/>
      <c r="H50" s="511"/>
      <c r="I50" s="511"/>
      <c r="J50" s="178">
        <f>+AH36</f>
        <v>0</v>
      </c>
      <c r="K50" s="180"/>
      <c r="L50" s="180"/>
      <c r="M50" s="181"/>
      <c r="N50" s="182"/>
      <c r="O50" s="181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3"/>
      <c r="AR50" s="219"/>
    </row>
    <row r="51" spans="1:44" s="26" customFormat="1" ht="15.75">
      <c r="A51" s="179" t="s">
        <v>425</v>
      </c>
      <c r="B51" s="180"/>
      <c r="C51" s="511">
        <f>+AI36</f>
        <v>3</v>
      </c>
      <c r="D51" s="511"/>
      <c r="E51" s="511"/>
      <c r="F51" s="511"/>
      <c r="G51" s="511"/>
      <c r="H51" s="511"/>
      <c r="I51" s="511"/>
      <c r="J51" s="178">
        <f>+AJ36</f>
        <v>0</v>
      </c>
      <c r="K51" s="180"/>
      <c r="L51" s="180"/>
      <c r="M51" s="181"/>
      <c r="N51" s="182"/>
      <c r="O51" s="181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3"/>
      <c r="AR51" s="219"/>
    </row>
    <row r="52" spans="1:44" s="26" customFormat="1" ht="15.75">
      <c r="A52" s="179" t="s">
        <v>426</v>
      </c>
      <c r="B52" s="180"/>
      <c r="C52" s="511">
        <f>+AK36</f>
        <v>5</v>
      </c>
      <c r="D52" s="511"/>
      <c r="E52" s="511"/>
      <c r="F52" s="511"/>
      <c r="G52" s="511"/>
      <c r="H52" s="511"/>
      <c r="I52" s="511"/>
      <c r="J52" s="178">
        <f>+AL36</f>
        <v>0</v>
      </c>
      <c r="K52" s="180"/>
      <c r="L52" s="180"/>
      <c r="M52" s="181"/>
      <c r="N52" s="182"/>
      <c r="O52" s="181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3"/>
      <c r="AR52" s="219"/>
    </row>
    <row r="53" spans="1:44" s="26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1"/>
      <c r="N53" s="182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3"/>
      <c r="AR53" s="219"/>
    </row>
    <row r="54" spans="1:44" s="26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1"/>
      <c r="N54" s="182"/>
      <c r="O54" s="181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  <c r="AR54" s="219"/>
    </row>
    <row r="55" spans="1:44" s="26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  <c r="N55" s="182"/>
      <c r="O55" s="181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3"/>
      <c r="AR55" s="219"/>
    </row>
    <row r="56" spans="1:44" s="26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1"/>
      <c r="N56" s="182"/>
      <c r="O56" s="181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3"/>
      <c r="AR56" s="219"/>
    </row>
    <row r="57" spans="1:44" s="26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1"/>
      <c r="N57" s="182"/>
      <c r="O57" s="181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3"/>
      <c r="AR57" s="219"/>
    </row>
    <row r="58" spans="1:44" s="26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1"/>
      <c r="N58" s="182"/>
      <c r="O58" s="181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3"/>
      <c r="AR58" s="219"/>
    </row>
    <row r="59" spans="1:44" s="26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1"/>
      <c r="N59" s="182"/>
      <c r="O59" s="181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3"/>
      <c r="AR59" s="219"/>
    </row>
    <row r="60" spans="1:44" s="26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1"/>
      <c r="N60" s="182"/>
      <c r="O60" s="181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3"/>
      <c r="AR60" s="219"/>
    </row>
    <row r="61" spans="1:44" s="26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1"/>
      <c r="N61" s="182"/>
      <c r="O61" s="181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3"/>
      <c r="AR61" s="219"/>
    </row>
  </sheetData>
  <mergeCells count="139">
    <mergeCell ref="C48:I48"/>
    <mergeCell ref="C49:I49"/>
    <mergeCell ref="C50:I50"/>
    <mergeCell ref="C51:I51"/>
    <mergeCell ref="C52:I52"/>
    <mergeCell ref="B33:I33"/>
    <mergeCell ref="C42:I42"/>
    <mergeCell ref="C43:I43"/>
    <mergeCell ref="C44:I44"/>
    <mergeCell ref="C45:I45"/>
    <mergeCell ref="C46:I46"/>
    <mergeCell ref="C47:I47"/>
    <mergeCell ref="AI37:AJ37"/>
    <mergeCell ref="AK37:AL37"/>
    <mergeCell ref="AM37:AN37"/>
    <mergeCell ref="C39:I39"/>
    <mergeCell ref="C40:I40"/>
    <mergeCell ref="C41:I41"/>
    <mergeCell ref="W37:X37"/>
    <mergeCell ref="Y37:Z37"/>
    <mergeCell ref="AK34:AL34"/>
    <mergeCell ref="AM34:AN34"/>
    <mergeCell ref="A35:L35"/>
    <mergeCell ref="A36:L36"/>
    <mergeCell ref="U34:V34"/>
    <mergeCell ref="W34:X34"/>
    <mergeCell ref="Y34:Z34"/>
    <mergeCell ref="AA34:AB34"/>
    <mergeCell ref="AA37:AB37"/>
    <mergeCell ref="AC37:AD37"/>
    <mergeCell ref="AE37:AF37"/>
    <mergeCell ref="AG37:AH37"/>
    <mergeCell ref="A37:L37"/>
    <mergeCell ref="M37:N37"/>
    <mergeCell ref="O37:P37"/>
    <mergeCell ref="Q37:R37"/>
    <mergeCell ref="S37:T37"/>
    <mergeCell ref="U37:V37"/>
    <mergeCell ref="AC34:AD34"/>
    <mergeCell ref="AE34:AF34"/>
    <mergeCell ref="A34:L34"/>
    <mergeCell ref="M34:N34"/>
    <mergeCell ref="O34:P34"/>
    <mergeCell ref="Q34:R34"/>
    <mergeCell ref="S34:T34"/>
    <mergeCell ref="AG34:AH34"/>
    <mergeCell ref="AI34:AJ34"/>
    <mergeCell ref="B30:I30"/>
    <mergeCell ref="A28:A29"/>
    <mergeCell ref="B28:I28"/>
    <mergeCell ref="AO28:AO29"/>
    <mergeCell ref="AP28:AP29"/>
    <mergeCell ref="AQ28:AQ29"/>
    <mergeCell ref="B32:I32"/>
    <mergeCell ref="A31:A33"/>
    <mergeCell ref="AR31:AR33"/>
    <mergeCell ref="AQ31:AQ33"/>
    <mergeCell ref="AP31:AP33"/>
    <mergeCell ref="AO31:AO33"/>
    <mergeCell ref="B31:I31"/>
    <mergeCell ref="A23:A24"/>
    <mergeCell ref="B23:I23"/>
    <mergeCell ref="AO23:AO24"/>
    <mergeCell ref="AP23:AP24"/>
    <mergeCell ref="AQ23:AQ24"/>
    <mergeCell ref="AR23:AR24"/>
    <mergeCell ref="B24:I24"/>
    <mergeCell ref="AR28:AR29"/>
    <mergeCell ref="B29:I29"/>
    <mergeCell ref="B27:I27"/>
    <mergeCell ref="A25:A27"/>
    <mergeCell ref="AO25:AO27"/>
    <mergeCell ref="AP25:AP27"/>
    <mergeCell ref="AQ25:AQ27"/>
    <mergeCell ref="AR25:AR27"/>
    <mergeCell ref="B26:I26"/>
    <mergeCell ref="AQ21:AQ22"/>
    <mergeCell ref="B20:I20"/>
    <mergeCell ref="B18:I18"/>
    <mergeCell ref="A17:A19"/>
    <mergeCell ref="AO17:AO19"/>
    <mergeCell ref="AP17:AP19"/>
    <mergeCell ref="AQ17:AQ19"/>
    <mergeCell ref="B21:I21"/>
    <mergeCell ref="A21:A22"/>
    <mergeCell ref="AO21:AO22"/>
    <mergeCell ref="AP21:AP22"/>
    <mergeCell ref="AR17:AR19"/>
    <mergeCell ref="B16:I16"/>
    <mergeCell ref="B13:I13"/>
    <mergeCell ref="B14:I14"/>
    <mergeCell ref="B15:I15"/>
    <mergeCell ref="AK10:AL10"/>
    <mergeCell ref="AM10:AN10"/>
    <mergeCell ref="AO10:AQ10"/>
    <mergeCell ref="AR10:AR11"/>
    <mergeCell ref="A12:AR12"/>
    <mergeCell ref="W10:X10"/>
    <mergeCell ref="AD8:AO8"/>
    <mergeCell ref="A13:A15"/>
    <mergeCell ref="AO13:AO15"/>
    <mergeCell ref="AP13:AP15"/>
    <mergeCell ref="Y10:Z10"/>
    <mergeCell ref="AA10:AB10"/>
    <mergeCell ref="AC10:AD10"/>
    <mergeCell ref="AE10:AF10"/>
    <mergeCell ref="AG10:AH10"/>
    <mergeCell ref="AI10:AJ10"/>
    <mergeCell ref="M10:N10"/>
    <mergeCell ref="A10:A11"/>
    <mergeCell ref="B10:I11"/>
    <mergeCell ref="J10:J11"/>
    <mergeCell ref="K10:K11"/>
    <mergeCell ref="L10:L11"/>
    <mergeCell ref="O10:P10"/>
    <mergeCell ref="Q10:R10"/>
    <mergeCell ref="S10:T10"/>
    <mergeCell ref="U10:V10"/>
    <mergeCell ref="A1:A4"/>
    <mergeCell ref="B1:AC2"/>
    <mergeCell ref="AD1:AR1"/>
    <mergeCell ref="AD2:AR2"/>
    <mergeCell ref="B3:AC4"/>
    <mergeCell ref="AD3:AR3"/>
    <mergeCell ref="AD4:AR4"/>
    <mergeCell ref="A5:AQ5"/>
    <mergeCell ref="A6:A9"/>
    <mergeCell ref="B6:L9"/>
    <mergeCell ref="M6:AC6"/>
    <mergeCell ref="AD6:AO6"/>
    <mergeCell ref="AP6:AR6"/>
    <mergeCell ref="M7:AC7"/>
    <mergeCell ref="AD7:AO7"/>
    <mergeCell ref="AP7:AR7"/>
    <mergeCell ref="M8:AC8"/>
    <mergeCell ref="AP8:AR8"/>
    <mergeCell ref="M9:AC9"/>
    <mergeCell ref="AD9:AO9"/>
    <mergeCell ref="AP9:AR9"/>
  </mergeCells>
  <pageMargins left="0.25" right="0.25" top="0.75" bottom="0.75" header="0.3" footer="0.3"/>
  <pageSetup paperSize="5" scale="7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X</cp:lastModifiedBy>
  <cp:revision/>
  <dcterms:created xsi:type="dcterms:W3CDTF">2009-04-20T13:41:34Z</dcterms:created>
  <dcterms:modified xsi:type="dcterms:W3CDTF">2024-03-11T15:56:18Z</dcterms:modified>
  <cp:category/>
  <cp:contentStatus/>
</cp:coreProperties>
</file>